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ropbox\PhD UIUC\Fall 2020\CEE 598 UTM\Project\Project 1\"/>
    </mc:Choice>
  </mc:AlternateContent>
  <xr:revisionPtr revIDLastSave="0" documentId="13_ncr:1_{5B827616-1B80-40B2-B387-82FF07C0C974}" xr6:coauthVersionLast="44" xr6:coauthVersionMax="44" xr10:uidLastSave="{00000000-0000-0000-0000-000000000000}"/>
  <bookViews>
    <workbookView xWindow="-108" yWindow="-108" windowWidth="23256" windowHeight="12576" activeTab="1" xr2:uid="{3A7FA3D3-3299-4AB3-8B62-877E26CBBB2F}"/>
  </bookViews>
  <sheets>
    <sheet name="Sheet1" sheetId="1" r:id="rId1"/>
    <sheet name="Sheet2" sheetId="2" r:id="rId2"/>
  </sheets>
  <definedNames>
    <definedName name="_xlnm._FilterDatabase" localSheetId="0" hidden="1">Sheet1!$CG$1:$CL$82</definedName>
    <definedName name="_xlnm._FilterDatabase" localSheetId="1" hidden="1">Sheet2!$B$3:$G$3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I7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CY7" i="1" l="1"/>
  <c r="DA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7" i="1"/>
  <c r="W7" i="1" l="1"/>
  <c r="S7" i="1"/>
  <c r="Z7" i="1" l="1"/>
  <c r="AD7" i="1"/>
  <c r="AK7" i="1" l="1"/>
  <c r="AG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7" i="1"/>
  <c r="CL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7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AR7" i="1" l="1"/>
  <c r="AN7" i="1"/>
  <c r="W78" i="1"/>
  <c r="W70" i="1"/>
  <c r="Z70" i="1" s="1"/>
  <c r="W62" i="1"/>
  <c r="W54" i="1"/>
  <c r="W46" i="1"/>
  <c r="W38" i="1"/>
  <c r="W30" i="1"/>
  <c r="W22" i="1"/>
  <c r="W14" i="1"/>
  <c r="S77" i="1"/>
  <c r="S69" i="1"/>
  <c r="S61" i="1"/>
  <c r="S53" i="1"/>
  <c r="S45" i="1"/>
  <c r="S37" i="1"/>
  <c r="S29" i="1"/>
  <c r="S21" i="1"/>
  <c r="S13" i="1"/>
  <c r="S76" i="1"/>
  <c r="S68" i="1"/>
  <c r="S60" i="1"/>
  <c r="S52" i="1"/>
  <c r="S44" i="1"/>
  <c r="S36" i="1"/>
  <c r="S28" i="1"/>
  <c r="S20" i="1"/>
  <c r="W21" i="1"/>
  <c r="S54" i="1"/>
  <c r="S46" i="1"/>
  <c r="S14" i="1"/>
  <c r="W53" i="1"/>
  <c r="S78" i="1"/>
  <c r="CH2" i="1"/>
  <c r="S41" i="1"/>
  <c r="W41" i="1"/>
  <c r="S17" i="1"/>
  <c r="W17" i="1"/>
  <c r="S72" i="1"/>
  <c r="W72" i="1"/>
  <c r="S56" i="1"/>
  <c r="W56" i="1"/>
  <c r="S32" i="1"/>
  <c r="W32" i="1"/>
  <c r="S24" i="1"/>
  <c r="W24" i="1"/>
  <c r="S16" i="1"/>
  <c r="W16" i="1"/>
  <c r="S8" i="1"/>
  <c r="W8" i="1"/>
  <c r="W52" i="1"/>
  <c r="W20" i="1"/>
  <c r="S79" i="1"/>
  <c r="W79" i="1"/>
  <c r="S71" i="1"/>
  <c r="W71" i="1"/>
  <c r="S63" i="1"/>
  <c r="W63" i="1"/>
  <c r="S55" i="1"/>
  <c r="W55" i="1"/>
  <c r="S47" i="1"/>
  <c r="W47" i="1"/>
  <c r="S39" i="1"/>
  <c r="W39" i="1"/>
  <c r="S31" i="1"/>
  <c r="W31" i="1"/>
  <c r="S23" i="1"/>
  <c r="W23" i="1"/>
  <c r="S15" i="1"/>
  <c r="W15" i="1"/>
  <c r="W77" i="1"/>
  <c r="W45" i="1"/>
  <c r="W13" i="1"/>
  <c r="S38" i="1"/>
  <c r="S57" i="1"/>
  <c r="W57" i="1"/>
  <c r="S9" i="1"/>
  <c r="W9" i="1"/>
  <c r="S64" i="1"/>
  <c r="W64" i="1"/>
  <c r="S40" i="1"/>
  <c r="W40" i="1"/>
  <c r="W76" i="1"/>
  <c r="W44" i="1"/>
  <c r="S30" i="1"/>
  <c r="S73" i="1"/>
  <c r="W73" i="1"/>
  <c r="S80" i="1"/>
  <c r="W80" i="1"/>
  <c r="S48" i="1"/>
  <c r="W48" i="1"/>
  <c r="W69" i="1"/>
  <c r="W37" i="1"/>
  <c r="S22" i="1"/>
  <c r="S81" i="1"/>
  <c r="W81" i="1"/>
  <c r="S49" i="1"/>
  <c r="W49" i="1"/>
  <c r="S33" i="1"/>
  <c r="W33" i="1"/>
  <c r="S12" i="1"/>
  <c r="W12" i="1"/>
  <c r="W36" i="1"/>
  <c r="S75" i="1"/>
  <c r="W75" i="1"/>
  <c r="S67" i="1"/>
  <c r="W67" i="1"/>
  <c r="S59" i="1"/>
  <c r="W59" i="1"/>
  <c r="S51" i="1"/>
  <c r="W51" i="1"/>
  <c r="S43" i="1"/>
  <c r="W43" i="1"/>
  <c r="S35" i="1"/>
  <c r="W35" i="1"/>
  <c r="S27" i="1"/>
  <c r="W27" i="1"/>
  <c r="S19" i="1"/>
  <c r="W19" i="1"/>
  <c r="S11" i="1"/>
  <c r="W11" i="1"/>
  <c r="W61" i="1"/>
  <c r="W29" i="1"/>
  <c r="S70" i="1"/>
  <c r="S65" i="1"/>
  <c r="W65" i="1"/>
  <c r="S25" i="1"/>
  <c r="W25" i="1"/>
  <c r="W68" i="1"/>
  <c r="S82" i="1"/>
  <c r="W82" i="1"/>
  <c r="S74" i="1"/>
  <c r="W74" i="1"/>
  <c r="S66" i="1"/>
  <c r="W66" i="1"/>
  <c r="S58" i="1"/>
  <c r="W58" i="1"/>
  <c r="S50" i="1"/>
  <c r="W50" i="1"/>
  <c r="S42" i="1"/>
  <c r="W42" i="1"/>
  <c r="S34" i="1"/>
  <c r="W34" i="1"/>
  <c r="S26" i="1"/>
  <c r="W26" i="1"/>
  <c r="S18" i="1"/>
  <c r="W18" i="1"/>
  <c r="S10" i="1"/>
  <c r="W10" i="1"/>
  <c r="W60" i="1"/>
  <c r="W28" i="1"/>
  <c r="S6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AL7" i="1" s="1"/>
  <c r="CX32" i="1" l="1"/>
  <c r="N32" i="1"/>
  <c r="L32" i="1"/>
  <c r="K32" i="1"/>
  <c r="Q32" i="1"/>
  <c r="U32" i="1"/>
  <c r="R32" i="1"/>
  <c r="AD61" i="1"/>
  <c r="AB61" i="1"/>
  <c r="AB26" i="1"/>
  <c r="AD26" i="1"/>
  <c r="AB58" i="1"/>
  <c r="AD58" i="1"/>
  <c r="AB68" i="1"/>
  <c r="AD68" i="1"/>
  <c r="AB11" i="1"/>
  <c r="AD11" i="1"/>
  <c r="AB43" i="1"/>
  <c r="AD43" i="1"/>
  <c r="AB75" i="1"/>
  <c r="AD75" i="1"/>
  <c r="AB80" i="1"/>
  <c r="AD80" i="1"/>
  <c r="AB40" i="1"/>
  <c r="AD40" i="1"/>
  <c r="AD31" i="1"/>
  <c r="AB31" i="1"/>
  <c r="AD63" i="1"/>
  <c r="AB63" i="1"/>
  <c r="AB8" i="1"/>
  <c r="AD8" i="1"/>
  <c r="AB56" i="1"/>
  <c r="AD56" i="1"/>
  <c r="AD14" i="1"/>
  <c r="AB14" i="1"/>
  <c r="AD78" i="1"/>
  <c r="AB78" i="1"/>
  <c r="CX72" i="1"/>
  <c r="N72" i="1"/>
  <c r="L72" i="1"/>
  <c r="K72" i="1"/>
  <c r="Q72" i="1"/>
  <c r="U72" i="1"/>
  <c r="R72" i="1"/>
  <c r="CX24" i="1"/>
  <c r="N24" i="1"/>
  <c r="L24" i="1"/>
  <c r="K24" i="1"/>
  <c r="U24" i="1"/>
  <c r="R24" i="1"/>
  <c r="Q24" i="1"/>
  <c r="CX55" i="1"/>
  <c r="N55" i="1"/>
  <c r="L55" i="1"/>
  <c r="K55" i="1"/>
  <c r="U55" i="1"/>
  <c r="Q55" i="1"/>
  <c r="R55" i="1"/>
  <c r="CX46" i="1"/>
  <c r="N46" i="1"/>
  <c r="K46" i="1"/>
  <c r="L46" i="1"/>
  <c r="R46" i="1"/>
  <c r="Q46" i="1"/>
  <c r="U46" i="1"/>
  <c r="AB25" i="1"/>
  <c r="AD25" i="1"/>
  <c r="AB81" i="1"/>
  <c r="AD81" i="1"/>
  <c r="AD13" i="1"/>
  <c r="AB13" i="1"/>
  <c r="AD22" i="1"/>
  <c r="AB22" i="1"/>
  <c r="AM7" i="1"/>
  <c r="CX64" i="1"/>
  <c r="N64" i="1"/>
  <c r="L64" i="1"/>
  <c r="K64" i="1"/>
  <c r="Q64" i="1"/>
  <c r="U64" i="1"/>
  <c r="R64" i="1"/>
  <c r="CX71" i="1"/>
  <c r="N71" i="1"/>
  <c r="L71" i="1"/>
  <c r="K71" i="1"/>
  <c r="R71" i="1"/>
  <c r="Q71" i="1"/>
  <c r="U71" i="1"/>
  <c r="CX31" i="1"/>
  <c r="N31" i="1"/>
  <c r="L31" i="1"/>
  <c r="K31" i="1"/>
  <c r="Q31" i="1"/>
  <c r="U31" i="1"/>
  <c r="R31" i="1"/>
  <c r="CX70" i="1"/>
  <c r="N70" i="1"/>
  <c r="L70" i="1"/>
  <c r="K70" i="1"/>
  <c r="Q70" i="1"/>
  <c r="U70" i="1"/>
  <c r="R70" i="1"/>
  <c r="CX14" i="1"/>
  <c r="N14" i="1"/>
  <c r="L14" i="1"/>
  <c r="K14" i="1"/>
  <c r="R14" i="1"/>
  <c r="Q14" i="1"/>
  <c r="U14" i="1"/>
  <c r="CX77" i="1"/>
  <c r="N77" i="1"/>
  <c r="K77" i="1"/>
  <c r="L77" i="1"/>
  <c r="U77" i="1"/>
  <c r="Q77" i="1"/>
  <c r="R77" i="1"/>
  <c r="CX61" i="1"/>
  <c r="N61" i="1"/>
  <c r="K61" i="1"/>
  <c r="L61" i="1"/>
  <c r="Q61" i="1"/>
  <c r="U61" i="1"/>
  <c r="R61" i="1"/>
  <c r="CX45" i="1"/>
  <c r="N45" i="1"/>
  <c r="K45" i="1"/>
  <c r="L45" i="1"/>
  <c r="U45" i="1"/>
  <c r="R45" i="1"/>
  <c r="Q45" i="1"/>
  <c r="CX37" i="1"/>
  <c r="N37" i="1"/>
  <c r="Q37" i="1"/>
  <c r="K37" i="1"/>
  <c r="L37" i="1"/>
  <c r="U37" i="1"/>
  <c r="R37" i="1"/>
  <c r="CX29" i="1"/>
  <c r="N29" i="1"/>
  <c r="K29" i="1"/>
  <c r="L29" i="1"/>
  <c r="Q29" i="1"/>
  <c r="U29" i="1"/>
  <c r="R29" i="1"/>
  <c r="CX21" i="1"/>
  <c r="N21" i="1"/>
  <c r="K21" i="1"/>
  <c r="L21" i="1"/>
  <c r="U21" i="1"/>
  <c r="R21" i="1"/>
  <c r="Q21" i="1"/>
  <c r="CX13" i="1"/>
  <c r="N13" i="1"/>
  <c r="K13" i="1"/>
  <c r="L13" i="1"/>
  <c r="Q13" i="1"/>
  <c r="U13" i="1"/>
  <c r="R13" i="1"/>
  <c r="AB28" i="1"/>
  <c r="AD28" i="1"/>
  <c r="AB34" i="1"/>
  <c r="AD34" i="1"/>
  <c r="AB66" i="1"/>
  <c r="AD66" i="1"/>
  <c r="AB19" i="1"/>
  <c r="AD19" i="1"/>
  <c r="AB51" i="1"/>
  <c r="AD51" i="1"/>
  <c r="AB36" i="1"/>
  <c r="AD36" i="1"/>
  <c r="AB73" i="1"/>
  <c r="AD73" i="1"/>
  <c r="AB64" i="1"/>
  <c r="AD64" i="1"/>
  <c r="AD45" i="1"/>
  <c r="AB45" i="1"/>
  <c r="AD39" i="1"/>
  <c r="AB39" i="1"/>
  <c r="AD71" i="1"/>
  <c r="AB71" i="1"/>
  <c r="AB16" i="1"/>
  <c r="AD16" i="1"/>
  <c r="AB72" i="1"/>
  <c r="AD72" i="1"/>
  <c r="AD53" i="1"/>
  <c r="AB53" i="1"/>
  <c r="AD30" i="1"/>
  <c r="AB30" i="1"/>
  <c r="CX56" i="1"/>
  <c r="N56" i="1"/>
  <c r="L56" i="1"/>
  <c r="K56" i="1"/>
  <c r="U56" i="1"/>
  <c r="R56" i="1"/>
  <c r="Q56" i="1"/>
  <c r="CX63" i="1"/>
  <c r="N63" i="1"/>
  <c r="L63" i="1"/>
  <c r="K63" i="1"/>
  <c r="U63" i="1"/>
  <c r="R63" i="1"/>
  <c r="Q63" i="1"/>
  <c r="CX78" i="1"/>
  <c r="N78" i="1"/>
  <c r="L78" i="1"/>
  <c r="K78" i="1"/>
  <c r="U78" i="1"/>
  <c r="R78" i="1"/>
  <c r="Q78" i="1"/>
  <c r="CX69" i="1"/>
  <c r="L69" i="1"/>
  <c r="K69" i="1"/>
  <c r="N69" i="1"/>
  <c r="Q69" i="1"/>
  <c r="U69" i="1"/>
  <c r="R69" i="1"/>
  <c r="CX53" i="1"/>
  <c r="N53" i="1"/>
  <c r="K53" i="1"/>
  <c r="L53" i="1"/>
  <c r="Q53" i="1"/>
  <c r="U53" i="1"/>
  <c r="R53" i="1"/>
  <c r="CX76" i="1"/>
  <c r="N76" i="1"/>
  <c r="K76" i="1"/>
  <c r="L76" i="1"/>
  <c r="R76" i="1"/>
  <c r="U76" i="1"/>
  <c r="Q76" i="1"/>
  <c r="CX68" i="1"/>
  <c r="N68" i="1"/>
  <c r="K68" i="1"/>
  <c r="L68" i="1"/>
  <c r="U68" i="1"/>
  <c r="R68" i="1"/>
  <c r="Q68" i="1"/>
  <c r="CX60" i="1"/>
  <c r="N60" i="1"/>
  <c r="R60" i="1"/>
  <c r="K60" i="1"/>
  <c r="L60" i="1"/>
  <c r="Q60" i="1"/>
  <c r="U60" i="1"/>
  <c r="CX52" i="1"/>
  <c r="N52" i="1"/>
  <c r="K52" i="1"/>
  <c r="L52" i="1"/>
  <c r="Q52" i="1"/>
  <c r="R52" i="1"/>
  <c r="U52" i="1"/>
  <c r="CX44" i="1"/>
  <c r="N44" i="1"/>
  <c r="K44" i="1"/>
  <c r="L44" i="1"/>
  <c r="Q44" i="1"/>
  <c r="R44" i="1"/>
  <c r="U44" i="1"/>
  <c r="CX36" i="1"/>
  <c r="N36" i="1"/>
  <c r="K36" i="1"/>
  <c r="R36" i="1"/>
  <c r="L36" i="1"/>
  <c r="U36" i="1"/>
  <c r="Q36" i="1"/>
  <c r="CX28" i="1"/>
  <c r="N28" i="1"/>
  <c r="Q28" i="1"/>
  <c r="K28" i="1"/>
  <c r="R28" i="1"/>
  <c r="L28" i="1"/>
  <c r="U28" i="1"/>
  <c r="CX20" i="1"/>
  <c r="N20" i="1"/>
  <c r="K20" i="1"/>
  <c r="L20" i="1"/>
  <c r="U20" i="1"/>
  <c r="Q20" i="1"/>
  <c r="R20" i="1"/>
  <c r="CX12" i="1"/>
  <c r="N12" i="1"/>
  <c r="K12" i="1"/>
  <c r="L12" i="1"/>
  <c r="U12" i="1"/>
  <c r="Q12" i="1"/>
  <c r="R12" i="1"/>
  <c r="AB60" i="1"/>
  <c r="AD60" i="1"/>
  <c r="AB65" i="1"/>
  <c r="AD65" i="1"/>
  <c r="AB12" i="1"/>
  <c r="AD12" i="1"/>
  <c r="AD77" i="1"/>
  <c r="AB77" i="1"/>
  <c r="AD38" i="1"/>
  <c r="AG38" i="1" s="1"/>
  <c r="AB38" i="1"/>
  <c r="CX48" i="1"/>
  <c r="N48" i="1"/>
  <c r="L48" i="1"/>
  <c r="K48" i="1"/>
  <c r="U48" i="1"/>
  <c r="R48" i="1"/>
  <c r="Q48" i="1"/>
  <c r="CX39" i="1"/>
  <c r="N39" i="1"/>
  <c r="L39" i="1"/>
  <c r="K39" i="1"/>
  <c r="Q39" i="1"/>
  <c r="U39" i="1"/>
  <c r="R39" i="1"/>
  <c r="CX38" i="1"/>
  <c r="N38" i="1"/>
  <c r="L38" i="1"/>
  <c r="K38" i="1"/>
  <c r="R38" i="1"/>
  <c r="Q38" i="1"/>
  <c r="U38" i="1"/>
  <c r="CX7" i="1"/>
  <c r="N7" i="1"/>
  <c r="L7" i="1"/>
  <c r="K7" i="1"/>
  <c r="Q7" i="1"/>
  <c r="U7" i="1"/>
  <c r="R7" i="1"/>
  <c r="AB7" i="1"/>
  <c r="X7" i="1"/>
  <c r="Y7" i="1"/>
  <c r="AF7" i="1"/>
  <c r="AI7" i="1"/>
  <c r="AE7" i="1"/>
  <c r="CX67" i="1"/>
  <c r="N67" i="1"/>
  <c r="L67" i="1"/>
  <c r="Q67" i="1"/>
  <c r="K67" i="1"/>
  <c r="R67" i="1"/>
  <c r="U67" i="1"/>
  <c r="CX51" i="1"/>
  <c r="N51" i="1"/>
  <c r="Q51" i="1"/>
  <c r="L51" i="1"/>
  <c r="K51" i="1"/>
  <c r="R51" i="1"/>
  <c r="U51" i="1"/>
  <c r="CX43" i="1"/>
  <c r="N43" i="1"/>
  <c r="Q43" i="1"/>
  <c r="K43" i="1"/>
  <c r="L43" i="1"/>
  <c r="U43" i="1"/>
  <c r="R43" i="1"/>
  <c r="CX35" i="1"/>
  <c r="N35" i="1"/>
  <c r="K35" i="1"/>
  <c r="L35" i="1"/>
  <c r="R35" i="1"/>
  <c r="Q35" i="1"/>
  <c r="U35" i="1"/>
  <c r="CX27" i="1"/>
  <c r="N27" i="1"/>
  <c r="K27" i="1"/>
  <c r="L27" i="1"/>
  <c r="Q27" i="1"/>
  <c r="U27" i="1"/>
  <c r="R27" i="1"/>
  <c r="CX19" i="1"/>
  <c r="N19" i="1"/>
  <c r="R19" i="1"/>
  <c r="K19" i="1"/>
  <c r="L19" i="1"/>
  <c r="Q19" i="1"/>
  <c r="U19" i="1"/>
  <c r="CX11" i="1"/>
  <c r="N11" i="1"/>
  <c r="K11" i="1"/>
  <c r="L11" i="1"/>
  <c r="R11" i="1"/>
  <c r="Q11" i="1"/>
  <c r="U11" i="1"/>
  <c r="AB10" i="1"/>
  <c r="AD10" i="1"/>
  <c r="AB42" i="1"/>
  <c r="AD42" i="1"/>
  <c r="AB74" i="1"/>
  <c r="AD74" i="1"/>
  <c r="AB27" i="1"/>
  <c r="AD27" i="1"/>
  <c r="AB59" i="1"/>
  <c r="AD59" i="1"/>
  <c r="AD37" i="1"/>
  <c r="AB37" i="1"/>
  <c r="AB9" i="1"/>
  <c r="AD9" i="1"/>
  <c r="AD15" i="1"/>
  <c r="AB15" i="1"/>
  <c r="AD47" i="1"/>
  <c r="AB47" i="1"/>
  <c r="AD79" i="1"/>
  <c r="AB79" i="1"/>
  <c r="AB24" i="1"/>
  <c r="AD24" i="1"/>
  <c r="AB17" i="1"/>
  <c r="AD17" i="1"/>
  <c r="AD46" i="1"/>
  <c r="AB46" i="1"/>
  <c r="AU7" i="1"/>
  <c r="AY7" i="1"/>
  <c r="AW7" i="1"/>
  <c r="AT7" i="1"/>
  <c r="AS7" i="1"/>
  <c r="CX80" i="1"/>
  <c r="N80" i="1"/>
  <c r="L80" i="1"/>
  <c r="K80" i="1"/>
  <c r="U80" i="1"/>
  <c r="R80" i="1"/>
  <c r="Q80" i="1"/>
  <c r="CX16" i="1"/>
  <c r="N16" i="1"/>
  <c r="L16" i="1"/>
  <c r="K16" i="1"/>
  <c r="U16" i="1"/>
  <c r="R16" i="1"/>
  <c r="Q16" i="1"/>
  <c r="AD70" i="1"/>
  <c r="AB70" i="1"/>
  <c r="CX47" i="1"/>
  <c r="N47" i="1"/>
  <c r="L47" i="1"/>
  <c r="K47" i="1"/>
  <c r="U47" i="1"/>
  <c r="Q47" i="1"/>
  <c r="R47" i="1"/>
  <c r="CX15" i="1"/>
  <c r="N15" i="1"/>
  <c r="L15" i="1"/>
  <c r="K15" i="1"/>
  <c r="R15" i="1"/>
  <c r="Q15" i="1"/>
  <c r="U15" i="1"/>
  <c r="CX54" i="1"/>
  <c r="N54" i="1"/>
  <c r="L54" i="1"/>
  <c r="K54" i="1"/>
  <c r="R54" i="1"/>
  <c r="U54" i="1"/>
  <c r="Q54" i="1"/>
  <c r="CX22" i="1"/>
  <c r="N22" i="1"/>
  <c r="L22" i="1"/>
  <c r="K22" i="1"/>
  <c r="R22" i="1"/>
  <c r="Q22" i="1"/>
  <c r="U22" i="1"/>
  <c r="CX75" i="1"/>
  <c r="N75" i="1"/>
  <c r="K75" i="1"/>
  <c r="L75" i="1"/>
  <c r="Q75" i="1"/>
  <c r="R75" i="1"/>
  <c r="U75" i="1"/>
  <c r="CX59" i="1"/>
  <c r="N59" i="1"/>
  <c r="K59" i="1"/>
  <c r="Q59" i="1"/>
  <c r="L59" i="1"/>
  <c r="U59" i="1"/>
  <c r="R59" i="1"/>
  <c r="CX82" i="1"/>
  <c r="K82" i="1"/>
  <c r="N82" i="1"/>
  <c r="L82" i="1"/>
  <c r="Q82" i="1"/>
  <c r="R82" i="1"/>
  <c r="U82" i="1"/>
  <c r="CX74" i="1"/>
  <c r="N74" i="1"/>
  <c r="L74" i="1"/>
  <c r="K74" i="1"/>
  <c r="Q74" i="1"/>
  <c r="U74" i="1"/>
  <c r="R74" i="1"/>
  <c r="CX66" i="1"/>
  <c r="L66" i="1"/>
  <c r="N66" i="1"/>
  <c r="Q66" i="1"/>
  <c r="K66" i="1"/>
  <c r="U66" i="1"/>
  <c r="R66" i="1"/>
  <c r="CX58" i="1"/>
  <c r="L58" i="1"/>
  <c r="N58" i="1"/>
  <c r="K58" i="1"/>
  <c r="Q58" i="1"/>
  <c r="U58" i="1"/>
  <c r="R58" i="1"/>
  <c r="CX50" i="1"/>
  <c r="N50" i="1"/>
  <c r="L50" i="1"/>
  <c r="Q50" i="1"/>
  <c r="K50" i="1"/>
  <c r="R50" i="1"/>
  <c r="U50" i="1"/>
  <c r="CX42" i="1"/>
  <c r="N42" i="1"/>
  <c r="K42" i="1"/>
  <c r="L42" i="1"/>
  <c r="Q42" i="1"/>
  <c r="U42" i="1"/>
  <c r="R42" i="1"/>
  <c r="CX34" i="1"/>
  <c r="N34" i="1"/>
  <c r="L34" i="1"/>
  <c r="K34" i="1"/>
  <c r="U34" i="1"/>
  <c r="R34" i="1"/>
  <c r="Q34" i="1"/>
  <c r="CX26" i="1"/>
  <c r="L26" i="1"/>
  <c r="N26" i="1"/>
  <c r="K26" i="1"/>
  <c r="Q26" i="1"/>
  <c r="U26" i="1"/>
  <c r="R26" i="1"/>
  <c r="CX18" i="1"/>
  <c r="L18" i="1"/>
  <c r="N18" i="1"/>
  <c r="K18" i="1"/>
  <c r="U18" i="1"/>
  <c r="R18" i="1"/>
  <c r="Q18" i="1"/>
  <c r="CX10" i="1"/>
  <c r="L10" i="1"/>
  <c r="N10" i="1"/>
  <c r="K10" i="1"/>
  <c r="U10" i="1"/>
  <c r="R10" i="1"/>
  <c r="Q10" i="1"/>
  <c r="AB33" i="1"/>
  <c r="AD33" i="1"/>
  <c r="AD69" i="1"/>
  <c r="AB69" i="1"/>
  <c r="AB44" i="1"/>
  <c r="AD44" i="1"/>
  <c r="AD54" i="1"/>
  <c r="AB54" i="1"/>
  <c r="AP7" i="1"/>
  <c r="CX40" i="1"/>
  <c r="N40" i="1"/>
  <c r="L40" i="1"/>
  <c r="K40" i="1"/>
  <c r="Q40" i="1"/>
  <c r="U40" i="1"/>
  <c r="R40" i="1"/>
  <c r="CX8" i="1"/>
  <c r="N8" i="1"/>
  <c r="Q8" i="1"/>
  <c r="L8" i="1"/>
  <c r="K8" i="1"/>
  <c r="U8" i="1"/>
  <c r="R8" i="1"/>
  <c r="AB49" i="1"/>
  <c r="AD49" i="1"/>
  <c r="AB52" i="1"/>
  <c r="AD52" i="1"/>
  <c r="CX79" i="1"/>
  <c r="N79" i="1"/>
  <c r="L79" i="1"/>
  <c r="K79" i="1"/>
  <c r="R79" i="1"/>
  <c r="Q79" i="1"/>
  <c r="U79" i="1"/>
  <c r="CX23" i="1"/>
  <c r="N23" i="1"/>
  <c r="L23" i="1"/>
  <c r="K23" i="1"/>
  <c r="Q23" i="1"/>
  <c r="U23" i="1"/>
  <c r="R23" i="1"/>
  <c r="CX62" i="1"/>
  <c r="N62" i="1"/>
  <c r="K62" i="1"/>
  <c r="L62" i="1"/>
  <c r="U62" i="1"/>
  <c r="Q62" i="1"/>
  <c r="R62" i="1"/>
  <c r="CX30" i="1"/>
  <c r="N30" i="1"/>
  <c r="K30" i="1"/>
  <c r="L30" i="1"/>
  <c r="U30" i="1"/>
  <c r="R30" i="1"/>
  <c r="Q30" i="1"/>
  <c r="CX81" i="1"/>
  <c r="N81" i="1"/>
  <c r="L81" i="1"/>
  <c r="K81" i="1"/>
  <c r="Q81" i="1"/>
  <c r="U81" i="1"/>
  <c r="R81" i="1"/>
  <c r="CX73" i="1"/>
  <c r="L73" i="1"/>
  <c r="K73" i="1"/>
  <c r="N73" i="1"/>
  <c r="Q73" i="1"/>
  <c r="U73" i="1"/>
  <c r="R73" i="1"/>
  <c r="CX65" i="1"/>
  <c r="N65" i="1"/>
  <c r="L65" i="1"/>
  <c r="K65" i="1"/>
  <c r="Q65" i="1"/>
  <c r="U65" i="1"/>
  <c r="R65" i="1"/>
  <c r="CX57" i="1"/>
  <c r="N57" i="1"/>
  <c r="L57" i="1"/>
  <c r="K57" i="1"/>
  <c r="U57" i="1"/>
  <c r="Q57" i="1"/>
  <c r="R57" i="1"/>
  <c r="CX49" i="1"/>
  <c r="N49" i="1"/>
  <c r="L49" i="1"/>
  <c r="K49" i="1"/>
  <c r="Q49" i="1"/>
  <c r="U49" i="1"/>
  <c r="R49" i="1"/>
  <c r="CX41" i="1"/>
  <c r="N41" i="1"/>
  <c r="L41" i="1"/>
  <c r="K41" i="1"/>
  <c r="Q41" i="1"/>
  <c r="U41" i="1"/>
  <c r="R41" i="1"/>
  <c r="CX33" i="1"/>
  <c r="N33" i="1"/>
  <c r="L33" i="1"/>
  <c r="K33" i="1"/>
  <c r="U33" i="1"/>
  <c r="R33" i="1"/>
  <c r="Q33" i="1"/>
  <c r="CX25" i="1"/>
  <c r="N25" i="1"/>
  <c r="L25" i="1"/>
  <c r="K25" i="1"/>
  <c r="Q25" i="1"/>
  <c r="U25" i="1"/>
  <c r="R25" i="1"/>
  <c r="CX17" i="1"/>
  <c r="N17" i="1"/>
  <c r="L17" i="1"/>
  <c r="Q17" i="1"/>
  <c r="K17" i="1"/>
  <c r="U17" i="1"/>
  <c r="R17" i="1"/>
  <c r="CX9" i="1"/>
  <c r="N9" i="1"/>
  <c r="L9" i="1"/>
  <c r="K9" i="1"/>
  <c r="Q9" i="1"/>
  <c r="U9" i="1"/>
  <c r="R9" i="1"/>
  <c r="AB18" i="1"/>
  <c r="AD18" i="1"/>
  <c r="AB50" i="1"/>
  <c r="AD50" i="1"/>
  <c r="AB82" i="1"/>
  <c r="AD82" i="1"/>
  <c r="AD29" i="1"/>
  <c r="AB29" i="1"/>
  <c r="AB35" i="1"/>
  <c r="AD35" i="1"/>
  <c r="AB67" i="1"/>
  <c r="AD67" i="1"/>
  <c r="AB48" i="1"/>
  <c r="AD48" i="1"/>
  <c r="AB76" i="1"/>
  <c r="AD76" i="1"/>
  <c r="AB57" i="1"/>
  <c r="AD57" i="1"/>
  <c r="AD23" i="1"/>
  <c r="AB23" i="1"/>
  <c r="AD55" i="1"/>
  <c r="AB55" i="1"/>
  <c r="AB20" i="1"/>
  <c r="AD20" i="1"/>
  <c r="AB32" i="1"/>
  <c r="AD32" i="1"/>
  <c r="AB41" i="1"/>
  <c r="AD41" i="1"/>
  <c r="AD21" i="1"/>
  <c r="AB21" i="1"/>
  <c r="AD62" i="1"/>
  <c r="AB62" i="1"/>
  <c r="X36" i="1"/>
  <c r="Y36" i="1"/>
  <c r="X60" i="1"/>
  <c r="Y60" i="1"/>
  <c r="X71" i="1"/>
  <c r="Y71" i="1"/>
  <c r="Y42" i="1"/>
  <c r="X42" i="1"/>
  <c r="X77" i="1"/>
  <c r="Y77" i="1"/>
  <c r="Y33" i="1"/>
  <c r="X33" i="1"/>
  <c r="X69" i="1"/>
  <c r="Y69" i="1"/>
  <c r="X44" i="1"/>
  <c r="Y44" i="1"/>
  <c r="Y9" i="1"/>
  <c r="X9" i="1"/>
  <c r="X15" i="1"/>
  <c r="Y15" i="1"/>
  <c r="X47" i="1"/>
  <c r="Y47" i="1"/>
  <c r="X79" i="1"/>
  <c r="Y79" i="1"/>
  <c r="Y24" i="1"/>
  <c r="X24" i="1"/>
  <c r="Y17" i="1"/>
  <c r="X17" i="1"/>
  <c r="Z46" i="1"/>
  <c r="X46" i="1"/>
  <c r="Y46" i="1"/>
  <c r="X28" i="1"/>
  <c r="Y28" i="1"/>
  <c r="X13" i="1"/>
  <c r="Y13" i="1"/>
  <c r="Y65" i="1"/>
  <c r="X65" i="1"/>
  <c r="X45" i="1"/>
  <c r="Y45" i="1"/>
  <c r="AG53" i="1"/>
  <c r="X53" i="1"/>
  <c r="Y53" i="1"/>
  <c r="Y74" i="1"/>
  <c r="X74" i="1"/>
  <c r="X38" i="1"/>
  <c r="Y38" i="1"/>
  <c r="Y18" i="1"/>
  <c r="X18" i="1"/>
  <c r="Y50" i="1"/>
  <c r="X50" i="1"/>
  <c r="Y82" i="1"/>
  <c r="X82" i="1"/>
  <c r="X29" i="1"/>
  <c r="Y29" i="1"/>
  <c r="Y35" i="1"/>
  <c r="X35" i="1"/>
  <c r="Y67" i="1"/>
  <c r="X67" i="1"/>
  <c r="Y48" i="1"/>
  <c r="X48" i="1"/>
  <c r="X76" i="1"/>
  <c r="Y76" i="1"/>
  <c r="AG54" i="1"/>
  <c r="X54" i="1"/>
  <c r="Y54" i="1"/>
  <c r="Y66" i="1"/>
  <c r="X66" i="1"/>
  <c r="Y73" i="1"/>
  <c r="X73" i="1"/>
  <c r="X12" i="1"/>
  <c r="Y12" i="1"/>
  <c r="Y16" i="1"/>
  <c r="X16" i="1"/>
  <c r="Y10" i="1"/>
  <c r="X10" i="1"/>
  <c r="X37" i="1"/>
  <c r="Y37" i="1"/>
  <c r="X61" i="1"/>
  <c r="Y61" i="1"/>
  <c r="Y49" i="1"/>
  <c r="X49" i="1"/>
  <c r="Y57" i="1"/>
  <c r="X57" i="1"/>
  <c r="X23" i="1"/>
  <c r="Y23" i="1"/>
  <c r="X55" i="1"/>
  <c r="Y55" i="1"/>
  <c r="X20" i="1"/>
  <c r="Y20" i="1"/>
  <c r="Y32" i="1"/>
  <c r="X32" i="1"/>
  <c r="Y41" i="1"/>
  <c r="X41" i="1"/>
  <c r="Z21" i="1"/>
  <c r="X21" i="1"/>
  <c r="Y21" i="1"/>
  <c r="Z62" i="1"/>
  <c r="X62" i="1"/>
  <c r="Y62" i="1"/>
  <c r="Y34" i="1"/>
  <c r="X34" i="1"/>
  <c r="Y51" i="1"/>
  <c r="X51" i="1"/>
  <c r="Y64" i="1"/>
  <c r="X64" i="1"/>
  <c r="Y72" i="1"/>
  <c r="X72" i="1"/>
  <c r="Y27" i="1"/>
  <c r="X27" i="1"/>
  <c r="Y26" i="1"/>
  <c r="X26" i="1"/>
  <c r="X68" i="1"/>
  <c r="Y68" i="1"/>
  <c r="Y11" i="1"/>
  <c r="X11" i="1"/>
  <c r="Y43" i="1"/>
  <c r="X43" i="1"/>
  <c r="Y75" i="1"/>
  <c r="X75" i="1"/>
  <c r="Y80" i="1"/>
  <c r="X80" i="1"/>
  <c r="X52" i="1"/>
  <c r="Y52" i="1"/>
  <c r="X70" i="1"/>
  <c r="Y70" i="1"/>
  <c r="Y19" i="1"/>
  <c r="X19" i="1"/>
  <c r="X22" i="1"/>
  <c r="Y22" i="1"/>
  <c r="X39" i="1"/>
  <c r="Y39" i="1"/>
  <c r="Z30" i="1"/>
  <c r="X30" i="1"/>
  <c r="Y30" i="1"/>
  <c r="Y59" i="1"/>
  <c r="X59" i="1"/>
  <c r="Y58" i="1"/>
  <c r="X58" i="1"/>
  <c r="Y25" i="1"/>
  <c r="X25" i="1"/>
  <c r="Y81" i="1"/>
  <c r="X81" i="1"/>
  <c r="Y40" i="1"/>
  <c r="X40" i="1"/>
  <c r="X31" i="1"/>
  <c r="Y31" i="1"/>
  <c r="X63" i="1"/>
  <c r="Y63" i="1"/>
  <c r="Y8" i="1"/>
  <c r="X8" i="1"/>
  <c r="Y56" i="1"/>
  <c r="X56" i="1"/>
  <c r="X14" i="1"/>
  <c r="Y14" i="1"/>
  <c r="X78" i="1"/>
  <c r="Y78" i="1"/>
  <c r="AG30" i="1"/>
  <c r="AG46" i="1"/>
  <c r="Z38" i="1"/>
  <c r="Z14" i="1"/>
  <c r="Z22" i="1"/>
  <c r="AG62" i="1"/>
  <c r="Z54" i="1"/>
  <c r="Z78" i="1"/>
  <c r="AG78" i="1"/>
  <c r="O5" i="1"/>
  <c r="AG21" i="1"/>
  <c r="Z53" i="1"/>
  <c r="Z60" i="1"/>
  <c r="Z65" i="1"/>
  <c r="Z10" i="1"/>
  <c r="Z42" i="1"/>
  <c r="Z74" i="1"/>
  <c r="Z27" i="1"/>
  <c r="Z59" i="1"/>
  <c r="Z36" i="1"/>
  <c r="Z80" i="1"/>
  <c r="Z13" i="1"/>
  <c r="Z8" i="1"/>
  <c r="Z56" i="1"/>
  <c r="Z12" i="1"/>
  <c r="Z81" i="1"/>
  <c r="Z64" i="1"/>
  <c r="Z45" i="1"/>
  <c r="Z39" i="1"/>
  <c r="Z71" i="1"/>
  <c r="Z73" i="1"/>
  <c r="Z29" i="1"/>
  <c r="Z61" i="1"/>
  <c r="Z9" i="1"/>
  <c r="Z15" i="1"/>
  <c r="Z47" i="1"/>
  <c r="Z79" i="1"/>
  <c r="Z50" i="1"/>
  <c r="Z72" i="1"/>
  <c r="Z26" i="1"/>
  <c r="Z58" i="1"/>
  <c r="Z68" i="1"/>
  <c r="Z11" i="1"/>
  <c r="Z43" i="1"/>
  <c r="Z75" i="1"/>
  <c r="Z37" i="1"/>
  <c r="Z24" i="1"/>
  <c r="Z17" i="1"/>
  <c r="Z18" i="1"/>
  <c r="Z35" i="1"/>
  <c r="Z67" i="1"/>
  <c r="Z77" i="1"/>
  <c r="AG14" i="1"/>
  <c r="Z25" i="1"/>
  <c r="Z33" i="1"/>
  <c r="Z69" i="1"/>
  <c r="Z44" i="1"/>
  <c r="Z57" i="1"/>
  <c r="Z23" i="1"/>
  <c r="Z55" i="1"/>
  <c r="Z82" i="1"/>
  <c r="Z16" i="1"/>
  <c r="AG22" i="1"/>
  <c r="Z28" i="1"/>
  <c r="Z34" i="1"/>
  <c r="Z66" i="1"/>
  <c r="Z19" i="1"/>
  <c r="Z51" i="1"/>
  <c r="Z48" i="1"/>
  <c r="Z76" i="1"/>
  <c r="Z20" i="1"/>
  <c r="Z32" i="1"/>
  <c r="Z41" i="1"/>
  <c r="Z49" i="1"/>
  <c r="Z40" i="1"/>
  <c r="Z31" i="1"/>
  <c r="Z63" i="1"/>
  <c r="Z52" i="1"/>
  <c r="CV7" i="1"/>
  <c r="CV8" i="1"/>
  <c r="CY8" i="1" s="1"/>
  <c r="DA8" i="1" s="1"/>
  <c r="CV9" i="1"/>
  <c r="CY9" i="1" s="1"/>
  <c r="DA9" i="1" s="1"/>
  <c r="CV10" i="1"/>
  <c r="CY10" i="1" s="1"/>
  <c r="DA10" i="1" s="1"/>
  <c r="CV11" i="1"/>
  <c r="CY11" i="1" s="1"/>
  <c r="DA11" i="1" s="1"/>
  <c r="CV12" i="1"/>
  <c r="CY12" i="1" s="1"/>
  <c r="DA12" i="1" s="1"/>
  <c r="CV13" i="1"/>
  <c r="CY13" i="1" s="1"/>
  <c r="DA13" i="1" s="1"/>
  <c r="CV14" i="1"/>
  <c r="CY14" i="1" s="1"/>
  <c r="DA14" i="1" s="1"/>
  <c r="CV15" i="1"/>
  <c r="CY15" i="1" s="1"/>
  <c r="DA15" i="1" s="1"/>
  <c r="CV16" i="1"/>
  <c r="CY16" i="1" s="1"/>
  <c r="DA16" i="1" s="1"/>
  <c r="CV17" i="1"/>
  <c r="CY17" i="1" s="1"/>
  <c r="DA17" i="1" s="1"/>
  <c r="CV18" i="1"/>
  <c r="CY18" i="1" s="1"/>
  <c r="DA18" i="1" s="1"/>
  <c r="CV19" i="1"/>
  <c r="CY19" i="1" s="1"/>
  <c r="DA19" i="1" s="1"/>
  <c r="CV20" i="1"/>
  <c r="CY20" i="1" s="1"/>
  <c r="DA20" i="1" s="1"/>
  <c r="CV21" i="1"/>
  <c r="CY21" i="1" s="1"/>
  <c r="DA21" i="1" s="1"/>
  <c r="CV22" i="1"/>
  <c r="CY22" i="1" s="1"/>
  <c r="DA22" i="1" s="1"/>
  <c r="CV23" i="1"/>
  <c r="CY23" i="1" s="1"/>
  <c r="DA23" i="1" s="1"/>
  <c r="CV24" i="1"/>
  <c r="CY24" i="1" s="1"/>
  <c r="DA24" i="1" s="1"/>
  <c r="CV25" i="1"/>
  <c r="CY25" i="1" s="1"/>
  <c r="DA25" i="1" s="1"/>
  <c r="CV26" i="1"/>
  <c r="CY26" i="1" s="1"/>
  <c r="DA26" i="1" s="1"/>
  <c r="CV27" i="1"/>
  <c r="CY27" i="1" s="1"/>
  <c r="DA27" i="1" s="1"/>
  <c r="CV28" i="1"/>
  <c r="CY28" i="1" s="1"/>
  <c r="DA28" i="1" s="1"/>
  <c r="CV29" i="1"/>
  <c r="CY29" i="1" s="1"/>
  <c r="DA29" i="1" s="1"/>
  <c r="CV30" i="1"/>
  <c r="CY30" i="1" s="1"/>
  <c r="DA30" i="1" s="1"/>
  <c r="CV31" i="1"/>
  <c r="CY31" i="1" s="1"/>
  <c r="DA31" i="1" s="1"/>
  <c r="CV32" i="1"/>
  <c r="CY32" i="1" s="1"/>
  <c r="DA32" i="1" s="1"/>
  <c r="CV33" i="1"/>
  <c r="CY33" i="1" s="1"/>
  <c r="DA33" i="1" s="1"/>
  <c r="CV34" i="1"/>
  <c r="CY34" i="1" s="1"/>
  <c r="DA34" i="1" s="1"/>
  <c r="CV35" i="1"/>
  <c r="CY35" i="1" s="1"/>
  <c r="DA35" i="1" s="1"/>
  <c r="CV36" i="1"/>
  <c r="CY36" i="1" s="1"/>
  <c r="DA36" i="1" s="1"/>
  <c r="CV37" i="1"/>
  <c r="CY37" i="1" s="1"/>
  <c r="DA37" i="1" s="1"/>
  <c r="CV38" i="1"/>
  <c r="CY38" i="1" s="1"/>
  <c r="DA38" i="1" s="1"/>
  <c r="CV39" i="1"/>
  <c r="CY39" i="1" s="1"/>
  <c r="DA39" i="1" s="1"/>
  <c r="CV40" i="1"/>
  <c r="CY40" i="1" s="1"/>
  <c r="DA40" i="1" s="1"/>
  <c r="CV41" i="1"/>
  <c r="CY41" i="1" s="1"/>
  <c r="DA41" i="1" s="1"/>
  <c r="CV42" i="1"/>
  <c r="CY42" i="1" s="1"/>
  <c r="DA42" i="1" s="1"/>
  <c r="CV43" i="1"/>
  <c r="CY43" i="1" s="1"/>
  <c r="DA43" i="1" s="1"/>
  <c r="CV44" i="1"/>
  <c r="CY44" i="1" s="1"/>
  <c r="DA44" i="1" s="1"/>
  <c r="CV45" i="1"/>
  <c r="CY45" i="1" s="1"/>
  <c r="DA45" i="1" s="1"/>
  <c r="CV46" i="1"/>
  <c r="CY46" i="1" s="1"/>
  <c r="DA46" i="1" s="1"/>
  <c r="CV47" i="1"/>
  <c r="CY47" i="1" s="1"/>
  <c r="DA47" i="1" s="1"/>
  <c r="CV48" i="1"/>
  <c r="CY48" i="1" s="1"/>
  <c r="DA48" i="1" s="1"/>
  <c r="CV49" i="1"/>
  <c r="CY49" i="1" s="1"/>
  <c r="DA49" i="1" s="1"/>
  <c r="CV50" i="1"/>
  <c r="CY50" i="1" s="1"/>
  <c r="DA50" i="1" s="1"/>
  <c r="CV51" i="1"/>
  <c r="CY51" i="1" s="1"/>
  <c r="DA51" i="1" s="1"/>
  <c r="CV52" i="1"/>
  <c r="CY52" i="1" s="1"/>
  <c r="DA52" i="1" s="1"/>
  <c r="CV53" i="1"/>
  <c r="CY53" i="1" s="1"/>
  <c r="DA53" i="1" s="1"/>
  <c r="CV54" i="1"/>
  <c r="CY54" i="1" s="1"/>
  <c r="DA54" i="1" s="1"/>
  <c r="CV55" i="1"/>
  <c r="CY55" i="1" s="1"/>
  <c r="DA55" i="1" s="1"/>
  <c r="CV56" i="1"/>
  <c r="CY56" i="1" s="1"/>
  <c r="DA56" i="1" s="1"/>
  <c r="CV57" i="1"/>
  <c r="CY57" i="1" s="1"/>
  <c r="DA57" i="1" s="1"/>
  <c r="CV58" i="1"/>
  <c r="CY58" i="1" s="1"/>
  <c r="DA58" i="1" s="1"/>
  <c r="CV59" i="1"/>
  <c r="CY59" i="1" s="1"/>
  <c r="DA59" i="1" s="1"/>
  <c r="CV60" i="1"/>
  <c r="CY60" i="1" s="1"/>
  <c r="DA60" i="1" s="1"/>
  <c r="CV61" i="1"/>
  <c r="CY61" i="1" s="1"/>
  <c r="DA61" i="1" s="1"/>
  <c r="CV62" i="1"/>
  <c r="CY62" i="1" s="1"/>
  <c r="DA62" i="1" s="1"/>
  <c r="CV63" i="1"/>
  <c r="CY63" i="1" s="1"/>
  <c r="DA63" i="1" s="1"/>
  <c r="CV64" i="1"/>
  <c r="CY64" i="1" s="1"/>
  <c r="DA64" i="1" s="1"/>
  <c r="CV65" i="1"/>
  <c r="CY65" i="1" s="1"/>
  <c r="DA65" i="1" s="1"/>
  <c r="CV66" i="1"/>
  <c r="CY66" i="1" s="1"/>
  <c r="DA66" i="1" s="1"/>
  <c r="CV67" i="1"/>
  <c r="CY67" i="1" s="1"/>
  <c r="DA67" i="1" s="1"/>
  <c r="CV68" i="1"/>
  <c r="CY68" i="1" s="1"/>
  <c r="DA68" i="1" s="1"/>
  <c r="CV69" i="1"/>
  <c r="CY69" i="1" s="1"/>
  <c r="DA69" i="1" s="1"/>
  <c r="CV70" i="1"/>
  <c r="CY70" i="1" s="1"/>
  <c r="DA70" i="1" s="1"/>
  <c r="CV71" i="1"/>
  <c r="CY71" i="1" s="1"/>
  <c r="DA71" i="1" s="1"/>
  <c r="CV72" i="1"/>
  <c r="CY72" i="1" s="1"/>
  <c r="DA72" i="1" s="1"/>
  <c r="CV73" i="1"/>
  <c r="CY73" i="1" s="1"/>
  <c r="DA73" i="1" s="1"/>
  <c r="CV74" i="1"/>
  <c r="CY74" i="1" s="1"/>
  <c r="DA74" i="1" s="1"/>
  <c r="CV75" i="1"/>
  <c r="CY75" i="1" s="1"/>
  <c r="DA75" i="1" s="1"/>
  <c r="CV76" i="1"/>
  <c r="CY76" i="1" s="1"/>
  <c r="DA76" i="1" s="1"/>
  <c r="CV77" i="1"/>
  <c r="CY77" i="1" s="1"/>
  <c r="DA77" i="1" s="1"/>
  <c r="CV78" i="1"/>
  <c r="CY78" i="1" s="1"/>
  <c r="DA78" i="1" s="1"/>
  <c r="CV79" i="1"/>
  <c r="CY79" i="1" s="1"/>
  <c r="DA79" i="1" s="1"/>
  <c r="CV80" i="1"/>
  <c r="CY80" i="1" s="1"/>
  <c r="DA80" i="1" s="1"/>
  <c r="CV81" i="1"/>
  <c r="CY81" i="1" s="1"/>
  <c r="DA81" i="1" s="1"/>
  <c r="CV82" i="1"/>
  <c r="CY82" i="1" s="1"/>
  <c r="DA82" i="1" s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7" i="1"/>
  <c r="AE44" i="1" l="1"/>
  <c r="AI44" i="1"/>
  <c r="AK44" i="1"/>
  <c r="AF44" i="1"/>
  <c r="O2" i="1"/>
  <c r="AE60" i="1"/>
  <c r="AI60" i="1"/>
  <c r="AK60" i="1"/>
  <c r="AF60" i="1"/>
  <c r="AF72" i="1"/>
  <c r="AK72" i="1"/>
  <c r="AI72" i="1"/>
  <c r="AE72" i="1"/>
  <c r="AF51" i="1"/>
  <c r="AI51" i="1"/>
  <c r="AK51" i="1"/>
  <c r="AE51" i="1"/>
  <c r="AE28" i="1"/>
  <c r="AI28" i="1"/>
  <c r="AK28" i="1"/>
  <c r="AF28" i="1"/>
  <c r="AE22" i="1"/>
  <c r="AI22" i="1"/>
  <c r="AK22" i="1"/>
  <c r="AF22" i="1"/>
  <c r="AE61" i="1"/>
  <c r="AI61" i="1"/>
  <c r="AK61" i="1"/>
  <c r="AF61" i="1"/>
  <c r="BB7" i="1"/>
  <c r="BF7" i="1"/>
  <c r="BD7" i="1"/>
  <c r="BA7" i="1"/>
  <c r="AZ7" i="1"/>
  <c r="AF80" i="1"/>
  <c r="AK80" i="1"/>
  <c r="AI80" i="1"/>
  <c r="AE80" i="1"/>
  <c r="AE62" i="1"/>
  <c r="AI62" i="1"/>
  <c r="AK62" i="1"/>
  <c r="AF62" i="1"/>
  <c r="AE29" i="1"/>
  <c r="AK29" i="1"/>
  <c r="AI29" i="1"/>
  <c r="AF29" i="1"/>
  <c r="AE79" i="1"/>
  <c r="AK79" i="1"/>
  <c r="AI79" i="1"/>
  <c r="AF79" i="1"/>
  <c r="AE37" i="1"/>
  <c r="AK37" i="1"/>
  <c r="AI37" i="1"/>
  <c r="AF37" i="1"/>
  <c r="AF16" i="1"/>
  <c r="AK16" i="1"/>
  <c r="AI16" i="1"/>
  <c r="AE16" i="1"/>
  <c r="AF64" i="1"/>
  <c r="AK64" i="1"/>
  <c r="AI64" i="1"/>
  <c r="AE64" i="1"/>
  <c r="AF19" i="1"/>
  <c r="AI19" i="1"/>
  <c r="AK19" i="1"/>
  <c r="AE19" i="1"/>
  <c r="AE13" i="1"/>
  <c r="AK13" i="1"/>
  <c r="AI13" i="1"/>
  <c r="AF13" i="1"/>
  <c r="AE68" i="1"/>
  <c r="AK68" i="1"/>
  <c r="AI68" i="1"/>
  <c r="AF68" i="1"/>
  <c r="AF48" i="1"/>
  <c r="AK48" i="1"/>
  <c r="AI48" i="1"/>
  <c r="AE48" i="1"/>
  <c r="AF82" i="1"/>
  <c r="AI82" i="1"/>
  <c r="AK82" i="1"/>
  <c r="AE82" i="1"/>
  <c r="AE52" i="1"/>
  <c r="AI52" i="1"/>
  <c r="AK52" i="1"/>
  <c r="AF52" i="1"/>
  <c r="AE69" i="1"/>
  <c r="AK69" i="1"/>
  <c r="AI69" i="1"/>
  <c r="AF69" i="1"/>
  <c r="AF59" i="1"/>
  <c r="AI59" i="1"/>
  <c r="AK59" i="1"/>
  <c r="AE59" i="1"/>
  <c r="AF10" i="1"/>
  <c r="AI10" i="1"/>
  <c r="AK10" i="1"/>
  <c r="AE10" i="1"/>
  <c r="AE77" i="1"/>
  <c r="AK77" i="1"/>
  <c r="AI77" i="1"/>
  <c r="AF77" i="1"/>
  <c r="AF81" i="1"/>
  <c r="AK81" i="1"/>
  <c r="AI81" i="1"/>
  <c r="AE81" i="1"/>
  <c r="AF75" i="1"/>
  <c r="AK75" i="1"/>
  <c r="AE75" i="1"/>
  <c r="AI75" i="1"/>
  <c r="AF58" i="1"/>
  <c r="AI58" i="1"/>
  <c r="AK58" i="1"/>
  <c r="AE58" i="1"/>
  <c r="AE21" i="1"/>
  <c r="AI21" i="1"/>
  <c r="AK21" i="1"/>
  <c r="AF21" i="1"/>
  <c r="AE55" i="1"/>
  <c r="AK55" i="1"/>
  <c r="AI55" i="1"/>
  <c r="AF55" i="1"/>
  <c r="AF33" i="1"/>
  <c r="AK33" i="1"/>
  <c r="AI33" i="1"/>
  <c r="AE33" i="1"/>
  <c r="AE46" i="1"/>
  <c r="AI46" i="1"/>
  <c r="AK46" i="1"/>
  <c r="AF46" i="1"/>
  <c r="AE47" i="1"/>
  <c r="AK47" i="1"/>
  <c r="AI47" i="1"/>
  <c r="AF47" i="1"/>
  <c r="V2" i="1"/>
  <c r="AE12" i="1"/>
  <c r="AI12" i="1"/>
  <c r="AK12" i="1"/>
  <c r="AF12" i="1"/>
  <c r="AF73" i="1"/>
  <c r="AK73" i="1"/>
  <c r="AI73" i="1"/>
  <c r="AE73" i="1"/>
  <c r="AF66" i="1"/>
  <c r="AK66" i="1"/>
  <c r="AI66" i="1"/>
  <c r="AE66" i="1"/>
  <c r="AE78" i="1"/>
  <c r="AK78" i="1"/>
  <c r="AI78" i="1"/>
  <c r="AF78" i="1"/>
  <c r="AE63" i="1"/>
  <c r="AK63" i="1"/>
  <c r="AI63" i="1"/>
  <c r="AF63" i="1"/>
  <c r="AE20" i="1"/>
  <c r="AI20" i="1"/>
  <c r="AK20" i="1"/>
  <c r="AF20" i="1"/>
  <c r="AF42" i="1"/>
  <c r="AI42" i="1"/>
  <c r="AK42" i="1"/>
  <c r="AE42" i="1"/>
  <c r="AE38" i="1"/>
  <c r="AI38" i="1"/>
  <c r="AK38" i="1"/>
  <c r="AF38" i="1"/>
  <c r="CU4" i="1"/>
  <c r="V5" i="1"/>
  <c r="AF41" i="1"/>
  <c r="AK41" i="1"/>
  <c r="AI41" i="1"/>
  <c r="AE41" i="1"/>
  <c r="AF67" i="1"/>
  <c r="AK67" i="1"/>
  <c r="AE67" i="1"/>
  <c r="AI67" i="1"/>
  <c r="AF50" i="1"/>
  <c r="AI50" i="1"/>
  <c r="AK50" i="1"/>
  <c r="AE50" i="1"/>
  <c r="AF49" i="1"/>
  <c r="AK49" i="1"/>
  <c r="AI49" i="1"/>
  <c r="AE49" i="1"/>
  <c r="AF17" i="1"/>
  <c r="AK17" i="1"/>
  <c r="AI17" i="1"/>
  <c r="AE17" i="1"/>
  <c r="AF27" i="1"/>
  <c r="AI27" i="1"/>
  <c r="AK27" i="1"/>
  <c r="AE27" i="1"/>
  <c r="AE30" i="1"/>
  <c r="AI30" i="1"/>
  <c r="AK30" i="1"/>
  <c r="AF30" i="1"/>
  <c r="AE71" i="1"/>
  <c r="AK71" i="1"/>
  <c r="AI71" i="1"/>
  <c r="AF71" i="1"/>
  <c r="AF25" i="1"/>
  <c r="AK25" i="1"/>
  <c r="AI25" i="1"/>
  <c r="AE25" i="1"/>
  <c r="AF43" i="1"/>
  <c r="AI43" i="1"/>
  <c r="AK43" i="1"/>
  <c r="AE43" i="1"/>
  <c r="AF26" i="1"/>
  <c r="AI26" i="1"/>
  <c r="AK26" i="1"/>
  <c r="AE26" i="1"/>
  <c r="AE76" i="1"/>
  <c r="AK76" i="1"/>
  <c r="AI76" i="1"/>
  <c r="AF76" i="1"/>
  <c r="AE45" i="1"/>
  <c r="AK45" i="1"/>
  <c r="AI45" i="1"/>
  <c r="AF45" i="1"/>
  <c r="AF8" i="1"/>
  <c r="AK8" i="1"/>
  <c r="AI8" i="1"/>
  <c r="AE8" i="1"/>
  <c r="AC2" i="1"/>
  <c r="AE23" i="1"/>
  <c r="AK23" i="1"/>
  <c r="AI23" i="1"/>
  <c r="AF23" i="1"/>
  <c r="AE15" i="1"/>
  <c r="AK15" i="1"/>
  <c r="AI15" i="1"/>
  <c r="AF15" i="1"/>
  <c r="AF65" i="1"/>
  <c r="AK65" i="1"/>
  <c r="AI65" i="1"/>
  <c r="AE65" i="1"/>
  <c r="AE36" i="1"/>
  <c r="AI36" i="1"/>
  <c r="AK36" i="1"/>
  <c r="AF36" i="1"/>
  <c r="AF34" i="1"/>
  <c r="AI34" i="1"/>
  <c r="AK34" i="1"/>
  <c r="AE34" i="1"/>
  <c r="AE14" i="1"/>
  <c r="AI14" i="1"/>
  <c r="AK14" i="1"/>
  <c r="AF14" i="1"/>
  <c r="AE31" i="1"/>
  <c r="AK31" i="1"/>
  <c r="AI31" i="1"/>
  <c r="AF31" i="1"/>
  <c r="AF32" i="1"/>
  <c r="AK32" i="1"/>
  <c r="AI32" i="1"/>
  <c r="AE32" i="1"/>
  <c r="AF57" i="1"/>
  <c r="AK57" i="1"/>
  <c r="AI57" i="1"/>
  <c r="AE57" i="1"/>
  <c r="AF35" i="1"/>
  <c r="AI35" i="1"/>
  <c r="AK35" i="1"/>
  <c r="AE35" i="1"/>
  <c r="AF18" i="1"/>
  <c r="AI18" i="1"/>
  <c r="AK18" i="1"/>
  <c r="AE18" i="1"/>
  <c r="AE54" i="1"/>
  <c r="AI54" i="1"/>
  <c r="AK54" i="1"/>
  <c r="AF54" i="1"/>
  <c r="AE70" i="1"/>
  <c r="AK70" i="1"/>
  <c r="AI70" i="1"/>
  <c r="AF70" i="1"/>
  <c r="AG70" i="1"/>
  <c r="AF24" i="1"/>
  <c r="AK24" i="1"/>
  <c r="AI24" i="1"/>
  <c r="AE24" i="1"/>
  <c r="AF9" i="1"/>
  <c r="AK9" i="1"/>
  <c r="AI9" i="1"/>
  <c r="AE9" i="1"/>
  <c r="AF74" i="1"/>
  <c r="AK74" i="1"/>
  <c r="AI74" i="1"/>
  <c r="AE74" i="1"/>
  <c r="AE53" i="1"/>
  <c r="AK53" i="1"/>
  <c r="AI53" i="1"/>
  <c r="AF53" i="1"/>
  <c r="AE39" i="1"/>
  <c r="AK39" i="1"/>
  <c r="AI39" i="1"/>
  <c r="AF39" i="1"/>
  <c r="AF56" i="1"/>
  <c r="AK56" i="1"/>
  <c r="AI56" i="1"/>
  <c r="AE56" i="1"/>
  <c r="AF40" i="1"/>
  <c r="AK40" i="1"/>
  <c r="AI40" i="1"/>
  <c r="AE40" i="1"/>
  <c r="AF11" i="1"/>
  <c r="AI11" i="1"/>
  <c r="AK11" i="1"/>
  <c r="AE11" i="1"/>
  <c r="AG41" i="1"/>
  <c r="AG16" i="1"/>
  <c r="AG24" i="1"/>
  <c r="AG9" i="1"/>
  <c r="AG31" i="1"/>
  <c r="AG28" i="1"/>
  <c r="AG82" i="1"/>
  <c r="AG33" i="1"/>
  <c r="AG77" i="1"/>
  <c r="AG29" i="1"/>
  <c r="AG39" i="1"/>
  <c r="AG8" i="1"/>
  <c r="AG80" i="1"/>
  <c r="AG65" i="1"/>
  <c r="AG23" i="1"/>
  <c r="AG35" i="1"/>
  <c r="AG50" i="1"/>
  <c r="AG74" i="1"/>
  <c r="AG51" i="1"/>
  <c r="AG57" i="1"/>
  <c r="AG18" i="1"/>
  <c r="AG37" i="1"/>
  <c r="AG11" i="1"/>
  <c r="AG79" i="1"/>
  <c r="AG45" i="1"/>
  <c r="AG12" i="1"/>
  <c r="AG42" i="1"/>
  <c r="AG40" i="1"/>
  <c r="AG32" i="1"/>
  <c r="AG76" i="1"/>
  <c r="AG19" i="1"/>
  <c r="AG68" i="1"/>
  <c r="AG13" i="1"/>
  <c r="AG36" i="1"/>
  <c r="AG44" i="1"/>
  <c r="AG47" i="1"/>
  <c r="AG73" i="1"/>
  <c r="AG59" i="1"/>
  <c r="AG10" i="1"/>
  <c r="AG60" i="1"/>
  <c r="AG20" i="1"/>
  <c r="AG25" i="1"/>
  <c r="AG52" i="1"/>
  <c r="AG49" i="1"/>
  <c r="AG48" i="1"/>
  <c r="AG66" i="1"/>
  <c r="AG17" i="1"/>
  <c r="AG58" i="1"/>
  <c r="AG64" i="1"/>
  <c r="AG69" i="1"/>
  <c r="AG67" i="1"/>
  <c r="AG75" i="1"/>
  <c r="AG72" i="1"/>
  <c r="AG15" i="1"/>
  <c r="AG27" i="1"/>
  <c r="AG55" i="1"/>
  <c r="AG63" i="1"/>
  <c r="AG34" i="1"/>
  <c r="AG43" i="1"/>
  <c r="AG26" i="1"/>
  <c r="AG61" i="1"/>
  <c r="AG71" i="1"/>
  <c r="AG81" i="1"/>
  <c r="AG56" i="1"/>
  <c r="O4" i="1"/>
  <c r="AR8" i="1" l="1"/>
  <c r="AP8" i="1"/>
  <c r="AN8" i="1"/>
  <c r="AL8" i="1"/>
  <c r="AM8" i="1"/>
  <c r="AM76" i="1"/>
  <c r="AP76" i="1"/>
  <c r="AR76" i="1"/>
  <c r="AL76" i="1"/>
  <c r="AN76" i="1"/>
  <c r="AR71" i="1"/>
  <c r="AP71" i="1"/>
  <c r="AM71" i="1"/>
  <c r="AN71" i="1"/>
  <c r="AL71" i="1"/>
  <c r="AN49" i="1"/>
  <c r="AR49" i="1"/>
  <c r="AP49" i="1"/>
  <c r="AM49" i="1"/>
  <c r="AL49" i="1"/>
  <c r="AP67" i="1"/>
  <c r="AN67" i="1"/>
  <c r="AR67" i="1"/>
  <c r="AM67" i="1"/>
  <c r="AL67" i="1"/>
  <c r="AR55" i="1"/>
  <c r="AM55" i="1"/>
  <c r="AP55" i="1"/>
  <c r="AL55" i="1"/>
  <c r="AN55" i="1"/>
  <c r="AN81" i="1"/>
  <c r="AR81" i="1"/>
  <c r="AP81" i="1"/>
  <c r="AM81" i="1"/>
  <c r="AL81" i="1"/>
  <c r="AP69" i="1"/>
  <c r="AR69" i="1"/>
  <c r="AM69" i="1"/>
  <c r="AN69" i="1"/>
  <c r="AL69" i="1"/>
  <c r="AP68" i="1"/>
  <c r="AM68" i="1"/>
  <c r="AR68" i="1"/>
  <c r="AL68" i="1"/>
  <c r="AN68" i="1"/>
  <c r="AR16" i="1"/>
  <c r="AP16" i="1"/>
  <c r="AN16" i="1"/>
  <c r="AL16" i="1"/>
  <c r="AM16" i="1"/>
  <c r="AR79" i="1"/>
  <c r="AM79" i="1"/>
  <c r="AP79" i="1"/>
  <c r="AN79" i="1"/>
  <c r="AL79" i="1"/>
  <c r="AM22" i="1"/>
  <c r="AP22" i="1"/>
  <c r="AR22" i="1"/>
  <c r="AN22" i="1"/>
  <c r="AL22" i="1"/>
  <c r="AP51" i="1"/>
  <c r="AR51" i="1"/>
  <c r="AN51" i="1"/>
  <c r="AM51" i="1"/>
  <c r="AL51" i="1"/>
  <c r="AP60" i="1"/>
  <c r="AM60" i="1"/>
  <c r="AR60" i="1"/>
  <c r="AN60" i="1"/>
  <c r="AL60" i="1"/>
  <c r="BG7" i="1"/>
  <c r="BI7" i="1"/>
  <c r="BH7" i="1"/>
  <c r="AP53" i="1"/>
  <c r="AR53" i="1"/>
  <c r="AM53" i="1"/>
  <c r="AN53" i="1"/>
  <c r="AL53" i="1"/>
  <c r="AN9" i="1"/>
  <c r="AR9" i="1"/>
  <c r="AP9" i="1"/>
  <c r="AM9" i="1"/>
  <c r="AL9" i="1"/>
  <c r="AN18" i="1"/>
  <c r="AP18" i="1"/>
  <c r="AR18" i="1"/>
  <c r="AM18" i="1"/>
  <c r="AL18" i="1"/>
  <c r="AM38" i="1"/>
  <c r="AP38" i="1"/>
  <c r="AR38" i="1"/>
  <c r="AL38" i="1"/>
  <c r="AN38" i="1"/>
  <c r="AP20" i="1"/>
  <c r="AR20" i="1"/>
  <c r="AM20" i="1"/>
  <c r="AL20" i="1"/>
  <c r="AN20" i="1"/>
  <c r="AR56" i="1"/>
  <c r="AN56" i="1"/>
  <c r="AP56" i="1"/>
  <c r="AM56" i="1"/>
  <c r="AL56" i="1"/>
  <c r="AN34" i="1"/>
  <c r="AP34" i="1"/>
  <c r="AR34" i="1"/>
  <c r="AM34" i="1"/>
  <c r="AL34" i="1"/>
  <c r="AN70" i="1"/>
  <c r="AR70" i="1"/>
  <c r="AP70" i="1"/>
  <c r="AL70" i="1"/>
  <c r="AM70" i="1"/>
  <c r="AN57" i="1"/>
  <c r="AR57" i="1"/>
  <c r="AP57" i="1"/>
  <c r="AM57" i="1"/>
  <c r="AL57" i="1"/>
  <c r="AR31" i="1"/>
  <c r="AP31" i="1"/>
  <c r="AM31" i="1"/>
  <c r="AL31" i="1"/>
  <c r="AN31" i="1"/>
  <c r="AN65" i="1"/>
  <c r="AR65" i="1"/>
  <c r="AP65" i="1"/>
  <c r="AL65" i="1"/>
  <c r="AM65" i="1"/>
  <c r="AR23" i="1"/>
  <c r="AM23" i="1"/>
  <c r="AP23" i="1"/>
  <c r="AL23" i="1"/>
  <c r="AN23" i="1"/>
  <c r="AN26" i="1"/>
  <c r="AR26" i="1"/>
  <c r="AP26" i="1"/>
  <c r="AM26" i="1"/>
  <c r="AL26" i="1"/>
  <c r="AM30" i="1"/>
  <c r="AR30" i="1"/>
  <c r="AP30" i="1"/>
  <c r="AL30" i="1"/>
  <c r="AN30" i="1"/>
  <c r="AN50" i="1"/>
  <c r="AR50" i="1"/>
  <c r="AP50" i="1"/>
  <c r="AL50" i="1"/>
  <c r="AM50" i="1"/>
  <c r="AM78" i="1"/>
  <c r="AP78" i="1"/>
  <c r="AR78" i="1"/>
  <c r="AN78" i="1"/>
  <c r="AL78" i="1"/>
  <c r="AN73" i="1"/>
  <c r="AR73" i="1"/>
  <c r="AP73" i="1"/>
  <c r="AM73" i="1"/>
  <c r="AL73" i="1"/>
  <c r="AP21" i="1"/>
  <c r="AM21" i="1"/>
  <c r="AR21" i="1"/>
  <c r="AL21" i="1"/>
  <c r="AN21" i="1"/>
  <c r="AP59" i="1"/>
  <c r="AR59" i="1"/>
  <c r="AN59" i="1"/>
  <c r="AM59" i="1"/>
  <c r="AL59" i="1"/>
  <c r="AP52" i="1"/>
  <c r="AR52" i="1"/>
  <c r="AM52" i="1"/>
  <c r="AN52" i="1"/>
  <c r="AL52" i="1"/>
  <c r="AM45" i="1"/>
  <c r="AP45" i="1"/>
  <c r="AR45" i="1"/>
  <c r="AL45" i="1"/>
  <c r="AN45" i="1"/>
  <c r="AN25" i="1"/>
  <c r="AR25" i="1"/>
  <c r="AP25" i="1"/>
  <c r="AM25" i="1"/>
  <c r="AL25" i="1"/>
  <c r="AN17" i="1"/>
  <c r="AR17" i="1"/>
  <c r="AP17" i="1"/>
  <c r="AM17" i="1"/>
  <c r="AL17" i="1"/>
  <c r="AN41" i="1"/>
  <c r="AR41" i="1"/>
  <c r="AP41" i="1"/>
  <c r="AM41" i="1"/>
  <c r="AL41" i="1"/>
  <c r="AR47" i="1"/>
  <c r="AM47" i="1"/>
  <c r="AP47" i="1"/>
  <c r="AL47" i="1"/>
  <c r="AN47" i="1"/>
  <c r="AN33" i="1"/>
  <c r="AR33" i="1"/>
  <c r="AP33" i="1"/>
  <c r="AM33" i="1"/>
  <c r="AL33" i="1"/>
  <c r="AP75" i="1"/>
  <c r="AR75" i="1"/>
  <c r="AN75" i="1"/>
  <c r="AL75" i="1"/>
  <c r="AM75" i="1"/>
  <c r="AM77" i="1"/>
  <c r="AP77" i="1"/>
  <c r="AR77" i="1"/>
  <c r="AL77" i="1"/>
  <c r="AN77" i="1"/>
  <c r="AR48" i="1"/>
  <c r="AP48" i="1"/>
  <c r="AN48" i="1"/>
  <c r="AM48" i="1"/>
  <c r="AL48" i="1"/>
  <c r="AM13" i="1"/>
  <c r="AP13" i="1"/>
  <c r="AR13" i="1"/>
  <c r="AL13" i="1"/>
  <c r="AN13" i="1"/>
  <c r="AR64" i="1"/>
  <c r="AP64" i="1"/>
  <c r="AN64" i="1"/>
  <c r="AL64" i="1"/>
  <c r="AM64" i="1"/>
  <c r="AP37" i="1"/>
  <c r="AR37" i="1"/>
  <c r="AM37" i="1"/>
  <c r="AL37" i="1"/>
  <c r="AN37" i="1"/>
  <c r="AP29" i="1"/>
  <c r="AM29" i="1"/>
  <c r="AR29" i="1"/>
  <c r="AL29" i="1"/>
  <c r="AN29" i="1"/>
  <c r="AR80" i="1"/>
  <c r="AP80" i="1"/>
  <c r="AN80" i="1"/>
  <c r="AL80" i="1"/>
  <c r="AM80" i="1"/>
  <c r="AP61" i="1"/>
  <c r="AM61" i="1"/>
  <c r="AR61" i="1"/>
  <c r="AN61" i="1"/>
  <c r="AL61" i="1"/>
  <c r="AP28" i="1"/>
  <c r="AM28" i="1"/>
  <c r="AR28" i="1"/>
  <c r="AL28" i="1"/>
  <c r="AN28" i="1"/>
  <c r="AR72" i="1"/>
  <c r="AP72" i="1"/>
  <c r="AN72" i="1"/>
  <c r="AL72" i="1"/>
  <c r="AM72" i="1"/>
  <c r="AM44" i="1"/>
  <c r="AP44" i="1"/>
  <c r="AR44" i="1"/>
  <c r="AN44" i="1"/>
  <c r="AL44" i="1"/>
  <c r="AP11" i="1"/>
  <c r="AR11" i="1"/>
  <c r="AN11" i="1"/>
  <c r="AL11" i="1"/>
  <c r="AM11" i="1"/>
  <c r="AR40" i="1"/>
  <c r="AP40" i="1"/>
  <c r="AN40" i="1"/>
  <c r="AM40" i="1"/>
  <c r="AL40" i="1"/>
  <c r="AN74" i="1"/>
  <c r="AR74" i="1"/>
  <c r="AP74" i="1"/>
  <c r="AM74" i="1"/>
  <c r="AL74" i="1"/>
  <c r="AM54" i="1"/>
  <c r="AR54" i="1"/>
  <c r="AP54" i="1"/>
  <c r="AN54" i="1"/>
  <c r="AL54" i="1"/>
  <c r="AP35" i="1"/>
  <c r="AN35" i="1"/>
  <c r="AR35" i="1"/>
  <c r="AM35" i="1"/>
  <c r="AL35" i="1"/>
  <c r="AM14" i="1"/>
  <c r="AP14" i="1"/>
  <c r="AR14" i="1"/>
  <c r="AL14" i="1"/>
  <c r="AN14" i="1"/>
  <c r="AN42" i="1"/>
  <c r="AP42" i="1"/>
  <c r="AR42" i="1"/>
  <c r="AM42" i="1"/>
  <c r="AL42" i="1"/>
  <c r="AM12" i="1"/>
  <c r="AP12" i="1"/>
  <c r="AR12" i="1"/>
  <c r="AL12" i="1"/>
  <c r="AN12" i="1"/>
  <c r="AR39" i="1"/>
  <c r="AP39" i="1"/>
  <c r="AM39" i="1"/>
  <c r="AL39" i="1"/>
  <c r="AN39" i="1"/>
  <c r="AR24" i="1"/>
  <c r="AN24" i="1"/>
  <c r="AP24" i="1"/>
  <c r="AM24" i="1"/>
  <c r="AL24" i="1"/>
  <c r="AP36" i="1"/>
  <c r="AM36" i="1"/>
  <c r="AR36" i="1"/>
  <c r="AL36" i="1"/>
  <c r="AN36" i="1"/>
  <c r="AR32" i="1"/>
  <c r="AP32" i="1"/>
  <c r="AN32" i="1"/>
  <c r="AM32" i="1"/>
  <c r="AL32" i="1"/>
  <c r="AR15" i="1"/>
  <c r="AM15" i="1"/>
  <c r="AP15" i="1"/>
  <c r="AN15" i="1"/>
  <c r="AL15" i="1"/>
  <c r="AP43" i="1"/>
  <c r="AR43" i="1"/>
  <c r="AN43" i="1"/>
  <c r="AM43" i="1"/>
  <c r="AL43" i="1"/>
  <c r="AP27" i="1"/>
  <c r="AR27" i="1"/>
  <c r="AN27" i="1"/>
  <c r="AL27" i="1"/>
  <c r="AM27" i="1"/>
  <c r="AR63" i="1"/>
  <c r="AP63" i="1"/>
  <c r="AM63" i="1"/>
  <c r="AN63" i="1"/>
  <c r="AL63" i="1"/>
  <c r="AN66" i="1"/>
  <c r="AP66" i="1"/>
  <c r="AR66" i="1"/>
  <c r="AM66" i="1"/>
  <c r="AL66" i="1"/>
  <c r="AM46" i="1"/>
  <c r="AR46" i="1"/>
  <c r="AP46" i="1"/>
  <c r="AN46" i="1"/>
  <c r="AL46" i="1"/>
  <c r="AN58" i="1"/>
  <c r="AP58" i="1"/>
  <c r="AR58" i="1"/>
  <c r="AL58" i="1"/>
  <c r="AM58" i="1"/>
  <c r="AR10" i="1"/>
  <c r="AP10" i="1"/>
  <c r="AN10" i="1"/>
  <c r="AM10" i="1"/>
  <c r="AL10" i="1"/>
  <c r="AN82" i="1"/>
  <c r="AP82" i="1"/>
  <c r="AR82" i="1"/>
  <c r="AL82" i="1"/>
  <c r="AM82" i="1"/>
  <c r="AP19" i="1"/>
  <c r="AR19" i="1"/>
  <c r="AN19" i="1"/>
  <c r="AL19" i="1"/>
  <c r="AM19" i="1"/>
  <c r="AM62" i="1"/>
  <c r="AP62" i="1"/>
  <c r="AR62" i="1"/>
  <c r="AL62" i="1"/>
  <c r="AN62" i="1"/>
  <c r="AC5" i="1"/>
  <c r="V4" i="1"/>
  <c r="P5" i="1"/>
  <c r="AT39" i="1" l="1"/>
  <c r="AW39" i="1"/>
  <c r="AY39" i="1"/>
  <c r="AU39" i="1"/>
  <c r="AS39" i="1"/>
  <c r="AU33" i="1"/>
  <c r="AW33" i="1"/>
  <c r="AY33" i="1"/>
  <c r="AT33" i="1"/>
  <c r="AS33" i="1"/>
  <c r="AU81" i="1"/>
  <c r="AW81" i="1"/>
  <c r="AY81" i="1"/>
  <c r="AS81" i="1"/>
  <c r="AT81" i="1"/>
  <c r="AS10" i="1"/>
  <c r="AW10" i="1"/>
  <c r="AY10" i="1"/>
  <c r="AU10" i="1"/>
  <c r="AT10" i="1"/>
  <c r="AS27" i="1"/>
  <c r="AY27" i="1"/>
  <c r="AW27" i="1"/>
  <c r="AT27" i="1"/>
  <c r="AU27" i="1"/>
  <c r="AU32" i="1"/>
  <c r="AW32" i="1"/>
  <c r="AY32" i="1"/>
  <c r="AS32" i="1"/>
  <c r="AT32" i="1"/>
  <c r="AU80" i="1"/>
  <c r="AW80" i="1"/>
  <c r="AY80" i="1"/>
  <c r="AT80" i="1"/>
  <c r="AS80" i="1"/>
  <c r="AT78" i="1"/>
  <c r="AW78" i="1"/>
  <c r="AU78" i="1"/>
  <c r="AY78" i="1"/>
  <c r="BB78" i="1" s="1"/>
  <c r="AS78" i="1"/>
  <c r="AS26" i="1"/>
  <c r="AY26" i="1"/>
  <c r="AW26" i="1"/>
  <c r="AT26" i="1"/>
  <c r="AU26" i="1"/>
  <c r="AT31" i="1"/>
  <c r="AW31" i="1"/>
  <c r="AY31" i="1"/>
  <c r="AU31" i="1"/>
  <c r="AS31" i="1"/>
  <c r="AT20" i="1"/>
  <c r="AY20" i="1"/>
  <c r="AW20" i="1"/>
  <c r="AS20" i="1"/>
  <c r="AU20" i="1"/>
  <c r="AS67" i="1"/>
  <c r="AY67" i="1"/>
  <c r="AW67" i="1"/>
  <c r="AU67" i="1"/>
  <c r="AT67" i="1"/>
  <c r="AS42" i="1"/>
  <c r="AY42" i="1"/>
  <c r="AW42" i="1"/>
  <c r="AT42" i="1"/>
  <c r="AU42" i="1"/>
  <c r="AU9" i="1"/>
  <c r="AW9" i="1"/>
  <c r="AY9" i="1"/>
  <c r="AS9" i="1"/>
  <c r="AT9" i="1"/>
  <c r="AS76" i="1"/>
  <c r="AY76" i="1"/>
  <c r="AW76" i="1"/>
  <c r="AT76" i="1"/>
  <c r="AU76" i="1"/>
  <c r="AS82" i="1"/>
  <c r="AY82" i="1"/>
  <c r="AW82" i="1"/>
  <c r="AT82" i="1"/>
  <c r="AU82" i="1"/>
  <c r="AT46" i="1"/>
  <c r="AU46" i="1"/>
  <c r="AY46" i="1"/>
  <c r="AW46" i="1"/>
  <c r="AS46" i="1"/>
  <c r="AS35" i="1"/>
  <c r="AY35" i="1"/>
  <c r="AW35" i="1"/>
  <c r="AU35" i="1"/>
  <c r="AT35" i="1"/>
  <c r="AU72" i="1"/>
  <c r="AW72" i="1"/>
  <c r="AY72" i="1"/>
  <c r="AS72" i="1"/>
  <c r="AT72" i="1"/>
  <c r="AT61" i="1"/>
  <c r="AY61" i="1"/>
  <c r="AW61" i="1"/>
  <c r="AU61" i="1"/>
  <c r="AS61" i="1"/>
  <c r="AT37" i="1"/>
  <c r="AY37" i="1"/>
  <c r="AW37" i="1"/>
  <c r="AS37" i="1"/>
  <c r="AU37" i="1"/>
  <c r="AU48" i="1"/>
  <c r="AW48" i="1"/>
  <c r="AY48" i="1"/>
  <c r="AS48" i="1"/>
  <c r="AT48" i="1"/>
  <c r="AU41" i="1"/>
  <c r="AW41" i="1"/>
  <c r="AY41" i="1"/>
  <c r="AS41" i="1"/>
  <c r="AT41" i="1"/>
  <c r="AT70" i="1"/>
  <c r="AW70" i="1"/>
  <c r="AY70" i="1"/>
  <c r="AU70" i="1"/>
  <c r="AS70" i="1"/>
  <c r="AS18" i="1"/>
  <c r="AY18" i="1"/>
  <c r="AW18" i="1"/>
  <c r="AT18" i="1"/>
  <c r="AU18" i="1"/>
  <c r="AS51" i="1"/>
  <c r="AY51" i="1"/>
  <c r="AW51" i="1"/>
  <c r="AT51" i="1"/>
  <c r="AU51" i="1"/>
  <c r="AU16" i="1"/>
  <c r="AW16" i="1"/>
  <c r="AY16" i="1"/>
  <c r="AS16" i="1"/>
  <c r="AT16" i="1"/>
  <c r="AU24" i="1"/>
  <c r="AW24" i="1"/>
  <c r="AY24" i="1"/>
  <c r="AS24" i="1"/>
  <c r="AT24" i="1"/>
  <c r="AS12" i="1"/>
  <c r="AY12" i="1"/>
  <c r="AW12" i="1"/>
  <c r="AT12" i="1"/>
  <c r="AU12" i="1"/>
  <c r="AU40" i="1"/>
  <c r="AW40" i="1"/>
  <c r="AY40" i="1"/>
  <c r="AS40" i="1"/>
  <c r="AT40" i="1"/>
  <c r="AS44" i="1"/>
  <c r="AY44" i="1"/>
  <c r="AW44" i="1"/>
  <c r="AU44" i="1"/>
  <c r="AT44" i="1"/>
  <c r="AT13" i="1"/>
  <c r="AY13" i="1"/>
  <c r="AW13" i="1"/>
  <c r="AU13" i="1"/>
  <c r="AS13" i="1"/>
  <c r="AS75" i="1"/>
  <c r="AY75" i="1"/>
  <c r="AW75" i="1"/>
  <c r="AT75" i="1"/>
  <c r="AU75" i="1"/>
  <c r="AS59" i="1"/>
  <c r="AY59" i="1"/>
  <c r="AW59" i="1"/>
  <c r="AT59" i="1"/>
  <c r="AU59" i="1"/>
  <c r="AU65" i="1"/>
  <c r="AW65" i="1"/>
  <c r="AY65" i="1"/>
  <c r="AS65" i="1"/>
  <c r="AT65" i="1"/>
  <c r="AT69" i="1"/>
  <c r="AY69" i="1"/>
  <c r="AW69" i="1"/>
  <c r="AU69" i="1"/>
  <c r="AS69" i="1"/>
  <c r="AS58" i="1"/>
  <c r="AW58" i="1"/>
  <c r="AY58" i="1"/>
  <c r="AT58" i="1"/>
  <c r="AU58" i="1"/>
  <c r="AT15" i="1"/>
  <c r="AW15" i="1"/>
  <c r="AY15" i="1"/>
  <c r="AS15" i="1"/>
  <c r="AU15" i="1"/>
  <c r="AT36" i="1"/>
  <c r="AY36" i="1"/>
  <c r="AW36" i="1"/>
  <c r="AS36" i="1"/>
  <c r="AU36" i="1"/>
  <c r="AT29" i="1"/>
  <c r="AY29" i="1"/>
  <c r="AW29" i="1"/>
  <c r="AS29" i="1"/>
  <c r="AU29" i="1"/>
  <c r="AU25" i="1"/>
  <c r="AW25" i="1"/>
  <c r="AY25" i="1"/>
  <c r="AS25" i="1"/>
  <c r="AT25" i="1"/>
  <c r="AT30" i="1"/>
  <c r="AW30" i="1"/>
  <c r="AY30" i="1"/>
  <c r="AU30" i="1"/>
  <c r="AS30" i="1"/>
  <c r="AS60" i="1"/>
  <c r="AY60" i="1"/>
  <c r="AW60" i="1"/>
  <c r="AU60" i="1"/>
  <c r="AT60" i="1"/>
  <c r="AT63" i="1"/>
  <c r="AW63" i="1"/>
  <c r="AY63" i="1"/>
  <c r="AS63" i="1"/>
  <c r="AU63" i="1"/>
  <c r="AT14" i="1"/>
  <c r="AU14" i="1"/>
  <c r="AW14" i="1"/>
  <c r="AY14" i="1"/>
  <c r="AS14" i="1"/>
  <c r="AS74" i="1"/>
  <c r="AW74" i="1"/>
  <c r="AY74" i="1"/>
  <c r="AU74" i="1"/>
  <c r="AT74" i="1"/>
  <c r="AS28" i="1"/>
  <c r="AY28" i="1"/>
  <c r="AW28" i="1"/>
  <c r="AT28" i="1"/>
  <c r="AU28" i="1"/>
  <c r="AT77" i="1"/>
  <c r="AY77" i="1"/>
  <c r="AW77" i="1"/>
  <c r="AU77" i="1"/>
  <c r="AS77" i="1"/>
  <c r="AU73" i="1"/>
  <c r="AW73" i="1"/>
  <c r="AY73" i="1"/>
  <c r="AS73" i="1"/>
  <c r="AT73" i="1"/>
  <c r="AU57" i="1"/>
  <c r="AW57" i="1"/>
  <c r="AY57" i="1"/>
  <c r="AT57" i="1"/>
  <c r="AS57" i="1"/>
  <c r="AU56" i="1"/>
  <c r="AW56" i="1"/>
  <c r="AY56" i="1"/>
  <c r="AS56" i="1"/>
  <c r="AT56" i="1"/>
  <c r="AT38" i="1"/>
  <c r="AW38" i="1"/>
  <c r="AY38" i="1"/>
  <c r="AS38" i="1"/>
  <c r="AU38" i="1"/>
  <c r="AT53" i="1"/>
  <c r="AY53" i="1"/>
  <c r="AW53" i="1"/>
  <c r="AU53" i="1"/>
  <c r="AS53" i="1"/>
  <c r="AT79" i="1"/>
  <c r="AW79" i="1"/>
  <c r="AS79" i="1"/>
  <c r="AY79" i="1"/>
  <c r="AU79" i="1"/>
  <c r="AS68" i="1"/>
  <c r="AY68" i="1"/>
  <c r="AW68" i="1"/>
  <c r="AU68" i="1"/>
  <c r="AT68" i="1"/>
  <c r="AT71" i="1"/>
  <c r="AW71" i="1"/>
  <c r="AU71" i="1"/>
  <c r="AY71" i="1"/>
  <c r="AS71" i="1"/>
  <c r="AT54" i="1"/>
  <c r="AW54" i="1"/>
  <c r="AY54" i="1"/>
  <c r="AU54" i="1"/>
  <c r="AS54" i="1"/>
  <c r="AS19" i="1"/>
  <c r="AY19" i="1"/>
  <c r="AW19" i="1"/>
  <c r="AT19" i="1"/>
  <c r="AU19" i="1"/>
  <c r="AS66" i="1"/>
  <c r="AY66" i="1"/>
  <c r="AW66" i="1"/>
  <c r="AT66" i="1"/>
  <c r="AU66" i="1"/>
  <c r="AS43" i="1"/>
  <c r="AY43" i="1"/>
  <c r="AW43" i="1"/>
  <c r="AU43" i="1"/>
  <c r="AT43" i="1"/>
  <c r="AT47" i="1"/>
  <c r="AW47" i="1"/>
  <c r="AY47" i="1"/>
  <c r="AS47" i="1"/>
  <c r="AU47" i="1"/>
  <c r="AS52" i="1"/>
  <c r="AY52" i="1"/>
  <c r="AW52" i="1"/>
  <c r="AT52" i="1"/>
  <c r="AU52" i="1"/>
  <c r="AS34" i="1"/>
  <c r="AW34" i="1"/>
  <c r="AY34" i="1"/>
  <c r="AT34" i="1"/>
  <c r="AU34" i="1"/>
  <c r="AT22" i="1"/>
  <c r="AY22" i="1"/>
  <c r="AW22" i="1"/>
  <c r="AU22" i="1"/>
  <c r="AS22" i="1"/>
  <c r="AT55" i="1"/>
  <c r="AW55" i="1"/>
  <c r="AY55" i="1"/>
  <c r="AU55" i="1"/>
  <c r="AS55" i="1"/>
  <c r="AT62" i="1"/>
  <c r="AU62" i="1"/>
  <c r="AY62" i="1"/>
  <c r="AW62" i="1"/>
  <c r="AS62" i="1"/>
  <c r="AU64" i="1"/>
  <c r="AW64" i="1"/>
  <c r="AY64" i="1"/>
  <c r="AT64" i="1"/>
  <c r="AS64" i="1"/>
  <c r="AT45" i="1"/>
  <c r="AY45" i="1"/>
  <c r="AW45" i="1"/>
  <c r="AS45" i="1"/>
  <c r="AU45" i="1"/>
  <c r="AS11" i="1"/>
  <c r="AY11" i="1"/>
  <c r="AW11" i="1"/>
  <c r="AT11" i="1"/>
  <c r="AU11" i="1"/>
  <c r="AU17" i="1"/>
  <c r="AW17" i="1"/>
  <c r="AY17" i="1"/>
  <c r="AS17" i="1"/>
  <c r="AT17" i="1"/>
  <c r="AT21" i="1"/>
  <c r="AY21" i="1"/>
  <c r="AW21" i="1"/>
  <c r="AS21" i="1"/>
  <c r="AU21" i="1"/>
  <c r="AS50" i="1"/>
  <c r="AW50" i="1"/>
  <c r="AY50" i="1"/>
  <c r="AT50" i="1"/>
  <c r="AU50" i="1"/>
  <c r="AT23" i="1"/>
  <c r="AW23" i="1"/>
  <c r="AY23" i="1"/>
  <c r="AS23" i="1"/>
  <c r="AU23" i="1"/>
  <c r="AU49" i="1"/>
  <c r="AW49" i="1"/>
  <c r="AY49" i="1"/>
  <c r="AT49" i="1"/>
  <c r="AS49" i="1"/>
  <c r="AU8" i="1"/>
  <c r="AW8" i="1"/>
  <c r="AY8" i="1"/>
  <c r="AT8" i="1"/>
  <c r="AS8" i="1"/>
  <c r="BB38" i="1"/>
  <c r="BB30" i="1"/>
  <c r="BB70" i="1"/>
  <c r="BB54" i="1"/>
  <c r="AJ5" i="1"/>
  <c r="BB53" i="1"/>
  <c r="BB62" i="1"/>
  <c r="BB14" i="1"/>
  <c r="BB46" i="1"/>
  <c r="BA49" i="1" l="1"/>
  <c r="BF49" i="1"/>
  <c r="BD49" i="1"/>
  <c r="AZ49" i="1"/>
  <c r="AZ21" i="1"/>
  <c r="BD21" i="1"/>
  <c r="BF21" i="1"/>
  <c r="BA21" i="1"/>
  <c r="AZ62" i="1"/>
  <c r="BD62" i="1"/>
  <c r="BF62" i="1"/>
  <c r="BA62" i="1"/>
  <c r="BA68" i="1"/>
  <c r="BF68" i="1"/>
  <c r="BD68" i="1"/>
  <c r="AZ68" i="1"/>
  <c r="BA57" i="1"/>
  <c r="BF57" i="1"/>
  <c r="BD57" i="1"/>
  <c r="AZ57" i="1"/>
  <c r="BA28" i="1"/>
  <c r="BF28" i="1"/>
  <c r="BD28" i="1"/>
  <c r="AZ28" i="1"/>
  <c r="AZ14" i="1"/>
  <c r="BD14" i="1"/>
  <c r="BF14" i="1"/>
  <c r="BA14" i="1"/>
  <c r="AZ30" i="1"/>
  <c r="BD30" i="1"/>
  <c r="BF30" i="1"/>
  <c r="BI30" i="1" s="1"/>
  <c r="BA30" i="1"/>
  <c r="BA36" i="1"/>
  <c r="BF36" i="1"/>
  <c r="BD36" i="1"/>
  <c r="AZ36" i="1"/>
  <c r="BA44" i="1"/>
  <c r="BF44" i="1"/>
  <c r="BD44" i="1"/>
  <c r="AZ44" i="1"/>
  <c r="BA76" i="1"/>
  <c r="BF76" i="1"/>
  <c r="BD76" i="1"/>
  <c r="AZ76" i="1"/>
  <c r="AZ31" i="1"/>
  <c r="BD31" i="1"/>
  <c r="BF31" i="1"/>
  <c r="BA31" i="1"/>
  <c r="BA33" i="1"/>
  <c r="BF33" i="1"/>
  <c r="BD33" i="1"/>
  <c r="AZ33" i="1"/>
  <c r="AZ47" i="1"/>
  <c r="BD47" i="1"/>
  <c r="BF47" i="1"/>
  <c r="BA47" i="1"/>
  <c r="BA51" i="1"/>
  <c r="BF51" i="1"/>
  <c r="BD51" i="1"/>
  <c r="AZ51" i="1"/>
  <c r="AZ53" i="1"/>
  <c r="BD53" i="1"/>
  <c r="BF53" i="1"/>
  <c r="BI53" i="1" s="1"/>
  <c r="BA53" i="1"/>
  <c r="BA12" i="1"/>
  <c r="BF12" i="1"/>
  <c r="BD12" i="1"/>
  <c r="AZ12" i="1"/>
  <c r="AZ70" i="1"/>
  <c r="BD70" i="1"/>
  <c r="BF70" i="1"/>
  <c r="BA70" i="1"/>
  <c r="AZ37" i="1"/>
  <c r="BD37" i="1"/>
  <c r="BA37" i="1"/>
  <c r="BF37" i="1"/>
  <c r="BA42" i="1"/>
  <c r="BF42" i="1"/>
  <c r="BD42" i="1"/>
  <c r="AZ42" i="1"/>
  <c r="BA27" i="1"/>
  <c r="AZ27" i="1"/>
  <c r="BF27" i="1"/>
  <c r="BD27" i="1"/>
  <c r="BA64" i="1"/>
  <c r="BF64" i="1"/>
  <c r="BD64" i="1"/>
  <c r="AZ64" i="1"/>
  <c r="AZ22" i="1"/>
  <c r="BD22" i="1"/>
  <c r="BF22" i="1"/>
  <c r="BA22" i="1"/>
  <c r="AZ79" i="1"/>
  <c r="BD79" i="1"/>
  <c r="BF79" i="1"/>
  <c r="BA79" i="1"/>
  <c r="BA56" i="1"/>
  <c r="BF56" i="1"/>
  <c r="BD56" i="1"/>
  <c r="AZ56" i="1"/>
  <c r="AZ77" i="1"/>
  <c r="BD77" i="1"/>
  <c r="BF77" i="1"/>
  <c r="BA77" i="1"/>
  <c r="AZ29" i="1"/>
  <c r="BD29" i="1"/>
  <c r="BA29" i="1"/>
  <c r="BF29" i="1"/>
  <c r="BA65" i="1"/>
  <c r="BF65" i="1"/>
  <c r="BD65" i="1"/>
  <c r="AZ65" i="1"/>
  <c r="AZ13" i="1"/>
  <c r="BD13" i="1"/>
  <c r="BF13" i="1"/>
  <c r="BA13" i="1"/>
  <c r="BA16" i="1"/>
  <c r="BF16" i="1"/>
  <c r="BD16" i="1"/>
  <c r="AZ16" i="1"/>
  <c r="BA72" i="1"/>
  <c r="BF72" i="1"/>
  <c r="BD72" i="1"/>
  <c r="AZ72" i="1"/>
  <c r="BA82" i="1"/>
  <c r="BF82" i="1"/>
  <c r="AZ82" i="1"/>
  <c r="BD82" i="1"/>
  <c r="BA81" i="1"/>
  <c r="BF81" i="1"/>
  <c r="BD81" i="1"/>
  <c r="AZ81" i="1"/>
  <c r="BA19" i="1"/>
  <c r="BF19" i="1"/>
  <c r="BD19" i="1"/>
  <c r="AZ19" i="1"/>
  <c r="BB21" i="1"/>
  <c r="BA8" i="1"/>
  <c r="BF8" i="1"/>
  <c r="BD8" i="1"/>
  <c r="AZ8" i="1"/>
  <c r="BA17" i="1"/>
  <c r="BF17" i="1"/>
  <c r="BD17" i="1"/>
  <c r="AZ17" i="1"/>
  <c r="BA66" i="1"/>
  <c r="BF66" i="1"/>
  <c r="BD66" i="1"/>
  <c r="AZ66" i="1"/>
  <c r="BA74" i="1"/>
  <c r="BF74" i="1"/>
  <c r="BD74" i="1"/>
  <c r="AZ74" i="1"/>
  <c r="BA60" i="1"/>
  <c r="BF60" i="1"/>
  <c r="BD60" i="1"/>
  <c r="AZ60" i="1"/>
  <c r="AZ15" i="1"/>
  <c r="BD15" i="1"/>
  <c r="BF15" i="1"/>
  <c r="BA15" i="1"/>
  <c r="BA40" i="1"/>
  <c r="BF40" i="1"/>
  <c r="BD40" i="1"/>
  <c r="AZ40" i="1"/>
  <c r="BA48" i="1"/>
  <c r="BF48" i="1"/>
  <c r="BD48" i="1"/>
  <c r="AZ48" i="1"/>
  <c r="BA9" i="1"/>
  <c r="BF9" i="1"/>
  <c r="BD9" i="1"/>
  <c r="AZ9" i="1"/>
  <c r="BA20" i="1"/>
  <c r="BF20" i="1"/>
  <c r="BD20" i="1"/>
  <c r="AZ20" i="1"/>
  <c r="BA32" i="1"/>
  <c r="BF32" i="1"/>
  <c r="BD32" i="1"/>
  <c r="AZ32" i="1"/>
  <c r="AZ71" i="1"/>
  <c r="BD71" i="1"/>
  <c r="BF71" i="1"/>
  <c r="BA71" i="1"/>
  <c r="BA59" i="1"/>
  <c r="BF59" i="1"/>
  <c r="AZ59" i="1"/>
  <c r="BD59" i="1"/>
  <c r="AZ23" i="1"/>
  <c r="BD23" i="1"/>
  <c r="BF23" i="1"/>
  <c r="BA23" i="1"/>
  <c r="AZ55" i="1"/>
  <c r="BD55" i="1"/>
  <c r="BF55" i="1"/>
  <c r="BA55" i="1"/>
  <c r="BA52" i="1"/>
  <c r="BF52" i="1"/>
  <c r="BD52" i="1"/>
  <c r="AZ52" i="1"/>
  <c r="AZ54" i="1"/>
  <c r="BD54" i="1"/>
  <c r="BF54" i="1"/>
  <c r="BA54" i="1"/>
  <c r="BA73" i="1"/>
  <c r="BF73" i="1"/>
  <c r="BD73" i="1"/>
  <c r="AZ73" i="1"/>
  <c r="BA25" i="1"/>
  <c r="BF25" i="1"/>
  <c r="BD25" i="1"/>
  <c r="AZ25" i="1"/>
  <c r="AZ46" i="1"/>
  <c r="BD46" i="1"/>
  <c r="BF46" i="1"/>
  <c r="BA46" i="1"/>
  <c r="AZ39" i="1"/>
  <c r="BD39" i="1"/>
  <c r="BF39" i="1"/>
  <c r="BA39" i="1"/>
  <c r="BA58" i="1"/>
  <c r="BF58" i="1"/>
  <c r="AZ58" i="1"/>
  <c r="BD58" i="1"/>
  <c r="BA35" i="1"/>
  <c r="BF35" i="1"/>
  <c r="BD35" i="1"/>
  <c r="AZ35" i="1"/>
  <c r="BA11" i="1"/>
  <c r="BF11" i="1"/>
  <c r="BD11" i="1"/>
  <c r="AZ11" i="1"/>
  <c r="AZ38" i="1"/>
  <c r="BD38" i="1"/>
  <c r="BA38" i="1"/>
  <c r="BF38" i="1"/>
  <c r="AZ63" i="1"/>
  <c r="BD63" i="1"/>
  <c r="BF63" i="1"/>
  <c r="BA63" i="1"/>
  <c r="BA75" i="1"/>
  <c r="BF75" i="1"/>
  <c r="BD75" i="1"/>
  <c r="AZ75" i="1"/>
  <c r="BA24" i="1"/>
  <c r="BF24" i="1"/>
  <c r="BD24" i="1"/>
  <c r="AZ24" i="1"/>
  <c r="BA18" i="1"/>
  <c r="BF18" i="1"/>
  <c r="BD18" i="1"/>
  <c r="AZ18" i="1"/>
  <c r="BA26" i="1"/>
  <c r="BF26" i="1"/>
  <c r="BD26" i="1"/>
  <c r="AZ26" i="1"/>
  <c r="BA10" i="1"/>
  <c r="BF10" i="1"/>
  <c r="BD10" i="1"/>
  <c r="AZ10" i="1"/>
  <c r="AZ78" i="1"/>
  <c r="BD78" i="1"/>
  <c r="BF78" i="1"/>
  <c r="BA78" i="1"/>
  <c r="BA50" i="1"/>
  <c r="BF50" i="1"/>
  <c r="AZ50" i="1"/>
  <c r="BD50" i="1"/>
  <c r="BB22" i="1"/>
  <c r="AZ45" i="1"/>
  <c r="BD45" i="1"/>
  <c r="BF45" i="1"/>
  <c r="BA45" i="1"/>
  <c r="BA34" i="1"/>
  <c r="BF34" i="1"/>
  <c r="BD34" i="1"/>
  <c r="AZ34" i="1"/>
  <c r="BA43" i="1"/>
  <c r="BF43" i="1"/>
  <c r="BD43" i="1"/>
  <c r="AZ43" i="1"/>
  <c r="AZ69" i="1"/>
  <c r="BD69" i="1"/>
  <c r="BF69" i="1"/>
  <c r="BA69" i="1"/>
  <c r="BA41" i="1"/>
  <c r="BF41" i="1"/>
  <c r="BD41" i="1"/>
  <c r="AZ41" i="1"/>
  <c r="AZ61" i="1"/>
  <c r="BD61" i="1"/>
  <c r="BF61" i="1"/>
  <c r="BA61" i="1"/>
  <c r="BA67" i="1"/>
  <c r="BF67" i="1"/>
  <c r="BD67" i="1"/>
  <c r="AZ67" i="1"/>
  <c r="BA80" i="1"/>
  <c r="BF80" i="1"/>
  <c r="BD80" i="1"/>
  <c r="AZ80" i="1"/>
  <c r="BK38" i="1"/>
  <c r="BI38" i="1"/>
  <c r="BM38" i="1"/>
  <c r="BM7" i="1"/>
  <c r="BK7" i="1"/>
  <c r="BK62" i="1"/>
  <c r="BI62" i="1"/>
  <c r="BM62" i="1"/>
  <c r="BK14" i="1"/>
  <c r="BI14" i="1"/>
  <c r="BM14" i="1"/>
  <c r="BM70" i="1"/>
  <c r="BK22" i="1"/>
  <c r="BI22" i="1"/>
  <c r="BM22" i="1"/>
  <c r="BI78" i="1"/>
  <c r="BM78" i="1"/>
  <c r="BM53" i="1"/>
  <c r="BK46" i="1"/>
  <c r="BI46" i="1"/>
  <c r="BM46" i="1"/>
  <c r="BK54" i="1"/>
  <c r="BI54" i="1"/>
  <c r="BM54" i="1"/>
  <c r="BK30" i="1"/>
  <c r="BB11" i="1"/>
  <c r="BB66" i="1"/>
  <c r="BB52" i="1"/>
  <c r="BB31" i="1"/>
  <c r="BB17" i="1"/>
  <c r="BB16" i="1"/>
  <c r="BB80" i="1"/>
  <c r="BB41" i="1"/>
  <c r="BB29" i="1"/>
  <c r="BB36" i="1"/>
  <c r="BB73" i="1"/>
  <c r="BB42" i="1"/>
  <c r="BB72" i="1"/>
  <c r="BB55" i="1"/>
  <c r="BB59" i="1"/>
  <c r="BB24" i="1"/>
  <c r="BB35" i="1"/>
  <c r="BB60" i="1"/>
  <c r="BB81" i="1"/>
  <c r="BB43" i="1"/>
  <c r="BB58" i="1"/>
  <c r="BB65" i="1"/>
  <c r="BB50" i="1"/>
  <c r="BB26" i="1"/>
  <c r="BB8" i="1"/>
  <c r="BB61" i="1"/>
  <c r="BB69" i="1"/>
  <c r="BB9" i="1"/>
  <c r="BB76" i="1"/>
  <c r="BB34" i="1"/>
  <c r="BB75" i="1"/>
  <c r="BB28" i="1"/>
  <c r="BB45" i="1"/>
  <c r="AQ5" i="1"/>
  <c r="BB39" i="1"/>
  <c r="BB71" i="1"/>
  <c r="BB15" i="1"/>
  <c r="BB74" i="1"/>
  <c r="BB49" i="1"/>
  <c r="BB33" i="1"/>
  <c r="BB40" i="1"/>
  <c r="BB77" i="1"/>
  <c r="BB57" i="1"/>
  <c r="BB48" i="1"/>
  <c r="BB63" i="1"/>
  <c r="BB44" i="1"/>
  <c r="BB12" i="1"/>
  <c r="BB32" i="1"/>
  <c r="BB19" i="1"/>
  <c r="BB67" i="1"/>
  <c r="BB68" i="1"/>
  <c r="BB79" i="1"/>
  <c r="BB51" i="1"/>
  <c r="BB64" i="1"/>
  <c r="BB56" i="1"/>
  <c r="BB47" i="1"/>
  <c r="BB18" i="1"/>
  <c r="BB27" i="1"/>
  <c r="BB37" i="1"/>
  <c r="BB10" i="1"/>
  <c r="BB13" i="1"/>
  <c r="BB23" i="1"/>
  <c r="BB82" i="1"/>
  <c r="BB20" i="1"/>
  <c r="BB25" i="1"/>
  <c r="AC4" i="1"/>
  <c r="W5" i="1"/>
  <c r="BG20" i="1" l="1"/>
  <c r="BH20" i="1"/>
  <c r="BG70" i="1"/>
  <c r="BH70" i="1"/>
  <c r="BG31" i="1"/>
  <c r="BH31" i="1"/>
  <c r="BK53" i="1"/>
  <c r="BH67" i="1"/>
  <c r="BG67" i="1"/>
  <c r="BH41" i="1"/>
  <c r="BG41" i="1"/>
  <c r="BH43" i="1"/>
  <c r="BG43" i="1"/>
  <c r="BG78" i="1"/>
  <c r="BH78" i="1"/>
  <c r="BG63" i="1"/>
  <c r="BH63" i="1"/>
  <c r="BG46" i="1"/>
  <c r="BH46" i="1"/>
  <c r="BG23" i="1"/>
  <c r="BH23" i="1"/>
  <c r="BG71" i="1"/>
  <c r="BH71" i="1"/>
  <c r="BG15" i="1"/>
  <c r="BH15" i="1"/>
  <c r="BG52" i="1"/>
  <c r="BH52" i="1"/>
  <c r="BH74" i="1"/>
  <c r="BG74" i="1"/>
  <c r="BG21" i="1"/>
  <c r="BH21" i="1"/>
  <c r="BL2" i="1" s="1"/>
  <c r="BI70" i="1"/>
  <c r="BK21" i="1"/>
  <c r="BH19" i="1"/>
  <c r="BG19" i="1"/>
  <c r="BH82" i="1"/>
  <c r="BG82" i="1"/>
  <c r="BH16" i="1"/>
  <c r="BG16" i="1"/>
  <c r="BH65" i="1"/>
  <c r="BG65" i="1"/>
  <c r="BH64" i="1"/>
  <c r="BG64" i="1"/>
  <c r="BH42" i="1"/>
  <c r="BG42" i="1"/>
  <c r="BG44" i="1"/>
  <c r="BH44" i="1"/>
  <c r="BG28" i="1"/>
  <c r="BH28" i="1"/>
  <c r="BG68" i="1"/>
  <c r="BH68" i="1"/>
  <c r="BH11" i="1"/>
  <c r="BG11" i="1"/>
  <c r="BH17" i="1"/>
  <c r="BG17" i="1"/>
  <c r="BK70" i="1"/>
  <c r="BM21" i="1"/>
  <c r="BG61" i="1"/>
  <c r="BH61" i="1"/>
  <c r="BG69" i="1"/>
  <c r="BH69" i="1"/>
  <c r="BG38" i="1"/>
  <c r="BH38" i="1"/>
  <c r="BH58" i="1"/>
  <c r="BG58" i="1"/>
  <c r="BG77" i="1"/>
  <c r="BH77" i="1"/>
  <c r="BG30" i="1"/>
  <c r="BH30" i="1"/>
  <c r="BI21" i="1"/>
  <c r="BH80" i="1"/>
  <c r="BG80" i="1"/>
  <c r="BH34" i="1"/>
  <c r="BG34" i="1"/>
  <c r="BG39" i="1"/>
  <c r="BH39" i="1"/>
  <c r="BG54" i="1"/>
  <c r="BH54" i="1"/>
  <c r="BG55" i="1"/>
  <c r="BH55" i="1"/>
  <c r="BG29" i="1"/>
  <c r="BH29" i="1"/>
  <c r="BG37" i="1"/>
  <c r="BH37" i="1"/>
  <c r="BH48" i="1"/>
  <c r="BG48" i="1"/>
  <c r="BK78" i="1"/>
  <c r="BH50" i="1"/>
  <c r="BG50" i="1"/>
  <c r="BH10" i="1"/>
  <c r="BG10" i="1"/>
  <c r="BH18" i="1"/>
  <c r="BG18" i="1"/>
  <c r="BH75" i="1"/>
  <c r="BG75" i="1"/>
  <c r="BH35" i="1"/>
  <c r="BG35" i="1"/>
  <c r="BH25" i="1"/>
  <c r="BG25" i="1"/>
  <c r="BH59" i="1"/>
  <c r="BG59" i="1"/>
  <c r="BH32" i="1"/>
  <c r="BG32" i="1"/>
  <c r="BH9" i="1"/>
  <c r="BG9" i="1"/>
  <c r="BH40" i="1"/>
  <c r="BG40" i="1"/>
  <c r="BH60" i="1"/>
  <c r="BG60" i="1"/>
  <c r="BH66" i="1"/>
  <c r="BG66" i="1"/>
  <c r="BH8" i="1"/>
  <c r="BG8" i="1"/>
  <c r="BG13" i="1"/>
  <c r="BH13" i="1"/>
  <c r="BG22" i="1"/>
  <c r="BH22" i="1"/>
  <c r="BH27" i="1"/>
  <c r="BG27" i="1"/>
  <c r="BG14" i="1"/>
  <c r="BH14" i="1"/>
  <c r="BG62" i="1"/>
  <c r="BH62" i="1"/>
  <c r="BH26" i="1"/>
  <c r="BG26" i="1"/>
  <c r="BG79" i="1"/>
  <c r="BH79" i="1"/>
  <c r="BH81" i="1"/>
  <c r="BG81" i="1"/>
  <c r="BH72" i="1"/>
  <c r="BG72" i="1"/>
  <c r="BH56" i="1"/>
  <c r="BG56" i="1"/>
  <c r="BH12" i="1"/>
  <c r="BG12" i="1"/>
  <c r="BL4" i="1" s="1"/>
  <c r="BH51" i="1"/>
  <c r="BG51" i="1"/>
  <c r="BH33" i="1"/>
  <c r="BG33" i="1"/>
  <c r="BH76" i="1"/>
  <c r="BG76" i="1"/>
  <c r="BH36" i="1"/>
  <c r="BG36" i="1"/>
  <c r="BH57" i="1"/>
  <c r="BG57" i="1"/>
  <c r="BH49" i="1"/>
  <c r="BG49" i="1"/>
  <c r="BH24" i="1"/>
  <c r="BG24" i="1"/>
  <c r="BH73" i="1"/>
  <c r="BG73" i="1"/>
  <c r="BG53" i="1"/>
  <c r="BH53" i="1"/>
  <c r="BG47" i="1"/>
  <c r="BH47" i="1"/>
  <c r="BM30" i="1"/>
  <c r="BG45" i="1"/>
  <c r="BH45" i="1"/>
  <c r="BK40" i="1"/>
  <c r="BI40" i="1"/>
  <c r="BM40" i="1"/>
  <c r="BI69" i="1"/>
  <c r="BM69" i="1"/>
  <c r="BK69" i="1"/>
  <c r="BK17" i="1"/>
  <c r="BI17" i="1"/>
  <c r="BM17" i="1"/>
  <c r="BK48" i="1"/>
  <c r="BI48" i="1"/>
  <c r="BM48" i="1"/>
  <c r="BK39" i="1"/>
  <c r="BI39" i="1"/>
  <c r="BM39" i="1"/>
  <c r="BI19" i="1"/>
  <c r="BM19" i="1"/>
  <c r="BK19" i="1"/>
  <c r="BO62" i="1"/>
  <c r="BP62" i="1"/>
  <c r="BN62" i="1"/>
  <c r="BQ62" i="1"/>
  <c r="BM34" i="1"/>
  <c r="BK34" i="1"/>
  <c r="BI34" i="1"/>
  <c r="BK65" i="1"/>
  <c r="BI65" i="1"/>
  <c r="BM65" i="1"/>
  <c r="BI29" i="1"/>
  <c r="BM29" i="1"/>
  <c r="BK29" i="1"/>
  <c r="BK63" i="1"/>
  <c r="BI63" i="1"/>
  <c r="BM63" i="1"/>
  <c r="BO54" i="1"/>
  <c r="BP54" i="1"/>
  <c r="BN54" i="1"/>
  <c r="BQ54" i="1"/>
  <c r="BK23" i="1"/>
  <c r="BI23" i="1"/>
  <c r="BM23" i="1"/>
  <c r="BI27" i="1"/>
  <c r="BM27" i="1"/>
  <c r="BK27" i="1"/>
  <c r="BK47" i="1"/>
  <c r="BI47" i="1"/>
  <c r="BM47" i="1"/>
  <c r="BK56" i="1"/>
  <c r="BI56" i="1"/>
  <c r="BM56" i="1"/>
  <c r="BO53" i="1"/>
  <c r="BP53" i="1"/>
  <c r="BN53" i="1"/>
  <c r="BQ53" i="1"/>
  <c r="BK32" i="1"/>
  <c r="BI32" i="1"/>
  <c r="BM32" i="1"/>
  <c r="BI43" i="1"/>
  <c r="BM43" i="1"/>
  <c r="BK43" i="1"/>
  <c r="BM74" i="1"/>
  <c r="BK74" i="1"/>
  <c r="BI74" i="1"/>
  <c r="BK33" i="1"/>
  <c r="BI33" i="1"/>
  <c r="BM33" i="1"/>
  <c r="BI61" i="1"/>
  <c r="BM61" i="1"/>
  <c r="BK61" i="1"/>
  <c r="BK41" i="1"/>
  <c r="BI41" i="1"/>
  <c r="BM41" i="1"/>
  <c r="BO38" i="1"/>
  <c r="BP38" i="1"/>
  <c r="BN38" i="1"/>
  <c r="BQ38" i="1"/>
  <c r="BI59" i="1"/>
  <c r="BM59" i="1"/>
  <c r="BK59" i="1"/>
  <c r="BI37" i="1"/>
  <c r="BM37" i="1"/>
  <c r="BK37" i="1"/>
  <c r="BM66" i="1"/>
  <c r="BK66" i="1"/>
  <c r="BI66" i="1"/>
  <c r="BK25" i="1"/>
  <c r="BI25" i="1"/>
  <c r="BM25" i="1"/>
  <c r="BI68" i="1"/>
  <c r="BM68" i="1"/>
  <c r="BK68" i="1"/>
  <c r="BK57" i="1"/>
  <c r="BI57" i="1"/>
  <c r="BM57" i="1"/>
  <c r="BI60" i="1"/>
  <c r="BM60" i="1"/>
  <c r="BK60" i="1"/>
  <c r="BM58" i="1"/>
  <c r="BK58" i="1"/>
  <c r="BI58" i="1"/>
  <c r="BK31" i="1"/>
  <c r="BI31" i="1"/>
  <c r="BM31" i="1"/>
  <c r="BI35" i="1"/>
  <c r="BM35" i="1"/>
  <c r="BK35" i="1"/>
  <c r="BI13" i="1"/>
  <c r="BM13" i="1"/>
  <c r="BK13" i="1"/>
  <c r="BM18" i="1"/>
  <c r="BK18" i="1"/>
  <c r="BI18" i="1"/>
  <c r="BK64" i="1"/>
  <c r="BI64" i="1"/>
  <c r="BM64" i="1"/>
  <c r="BI12" i="1"/>
  <c r="BM12" i="1"/>
  <c r="BK12" i="1"/>
  <c r="BI11" i="1"/>
  <c r="BM11" i="1"/>
  <c r="BK11" i="1"/>
  <c r="BK49" i="1"/>
  <c r="BI49" i="1"/>
  <c r="BM49" i="1"/>
  <c r="BO14" i="1"/>
  <c r="BP14" i="1"/>
  <c r="BQ14" i="1"/>
  <c r="BN14" i="1"/>
  <c r="BI76" i="1"/>
  <c r="BM76" i="1"/>
  <c r="BK76" i="1"/>
  <c r="BK8" i="1"/>
  <c r="BI8" i="1"/>
  <c r="BM8" i="1"/>
  <c r="BO21" i="1"/>
  <c r="BP21" i="1"/>
  <c r="BQ21" i="1"/>
  <c r="BN21" i="1"/>
  <c r="BK79" i="1"/>
  <c r="BI79" i="1"/>
  <c r="BM79" i="1"/>
  <c r="BO30" i="1"/>
  <c r="BP30" i="1"/>
  <c r="BQ30" i="1"/>
  <c r="BN30" i="1"/>
  <c r="BI51" i="1"/>
  <c r="BM51" i="1"/>
  <c r="BK51" i="1"/>
  <c r="BI67" i="1"/>
  <c r="BM67" i="1"/>
  <c r="BK67" i="1"/>
  <c r="BM42" i="1"/>
  <c r="BK42" i="1"/>
  <c r="BI42" i="1"/>
  <c r="BO78" i="1"/>
  <c r="BP78" i="1"/>
  <c r="BQ78" i="1"/>
  <c r="BN78" i="1"/>
  <c r="BK15" i="1"/>
  <c r="BI15" i="1"/>
  <c r="BM15" i="1"/>
  <c r="BK24" i="1"/>
  <c r="BI24" i="1"/>
  <c r="BM24" i="1"/>
  <c r="BK9" i="1"/>
  <c r="BI9" i="1"/>
  <c r="BM9" i="1"/>
  <c r="BK81" i="1"/>
  <c r="BI81" i="1"/>
  <c r="BM81" i="1"/>
  <c r="BM50" i="1"/>
  <c r="BK50" i="1"/>
  <c r="BI50" i="1"/>
  <c r="BK80" i="1"/>
  <c r="BI80" i="1"/>
  <c r="BM80" i="1"/>
  <c r="BM26" i="1"/>
  <c r="BK26" i="1"/>
  <c r="BI26" i="1"/>
  <c r="BI20" i="1"/>
  <c r="BM20" i="1"/>
  <c r="BK20" i="1"/>
  <c r="BM10" i="1"/>
  <c r="BK10" i="1"/>
  <c r="BI10" i="1"/>
  <c r="BI44" i="1"/>
  <c r="BM44" i="1"/>
  <c r="BK44" i="1"/>
  <c r="BI77" i="1"/>
  <c r="BM77" i="1"/>
  <c r="BK77" i="1"/>
  <c r="BO22" i="1"/>
  <c r="BP22" i="1"/>
  <c r="BQ22" i="1"/>
  <c r="BN22" i="1"/>
  <c r="BI28" i="1"/>
  <c r="BM28" i="1"/>
  <c r="BK28" i="1"/>
  <c r="BQ7" i="1"/>
  <c r="BP7" i="1"/>
  <c r="BO7" i="1"/>
  <c r="BN7" i="1"/>
  <c r="BI52" i="1"/>
  <c r="BM52" i="1"/>
  <c r="BK52" i="1"/>
  <c r="BO46" i="1"/>
  <c r="BP46" i="1"/>
  <c r="BN46" i="1"/>
  <c r="BQ46" i="1"/>
  <c r="BM82" i="1"/>
  <c r="BK82" i="1"/>
  <c r="BI82" i="1"/>
  <c r="BK73" i="1"/>
  <c r="BI73" i="1"/>
  <c r="BM73" i="1"/>
  <c r="BK71" i="1"/>
  <c r="BI71" i="1"/>
  <c r="BM71" i="1"/>
  <c r="BI45" i="1"/>
  <c r="BM45" i="1"/>
  <c r="BK45" i="1"/>
  <c r="BO70" i="1"/>
  <c r="BP70" i="1"/>
  <c r="BN70" i="1"/>
  <c r="BQ70" i="1"/>
  <c r="BI75" i="1"/>
  <c r="BM75" i="1"/>
  <c r="BK75" i="1"/>
  <c r="BK72" i="1"/>
  <c r="BI72" i="1"/>
  <c r="BM72" i="1"/>
  <c r="BI36" i="1"/>
  <c r="BM36" i="1"/>
  <c r="BK36" i="1"/>
  <c r="BK16" i="1"/>
  <c r="BI16" i="1"/>
  <c r="BM16" i="1"/>
  <c r="BK55" i="1"/>
  <c r="BI55" i="1"/>
  <c r="BM55" i="1"/>
  <c r="AJ4" i="1"/>
  <c r="AJ2" i="1"/>
  <c r="AD5" i="1"/>
  <c r="BO45" i="1" l="1"/>
  <c r="BP45" i="1"/>
  <c r="BN45" i="1"/>
  <c r="BQ45" i="1"/>
  <c r="BO28" i="1"/>
  <c r="BP28" i="1"/>
  <c r="BQ28" i="1"/>
  <c r="BN28" i="1"/>
  <c r="BO20" i="1"/>
  <c r="BN20" i="1"/>
  <c r="BP20" i="1"/>
  <c r="BQ20" i="1"/>
  <c r="BQ80" i="1"/>
  <c r="BP80" i="1"/>
  <c r="BO80" i="1"/>
  <c r="BN80" i="1"/>
  <c r="BQ50" i="1"/>
  <c r="BP50" i="1"/>
  <c r="BO50" i="1"/>
  <c r="BN50" i="1"/>
  <c r="BO15" i="1"/>
  <c r="BP15" i="1"/>
  <c r="BQ15" i="1"/>
  <c r="BN15" i="1"/>
  <c r="BQ67" i="1"/>
  <c r="BP67" i="1"/>
  <c r="BO67" i="1"/>
  <c r="BN67" i="1"/>
  <c r="BO12" i="1"/>
  <c r="BP12" i="1"/>
  <c r="BQ12" i="1"/>
  <c r="BN12" i="1"/>
  <c r="BQ66" i="1"/>
  <c r="BP66" i="1"/>
  <c r="BO66" i="1"/>
  <c r="BN66" i="1"/>
  <c r="BQ59" i="1"/>
  <c r="BP59" i="1"/>
  <c r="BO59" i="1"/>
  <c r="BN59" i="1"/>
  <c r="BQ32" i="1"/>
  <c r="BP32" i="1"/>
  <c r="BN32" i="1"/>
  <c r="BO32" i="1"/>
  <c r="BO23" i="1"/>
  <c r="BP23" i="1"/>
  <c r="BN23" i="1"/>
  <c r="BQ23" i="1"/>
  <c r="BQ17" i="1"/>
  <c r="BP17" i="1"/>
  <c r="BO17" i="1"/>
  <c r="BN17" i="1"/>
  <c r="BO69" i="1"/>
  <c r="BP69" i="1"/>
  <c r="BN69" i="1"/>
  <c r="BQ69" i="1"/>
  <c r="BO55" i="1"/>
  <c r="BP55" i="1"/>
  <c r="BN55" i="1"/>
  <c r="BQ55" i="1"/>
  <c r="BQ58" i="1"/>
  <c r="BP58" i="1"/>
  <c r="BO58" i="1"/>
  <c r="BN58" i="1"/>
  <c r="BQ25" i="1"/>
  <c r="BP25" i="1"/>
  <c r="BN25" i="1"/>
  <c r="BO25" i="1"/>
  <c r="BQ41" i="1"/>
  <c r="BP41" i="1"/>
  <c r="BN41" i="1"/>
  <c r="BO41" i="1"/>
  <c r="BO71" i="1"/>
  <c r="BP71" i="1"/>
  <c r="BN71" i="1"/>
  <c r="BQ71" i="1"/>
  <c r="BO77" i="1"/>
  <c r="BP77" i="1"/>
  <c r="BQ77" i="1"/>
  <c r="BN77" i="1"/>
  <c r="BQ81" i="1"/>
  <c r="BP81" i="1"/>
  <c r="BO81" i="1"/>
  <c r="BN81" i="1"/>
  <c r="BQ33" i="1"/>
  <c r="BP33" i="1"/>
  <c r="BN33" i="1"/>
  <c r="BO33" i="1"/>
  <c r="BQ56" i="1"/>
  <c r="BP56" i="1"/>
  <c r="BO56" i="1"/>
  <c r="BN56" i="1"/>
  <c r="BO63" i="1"/>
  <c r="BP63" i="1"/>
  <c r="BQ63" i="1"/>
  <c r="BN63" i="1"/>
  <c r="BO29" i="1"/>
  <c r="BP29" i="1"/>
  <c r="BQ29" i="1"/>
  <c r="BN29" i="1"/>
  <c r="BQ11" i="1"/>
  <c r="BP11" i="1"/>
  <c r="BN11" i="1"/>
  <c r="BO11" i="1"/>
  <c r="BQ64" i="1"/>
  <c r="BP64" i="1"/>
  <c r="BN64" i="1"/>
  <c r="BO64" i="1"/>
  <c r="BQ74" i="1"/>
  <c r="BP74" i="1"/>
  <c r="BO74" i="1"/>
  <c r="BN74" i="1"/>
  <c r="BQ40" i="1"/>
  <c r="BP40" i="1"/>
  <c r="BO40" i="1"/>
  <c r="BN40" i="1"/>
  <c r="BQ24" i="1"/>
  <c r="BP24" i="1"/>
  <c r="BO24" i="1"/>
  <c r="BN24" i="1"/>
  <c r="BQ49" i="1"/>
  <c r="BP49" i="1"/>
  <c r="BN49" i="1"/>
  <c r="BO49" i="1"/>
  <c r="BQ18" i="1"/>
  <c r="BP18" i="1"/>
  <c r="BN18" i="1"/>
  <c r="BO18" i="1"/>
  <c r="BQ35" i="1"/>
  <c r="BP35" i="1"/>
  <c r="BN35" i="1"/>
  <c r="BO35" i="1"/>
  <c r="BO60" i="1"/>
  <c r="BP60" i="1"/>
  <c r="BQ60" i="1"/>
  <c r="BN60" i="1"/>
  <c r="BQ65" i="1"/>
  <c r="BP65" i="1"/>
  <c r="BO65" i="1"/>
  <c r="BN65" i="1"/>
  <c r="BQ19" i="1"/>
  <c r="BP19" i="1"/>
  <c r="BN19" i="1"/>
  <c r="BO19" i="1"/>
  <c r="BQ48" i="1"/>
  <c r="BP48" i="1"/>
  <c r="BN48" i="1"/>
  <c r="BO48" i="1"/>
  <c r="BO52" i="1"/>
  <c r="BP52" i="1"/>
  <c r="BQ52" i="1"/>
  <c r="BN52" i="1"/>
  <c r="BO13" i="1"/>
  <c r="BP13" i="1"/>
  <c r="BQ13" i="1"/>
  <c r="BN13" i="1"/>
  <c r="BQ16" i="1"/>
  <c r="BP16" i="1"/>
  <c r="BN16" i="1"/>
  <c r="BO16" i="1"/>
  <c r="BQ10" i="1"/>
  <c r="BP10" i="1"/>
  <c r="BO10" i="1"/>
  <c r="BN10" i="1"/>
  <c r="BO79" i="1"/>
  <c r="BP79" i="1"/>
  <c r="BQ79" i="1"/>
  <c r="BN79" i="1"/>
  <c r="BO37" i="1"/>
  <c r="BP37" i="1"/>
  <c r="BQ37" i="1"/>
  <c r="BN37" i="1"/>
  <c r="BQ34" i="1"/>
  <c r="BP34" i="1"/>
  <c r="BO34" i="1"/>
  <c r="BN34" i="1"/>
  <c r="BO61" i="1"/>
  <c r="BP61" i="1"/>
  <c r="BN61" i="1"/>
  <c r="BQ61" i="1"/>
  <c r="BQ75" i="1"/>
  <c r="BP75" i="1"/>
  <c r="BO75" i="1"/>
  <c r="BN75" i="1"/>
  <c r="BQ42" i="1"/>
  <c r="BP42" i="1"/>
  <c r="BO42" i="1"/>
  <c r="BN42" i="1"/>
  <c r="BQ51" i="1"/>
  <c r="BP51" i="1"/>
  <c r="BN51" i="1"/>
  <c r="BO51" i="1"/>
  <c r="BQ8" i="1"/>
  <c r="BP8" i="1"/>
  <c r="BO8" i="1"/>
  <c r="BN8" i="1"/>
  <c r="BO76" i="1"/>
  <c r="BP76" i="1"/>
  <c r="BN76" i="1"/>
  <c r="BQ76" i="1"/>
  <c r="BQ57" i="1"/>
  <c r="BP57" i="1"/>
  <c r="BN57" i="1"/>
  <c r="BO57" i="1"/>
  <c r="BO68" i="1"/>
  <c r="BP68" i="1"/>
  <c r="BN68" i="1"/>
  <c r="BQ68" i="1"/>
  <c r="BQ43" i="1"/>
  <c r="BP43" i="1"/>
  <c r="BN43" i="1"/>
  <c r="BO43" i="1"/>
  <c r="BQ27" i="1"/>
  <c r="BP27" i="1"/>
  <c r="BN27" i="1"/>
  <c r="BO27" i="1"/>
  <c r="BQ82" i="1"/>
  <c r="BP82" i="1"/>
  <c r="BN82" i="1"/>
  <c r="BO82" i="1"/>
  <c r="BO36" i="1"/>
  <c r="BP36" i="1"/>
  <c r="BQ36" i="1"/>
  <c r="BN36" i="1"/>
  <c r="BQ72" i="1"/>
  <c r="BP72" i="1"/>
  <c r="BN72" i="1"/>
  <c r="BO72" i="1"/>
  <c r="BQ73" i="1"/>
  <c r="BP73" i="1"/>
  <c r="BO73" i="1"/>
  <c r="BN73" i="1"/>
  <c r="BO44" i="1"/>
  <c r="BP44" i="1"/>
  <c r="BN44" i="1"/>
  <c r="BQ44" i="1"/>
  <c r="BQ26" i="1"/>
  <c r="BP26" i="1"/>
  <c r="BO26" i="1"/>
  <c r="BN26" i="1"/>
  <c r="BQ9" i="1"/>
  <c r="BP9" i="1"/>
  <c r="BO9" i="1"/>
  <c r="BN9" i="1"/>
  <c r="BO31" i="1"/>
  <c r="BP31" i="1"/>
  <c r="BN31" i="1"/>
  <c r="BQ31" i="1"/>
  <c r="BO47" i="1"/>
  <c r="BQ47" i="1"/>
  <c r="BP47" i="1"/>
  <c r="BN47" i="1"/>
  <c r="BO39" i="1"/>
  <c r="BP39" i="1"/>
  <c r="BQ39" i="1"/>
  <c r="BN39" i="1"/>
  <c r="AQ2" i="1"/>
  <c r="AK5" i="1"/>
  <c r="AQ4" i="1"/>
  <c r="BL5" i="1" l="1"/>
  <c r="BP6" i="1"/>
  <c r="AX2" i="1"/>
  <c r="AR5" i="1"/>
  <c r="AX4" i="1"/>
  <c r="BS7" i="1"/>
  <c r="BE4" i="1" l="1"/>
  <c r="AX5" i="1"/>
  <c r="AY5" i="1" s="1"/>
  <c r="BE2" i="1"/>
  <c r="BS65" i="1"/>
  <c r="BU65" i="1"/>
  <c r="BS41" i="1"/>
  <c r="BU41" i="1"/>
  <c r="BU22" i="1"/>
  <c r="BS22" i="1"/>
  <c r="BU21" i="1"/>
  <c r="BS21" i="1"/>
  <c r="BS40" i="1"/>
  <c r="BU40" i="1"/>
  <c r="BU66" i="1"/>
  <c r="BS66" i="1"/>
  <c r="BS28" i="1"/>
  <c r="BU28" i="1"/>
  <c r="BS79" i="1"/>
  <c r="BU79" i="1"/>
  <c r="BS59" i="1"/>
  <c r="BU59" i="1"/>
  <c r="BS13" i="1"/>
  <c r="BU13" i="1"/>
  <c r="BU58" i="1"/>
  <c r="BS58" i="1"/>
  <c r="BU82" i="1"/>
  <c r="BS82" i="1"/>
  <c r="BU67" i="1"/>
  <c r="BS67" i="1"/>
  <c r="BU62" i="1"/>
  <c r="BS62" i="1"/>
  <c r="BS54" i="1"/>
  <c r="BU54" i="1"/>
  <c r="BS44" i="1"/>
  <c r="BU44" i="1"/>
  <c r="BS15" i="1"/>
  <c r="BU15" i="1"/>
  <c r="BU34" i="1"/>
  <c r="BS34" i="1"/>
  <c r="BU42" i="1"/>
  <c r="BS42" i="1"/>
  <c r="BS50" i="1"/>
  <c r="BU50" i="1"/>
  <c r="BU16" i="1"/>
  <c r="BS16" i="1"/>
  <c r="BS53" i="1"/>
  <c r="BU53" i="1"/>
  <c r="BS68" i="1"/>
  <c r="BU68" i="1"/>
  <c r="BS33" i="1"/>
  <c r="BU33" i="1"/>
  <c r="BU74" i="1"/>
  <c r="BS74" i="1"/>
  <c r="BS17" i="1"/>
  <c r="BU17" i="1"/>
  <c r="BS20" i="1"/>
  <c r="BU20" i="1"/>
  <c r="BU77" i="1"/>
  <c r="BS77" i="1"/>
  <c r="BS63" i="1"/>
  <c r="BU63" i="1"/>
  <c r="BU7" i="1"/>
  <c r="BS36" i="1"/>
  <c r="BS32" i="1"/>
  <c r="BU32" i="1"/>
  <c r="BS55" i="1"/>
  <c r="BU55" i="1"/>
  <c r="BS26" i="1"/>
  <c r="BU26" i="1"/>
  <c r="BU36" i="1" l="1"/>
  <c r="BW36" i="1" s="1"/>
  <c r="BE5" i="1"/>
  <c r="BF5" i="1" s="1"/>
  <c r="BU78" i="1"/>
  <c r="BS78" i="1"/>
  <c r="BS57" i="1"/>
  <c r="BU57" i="1"/>
  <c r="BU24" i="1"/>
  <c r="BS24" i="1"/>
  <c r="BS76" i="1"/>
  <c r="BU76" i="1"/>
  <c r="BU73" i="1"/>
  <c r="BS73" i="1"/>
  <c r="BS72" i="1"/>
  <c r="BU72" i="1"/>
  <c r="BS60" i="1"/>
  <c r="BU60" i="1"/>
  <c r="BS29" i="1"/>
  <c r="BU29" i="1"/>
  <c r="BU11" i="1"/>
  <c r="BS11" i="1"/>
  <c r="BS25" i="1"/>
  <c r="BU25" i="1"/>
  <c r="BU31" i="1"/>
  <c r="BS31" i="1"/>
  <c r="BU52" i="1"/>
  <c r="BS52" i="1"/>
  <c r="BU45" i="1"/>
  <c r="BS45" i="1"/>
  <c r="BS51" i="1"/>
  <c r="BU51" i="1"/>
  <c r="BU61" i="1"/>
  <c r="BS61" i="1"/>
  <c r="BU71" i="1"/>
  <c r="BS71" i="1"/>
  <c r="BU37" i="1"/>
  <c r="BS37" i="1"/>
  <c r="BU14" i="1"/>
  <c r="BS14" i="1"/>
  <c r="BU81" i="1"/>
  <c r="BS81" i="1"/>
  <c r="BS75" i="1"/>
  <c r="BU75" i="1"/>
  <c r="BS48" i="1"/>
  <c r="BU48" i="1"/>
  <c r="BU39" i="1"/>
  <c r="BS39" i="1"/>
  <c r="BS23" i="1"/>
  <c r="BU23" i="1"/>
  <c r="BU69" i="1"/>
  <c r="BS69" i="1"/>
  <c r="BS12" i="1"/>
  <c r="BU12" i="1"/>
  <c r="BU46" i="1"/>
  <c r="BS46" i="1"/>
  <c r="BS10" i="1"/>
  <c r="BU10" i="1"/>
  <c r="BU38" i="1"/>
  <c r="BS38" i="1"/>
  <c r="BU8" i="1"/>
  <c r="BS8" i="1"/>
  <c r="BU19" i="1"/>
  <c r="BS19" i="1"/>
  <c r="BU56" i="1"/>
  <c r="BS56" i="1"/>
  <c r="BU49" i="1"/>
  <c r="BS49" i="1"/>
  <c r="BU43" i="1"/>
  <c r="BS43" i="1"/>
  <c r="BU27" i="1"/>
  <c r="BS27" i="1"/>
  <c r="BS18" i="1"/>
  <c r="BU18" i="1"/>
  <c r="BS35" i="1"/>
  <c r="BU35" i="1"/>
  <c r="BU70" i="1"/>
  <c r="BS70" i="1"/>
  <c r="BS80" i="1"/>
  <c r="BU80" i="1"/>
  <c r="BS30" i="1"/>
  <c r="BU30" i="1"/>
  <c r="BS64" i="1"/>
  <c r="BU64" i="1"/>
  <c r="BS9" i="1"/>
  <c r="BU9" i="1"/>
  <c r="BS47" i="1"/>
  <c r="BU47" i="1"/>
  <c r="BZ13" i="1"/>
  <c r="BV13" i="1"/>
  <c r="BV28" i="1"/>
  <c r="BZ28" i="1"/>
  <c r="BZ21" i="1"/>
  <c r="BV21" i="1"/>
  <c r="BV42" i="1"/>
  <c r="BZ42" i="1"/>
  <c r="BV44" i="1"/>
  <c r="BZ44" i="1"/>
  <c r="BZ40" i="1"/>
  <c r="BV40" i="1"/>
  <c r="BZ55" i="1"/>
  <c r="BV55" i="1"/>
  <c r="BV7" i="1"/>
  <c r="BZ7" i="1"/>
  <c r="BV68" i="1"/>
  <c r="BZ68" i="1"/>
  <c r="BV50" i="1"/>
  <c r="BZ50" i="1"/>
  <c r="BZ79" i="1"/>
  <c r="BV79" i="1"/>
  <c r="BV34" i="1"/>
  <c r="BZ34" i="1"/>
  <c r="BV67" i="1"/>
  <c r="BZ67" i="1"/>
  <c r="BV59" i="1"/>
  <c r="BZ59" i="1"/>
  <c r="BV26" i="1"/>
  <c r="BZ26" i="1"/>
  <c r="BZ16" i="1"/>
  <c r="BV16" i="1"/>
  <c r="BV58" i="1"/>
  <c r="BZ58" i="1"/>
  <c r="BV74" i="1"/>
  <c r="BZ74" i="1"/>
  <c r="BZ32" i="1"/>
  <c r="BV32" i="1"/>
  <c r="BV17" i="1"/>
  <c r="BZ17" i="1"/>
  <c r="BZ15" i="1"/>
  <c r="BV15" i="1"/>
  <c r="BZ22" i="1"/>
  <c r="BV22" i="1"/>
  <c r="BZ65" i="1"/>
  <c r="BV65" i="1"/>
  <c r="BZ63" i="1"/>
  <c r="BV63" i="1"/>
  <c r="BZ77" i="1"/>
  <c r="BV77" i="1"/>
  <c r="BV33" i="1"/>
  <c r="BZ33" i="1"/>
  <c r="BZ53" i="1"/>
  <c r="BV53" i="1"/>
  <c r="BZ54" i="1"/>
  <c r="BV54" i="1"/>
  <c r="BZ62" i="1"/>
  <c r="BV62" i="1"/>
  <c r="BV82" i="1"/>
  <c r="BZ82" i="1"/>
  <c r="BV66" i="1"/>
  <c r="BZ66" i="1"/>
  <c r="BZ41" i="1"/>
  <c r="BV41" i="1"/>
  <c r="BV20" i="1"/>
  <c r="BZ20" i="1"/>
  <c r="BW44" i="1"/>
  <c r="BX44" i="1"/>
  <c r="BX7" i="1"/>
  <c r="BW7" i="1"/>
  <c r="BW68" i="1"/>
  <c r="BX68" i="1"/>
  <c r="BX50" i="1"/>
  <c r="BW50" i="1"/>
  <c r="BW79" i="1"/>
  <c r="BX79" i="1"/>
  <c r="BX26" i="1"/>
  <c r="BW26" i="1"/>
  <c r="BX67" i="1"/>
  <c r="BW67" i="1"/>
  <c r="BX59" i="1"/>
  <c r="BW59" i="1"/>
  <c r="BX28" i="1"/>
  <c r="BW28" i="1"/>
  <c r="BW34" i="1"/>
  <c r="BX34" i="1"/>
  <c r="BW17" i="1"/>
  <c r="BX17" i="1"/>
  <c r="BW16" i="1"/>
  <c r="BX16" i="1"/>
  <c r="BW15" i="1"/>
  <c r="BX15" i="1"/>
  <c r="BX58" i="1"/>
  <c r="BW58" i="1"/>
  <c r="BW22" i="1"/>
  <c r="BX22" i="1"/>
  <c r="BW65" i="1"/>
  <c r="BX65" i="1"/>
  <c r="BX36" i="1"/>
  <c r="BX42" i="1"/>
  <c r="BW42" i="1"/>
  <c r="BW63" i="1"/>
  <c r="BX63" i="1"/>
  <c r="BW77" i="1"/>
  <c r="BX77" i="1"/>
  <c r="BX55" i="1"/>
  <c r="BW55" i="1"/>
  <c r="BW32" i="1"/>
  <c r="BX32" i="1"/>
  <c r="BW74" i="1"/>
  <c r="BX74" i="1"/>
  <c r="BW33" i="1"/>
  <c r="BX33" i="1"/>
  <c r="BX53" i="1"/>
  <c r="BW53" i="1"/>
  <c r="BW54" i="1"/>
  <c r="BX54" i="1"/>
  <c r="BW62" i="1"/>
  <c r="BX62" i="1"/>
  <c r="BX82" i="1"/>
  <c r="BW82" i="1"/>
  <c r="BW66" i="1"/>
  <c r="BX66" i="1"/>
  <c r="BW41" i="1"/>
  <c r="BX41" i="1"/>
  <c r="BW21" i="1"/>
  <c r="BX21" i="1"/>
  <c r="BX20" i="1"/>
  <c r="BW20" i="1"/>
  <c r="BX13" i="1"/>
  <c r="BW13" i="1"/>
  <c r="BW40" i="1"/>
  <c r="BX40" i="1"/>
  <c r="BV36" i="1" l="1"/>
  <c r="BZ36" i="1"/>
  <c r="BM5" i="1"/>
  <c r="BT2" i="1"/>
  <c r="BT4" i="1"/>
  <c r="BZ38" i="1"/>
  <c r="BW38" i="1"/>
  <c r="BX38" i="1"/>
  <c r="BV38" i="1"/>
  <c r="BX29" i="1"/>
  <c r="BW29" i="1"/>
  <c r="BZ29" i="1"/>
  <c r="BV29" i="1"/>
  <c r="BW46" i="1"/>
  <c r="BX46" i="1"/>
  <c r="BZ46" i="1"/>
  <c r="BV46" i="1"/>
  <c r="BV61" i="1"/>
  <c r="BX61" i="1"/>
  <c r="BZ61" i="1"/>
  <c r="BW61" i="1"/>
  <c r="BV80" i="1"/>
  <c r="BZ80" i="1"/>
  <c r="BX80" i="1"/>
  <c r="BW80" i="1"/>
  <c r="BX18" i="1"/>
  <c r="BZ18" i="1"/>
  <c r="BW18" i="1"/>
  <c r="BV18" i="1"/>
  <c r="BV27" i="1"/>
  <c r="BX27" i="1"/>
  <c r="BZ27" i="1"/>
  <c r="BW27" i="1"/>
  <c r="BX8" i="1"/>
  <c r="BW8" i="1"/>
  <c r="BZ8" i="1"/>
  <c r="BV8" i="1"/>
  <c r="BZ51" i="1"/>
  <c r="BX51" i="1"/>
  <c r="BW51" i="1"/>
  <c r="BV51" i="1"/>
  <c r="BX52" i="1"/>
  <c r="BW52" i="1"/>
  <c r="BV52" i="1"/>
  <c r="BZ52" i="1"/>
  <c r="BW64" i="1"/>
  <c r="BX64" i="1"/>
  <c r="BV64" i="1"/>
  <c r="BZ64" i="1"/>
  <c r="BX70" i="1"/>
  <c r="BZ70" i="1"/>
  <c r="BW70" i="1"/>
  <c r="BV70" i="1"/>
  <c r="BW14" i="1"/>
  <c r="BX14" i="1"/>
  <c r="BZ14" i="1"/>
  <c r="BV14" i="1"/>
  <c r="BW12" i="1"/>
  <c r="BZ12" i="1"/>
  <c r="BX12" i="1"/>
  <c r="BV12" i="1"/>
  <c r="BW71" i="1"/>
  <c r="BZ71" i="1"/>
  <c r="BX71" i="1"/>
  <c r="BV71" i="1"/>
  <c r="BZ45" i="1"/>
  <c r="BW45" i="1"/>
  <c r="BV45" i="1"/>
  <c r="BX45" i="1"/>
  <c r="BW31" i="1"/>
  <c r="BX31" i="1"/>
  <c r="BV31" i="1"/>
  <c r="BZ31" i="1"/>
  <c r="BV73" i="1"/>
  <c r="BW73" i="1"/>
  <c r="BX73" i="1"/>
  <c r="BZ73" i="1"/>
  <c r="BX35" i="1"/>
  <c r="BW35" i="1"/>
  <c r="BV35" i="1"/>
  <c r="BZ35" i="1"/>
  <c r="BW49" i="1"/>
  <c r="BX49" i="1"/>
  <c r="BZ49" i="1"/>
  <c r="BV49" i="1"/>
  <c r="BW19" i="1"/>
  <c r="BZ19" i="1"/>
  <c r="BV19" i="1"/>
  <c r="BX19" i="1"/>
  <c r="BZ69" i="1"/>
  <c r="BX69" i="1"/>
  <c r="BW69" i="1"/>
  <c r="BV69" i="1"/>
  <c r="BX72" i="1"/>
  <c r="BZ72" i="1"/>
  <c r="BW72" i="1"/>
  <c r="BV72" i="1"/>
  <c r="BZ24" i="1"/>
  <c r="BW24" i="1"/>
  <c r="BX24" i="1"/>
  <c r="BV24" i="1"/>
  <c r="BW10" i="1"/>
  <c r="BX10" i="1"/>
  <c r="BZ10" i="1"/>
  <c r="BV10" i="1"/>
  <c r="BZ9" i="1"/>
  <c r="BX9" i="1"/>
  <c r="BW9" i="1"/>
  <c r="BV9" i="1"/>
  <c r="BV30" i="1"/>
  <c r="BW30" i="1"/>
  <c r="BX30" i="1"/>
  <c r="BZ30" i="1"/>
  <c r="BV23" i="1"/>
  <c r="BW23" i="1"/>
  <c r="BZ23" i="1"/>
  <c r="BX23" i="1"/>
  <c r="BV81" i="1"/>
  <c r="BX81" i="1"/>
  <c r="BW81" i="1"/>
  <c r="BZ81" i="1"/>
  <c r="BV47" i="1"/>
  <c r="BX47" i="1"/>
  <c r="BZ47" i="1"/>
  <c r="BW47" i="1"/>
  <c r="BW39" i="1"/>
  <c r="BZ39" i="1"/>
  <c r="BX39" i="1"/>
  <c r="BV39" i="1"/>
  <c r="BV75" i="1"/>
  <c r="BW75" i="1"/>
  <c r="BZ75" i="1"/>
  <c r="BX75" i="1"/>
  <c r="BV60" i="1"/>
  <c r="BZ60" i="1"/>
  <c r="BX60" i="1"/>
  <c r="BW60" i="1"/>
  <c r="BZ76" i="1"/>
  <c r="BW76" i="1"/>
  <c r="BV76" i="1"/>
  <c r="BX76" i="1"/>
  <c r="BX43" i="1"/>
  <c r="BW43" i="1"/>
  <c r="BZ43" i="1"/>
  <c r="BV43" i="1"/>
  <c r="BW56" i="1"/>
  <c r="BX56" i="1"/>
  <c r="BZ56" i="1"/>
  <c r="BV56" i="1"/>
  <c r="BZ48" i="1"/>
  <c r="BV48" i="1"/>
  <c r="BW48" i="1"/>
  <c r="BX48" i="1"/>
  <c r="BW37" i="1"/>
  <c r="BX37" i="1"/>
  <c r="BV37" i="1"/>
  <c r="BZ37" i="1"/>
  <c r="BZ25" i="1"/>
  <c r="BW25" i="1"/>
  <c r="BV25" i="1"/>
  <c r="BX25" i="1"/>
  <c r="BW11" i="1"/>
  <c r="BX11" i="1"/>
  <c r="BZ11" i="1"/>
  <c r="BV11" i="1"/>
  <c r="BW57" i="1"/>
  <c r="BZ57" i="1"/>
  <c r="BV57" i="1"/>
  <c r="BX57" i="1"/>
  <c r="BW78" i="1"/>
  <c r="BV78" i="1"/>
  <c r="BX78" i="1"/>
  <c r="BZ78" i="1"/>
  <c r="CG66" i="1"/>
  <c r="CG15" i="1"/>
  <c r="CG32" i="1"/>
  <c r="CG21" i="1"/>
  <c r="CG16" i="1"/>
  <c r="CG67" i="1"/>
  <c r="CG68" i="1"/>
  <c r="CG54" i="1"/>
  <c r="CG82" i="1"/>
  <c r="CG74" i="1"/>
  <c r="CG79" i="1"/>
  <c r="CG55" i="1"/>
  <c r="CG44" i="1"/>
  <c r="CG28" i="1"/>
  <c r="CG33" i="1"/>
  <c r="CG53" i="1"/>
  <c r="CG26" i="1"/>
  <c r="CG63" i="1"/>
  <c r="CG62" i="1"/>
  <c r="CG77" i="1"/>
  <c r="CG65" i="1"/>
  <c r="CG17" i="1"/>
  <c r="CG34" i="1"/>
  <c r="CG7" i="1"/>
  <c r="CG36" i="1"/>
  <c r="CG41" i="1"/>
  <c r="CG22" i="1"/>
  <c r="CG58" i="1"/>
  <c r="CG42" i="1"/>
  <c r="CG13" i="1"/>
  <c r="CG20" i="1"/>
  <c r="CG59" i="1"/>
  <c r="CG50" i="1"/>
  <c r="CG40" i="1"/>
  <c r="CE77" i="1"/>
  <c r="CE65" i="1"/>
  <c r="CE17" i="1"/>
  <c r="CE34" i="1"/>
  <c r="CE68" i="1"/>
  <c r="CE21" i="1"/>
  <c r="CE66" i="1"/>
  <c r="CE54" i="1"/>
  <c r="CE33" i="1"/>
  <c r="CE22" i="1"/>
  <c r="CE58" i="1"/>
  <c r="CE79" i="1"/>
  <c r="CE55" i="1"/>
  <c r="CE59" i="1"/>
  <c r="CE44" i="1"/>
  <c r="CE28" i="1"/>
  <c r="CE63" i="1"/>
  <c r="CE7" i="1"/>
  <c r="CE82" i="1"/>
  <c r="CE15" i="1"/>
  <c r="CE32" i="1"/>
  <c r="CE53" i="1"/>
  <c r="CE16" i="1"/>
  <c r="CE67" i="1"/>
  <c r="CE50" i="1"/>
  <c r="CE40" i="1"/>
  <c r="CE42" i="1"/>
  <c r="CE13" i="1"/>
  <c r="CE62" i="1"/>
  <c r="CE74" i="1"/>
  <c r="CE36" i="1"/>
  <c r="CE20" i="1"/>
  <c r="CE41" i="1"/>
  <c r="CE26" i="1"/>
  <c r="BT5" i="1" l="1"/>
  <c r="BU5" i="1" s="1"/>
  <c r="CE73" i="1"/>
  <c r="CG73" i="1"/>
  <c r="CE48" i="1"/>
  <c r="CG48" i="1"/>
  <c r="CG46" i="1"/>
  <c r="CE46" i="1"/>
  <c r="CE45" i="1"/>
  <c r="CG45" i="1"/>
  <c r="CG71" i="1"/>
  <c r="CE71" i="1"/>
  <c r="CE14" i="1"/>
  <c r="CG14" i="1"/>
  <c r="CE25" i="1"/>
  <c r="CG25" i="1"/>
  <c r="CE30" i="1"/>
  <c r="CG30" i="1"/>
  <c r="CG75" i="1"/>
  <c r="CE75" i="1"/>
  <c r="CE47" i="1"/>
  <c r="CG47" i="1"/>
  <c r="CG9" i="1"/>
  <c r="CE9" i="1"/>
  <c r="CG24" i="1"/>
  <c r="CE24" i="1"/>
  <c r="CE19" i="1"/>
  <c r="CG19" i="1"/>
  <c r="CG29" i="1"/>
  <c r="CE29" i="1"/>
  <c r="CE60" i="1"/>
  <c r="CG60" i="1"/>
  <c r="CG12" i="1"/>
  <c r="CE12" i="1"/>
  <c r="CG51" i="1"/>
  <c r="CE51" i="1"/>
  <c r="CG11" i="1"/>
  <c r="CE11" i="1"/>
  <c r="CG23" i="1"/>
  <c r="CE23" i="1"/>
  <c r="CG70" i="1"/>
  <c r="CE70" i="1"/>
  <c r="CG37" i="1"/>
  <c r="CE37" i="1"/>
  <c r="CE39" i="1"/>
  <c r="CG39" i="1"/>
  <c r="CE72" i="1"/>
  <c r="CG72" i="1"/>
  <c r="CG49" i="1"/>
  <c r="CE49" i="1"/>
  <c r="CE61" i="1"/>
  <c r="CG61" i="1"/>
  <c r="CE43" i="1"/>
  <c r="CG43" i="1"/>
  <c r="CG81" i="1"/>
  <c r="CE81" i="1"/>
  <c r="CG10" i="1"/>
  <c r="CE10" i="1"/>
  <c r="CE64" i="1"/>
  <c r="CG64" i="1"/>
  <c r="CG8" i="1"/>
  <c r="CE8" i="1"/>
  <c r="CG38" i="1"/>
  <c r="CE38" i="1"/>
  <c r="CE56" i="1"/>
  <c r="CG56" i="1"/>
  <c r="CE18" i="1"/>
  <c r="CG18" i="1"/>
  <c r="CE35" i="1"/>
  <c r="CG35" i="1"/>
  <c r="CE69" i="1"/>
  <c r="CG69" i="1"/>
  <c r="CG78" i="1"/>
  <c r="CE78" i="1"/>
  <c r="CG57" i="1"/>
  <c r="CE57" i="1"/>
  <c r="CE76" i="1"/>
  <c r="CG76" i="1"/>
  <c r="CG31" i="1"/>
  <c r="CE31" i="1"/>
  <c r="CE52" i="1"/>
  <c r="CG52" i="1"/>
  <c r="CG27" i="1"/>
  <c r="CE27" i="1"/>
  <c r="CG80" i="1"/>
  <c r="CE80" i="1"/>
  <c r="CJ63" i="1"/>
  <c r="CP63" i="1"/>
  <c r="CN63" i="1"/>
  <c r="CL63" i="1"/>
  <c r="CN33" i="1"/>
  <c r="CJ33" i="1"/>
  <c r="CP33" i="1"/>
  <c r="CL33" i="1"/>
  <c r="CJ59" i="1"/>
  <c r="CP59" i="1"/>
  <c r="CN59" i="1"/>
  <c r="CL59" i="1"/>
  <c r="CN41" i="1"/>
  <c r="CJ41" i="1"/>
  <c r="CP41" i="1"/>
  <c r="CL41" i="1"/>
  <c r="CJ67" i="1"/>
  <c r="CN67" i="1"/>
  <c r="CP67" i="1"/>
  <c r="CL67" i="1"/>
  <c r="CJ40" i="1"/>
  <c r="CP40" i="1"/>
  <c r="CL40" i="1"/>
  <c r="CN40" i="1"/>
  <c r="CP58" i="1"/>
  <c r="CN58" i="1"/>
  <c r="CJ58" i="1"/>
  <c r="CL58" i="1"/>
  <c r="CP62" i="1"/>
  <c r="CN62" i="1"/>
  <c r="CJ62" i="1"/>
  <c r="CL62" i="1"/>
  <c r="CJ53" i="1"/>
  <c r="CN53" i="1"/>
  <c r="CP53" i="1"/>
  <c r="CL53" i="1"/>
  <c r="CN55" i="1"/>
  <c r="CJ55" i="1"/>
  <c r="CP55" i="1"/>
  <c r="CL55" i="1"/>
  <c r="CP82" i="1"/>
  <c r="CN82" i="1"/>
  <c r="CL82" i="1"/>
  <c r="CJ82" i="1"/>
  <c r="CJ21" i="1"/>
  <c r="CN21" i="1"/>
  <c r="CP21" i="1"/>
  <c r="CL21" i="1"/>
  <c r="CN17" i="1"/>
  <c r="CJ17" i="1"/>
  <c r="CP17" i="1"/>
  <c r="CL17" i="1"/>
  <c r="CN15" i="1"/>
  <c r="CJ15" i="1"/>
  <c r="CP15" i="1"/>
  <c r="CL15" i="1"/>
  <c r="CJ65" i="1"/>
  <c r="CL65" i="1"/>
  <c r="CP65" i="1"/>
  <c r="CN65" i="1"/>
  <c r="CP50" i="1"/>
  <c r="CN50" i="1"/>
  <c r="CL50" i="1"/>
  <c r="CJ50" i="1"/>
  <c r="CJ7" i="1"/>
  <c r="CP7" i="1"/>
  <c r="CN7" i="1"/>
  <c r="CN79" i="1"/>
  <c r="CJ79" i="1"/>
  <c r="CP79" i="1"/>
  <c r="CL79" i="1"/>
  <c r="CN16" i="1"/>
  <c r="CJ16" i="1"/>
  <c r="CP16" i="1"/>
  <c r="CL16" i="1"/>
  <c r="CJ28" i="1"/>
  <c r="CN28" i="1"/>
  <c r="CP28" i="1"/>
  <c r="CL28" i="1"/>
  <c r="CN54" i="1"/>
  <c r="CP54" i="1"/>
  <c r="CJ54" i="1"/>
  <c r="CL54" i="1"/>
  <c r="CJ32" i="1"/>
  <c r="CN32" i="1"/>
  <c r="CP32" i="1"/>
  <c r="CL32" i="1"/>
  <c r="CP66" i="1"/>
  <c r="CN66" i="1"/>
  <c r="CJ66" i="1"/>
  <c r="CL66" i="1"/>
  <c r="CJ13" i="1"/>
  <c r="CN13" i="1"/>
  <c r="CP13" i="1"/>
  <c r="CL13" i="1"/>
  <c r="CJ36" i="1"/>
  <c r="CP36" i="1"/>
  <c r="CL36" i="1"/>
  <c r="CN36" i="1"/>
  <c r="CP34" i="1"/>
  <c r="CL34" i="1"/>
  <c r="CJ34" i="1"/>
  <c r="CN34" i="1"/>
  <c r="CN22" i="1"/>
  <c r="CP22" i="1"/>
  <c r="CL22" i="1"/>
  <c r="CJ22" i="1"/>
  <c r="CP26" i="1"/>
  <c r="CL26" i="1"/>
  <c r="CN26" i="1"/>
  <c r="CJ26" i="1"/>
  <c r="CJ68" i="1"/>
  <c r="CP68" i="1"/>
  <c r="CN68" i="1"/>
  <c r="CL68" i="1"/>
  <c r="CJ77" i="1"/>
  <c r="CP77" i="1"/>
  <c r="CN77" i="1"/>
  <c r="CL77" i="1"/>
  <c r="CJ44" i="1"/>
  <c r="CP44" i="1"/>
  <c r="CL44" i="1"/>
  <c r="CN44" i="1"/>
  <c r="CJ20" i="1"/>
  <c r="CP20" i="1"/>
  <c r="CL20" i="1"/>
  <c r="CN20" i="1"/>
  <c r="CP42" i="1"/>
  <c r="CN42" i="1"/>
  <c r="CL42" i="1"/>
  <c r="CJ42" i="1"/>
  <c r="CP74" i="1"/>
  <c r="CN74" i="1"/>
  <c r="CL74" i="1"/>
  <c r="CJ74" i="1"/>
  <c r="CH4" i="1" l="1"/>
  <c r="CB5" i="1"/>
  <c r="CJ52" i="1"/>
  <c r="CN52" i="1"/>
  <c r="CL52" i="1"/>
  <c r="CP52" i="1"/>
  <c r="CJ57" i="1"/>
  <c r="CL57" i="1"/>
  <c r="CP57" i="1"/>
  <c r="CN57" i="1"/>
  <c r="CP35" i="1"/>
  <c r="CN35" i="1"/>
  <c r="CJ35" i="1"/>
  <c r="CL35" i="1"/>
  <c r="CN49" i="1"/>
  <c r="CL49" i="1"/>
  <c r="CJ49" i="1"/>
  <c r="CP49" i="1"/>
  <c r="CL19" i="1"/>
  <c r="CN19" i="1"/>
  <c r="CJ19" i="1"/>
  <c r="CP19" i="1"/>
  <c r="CN47" i="1"/>
  <c r="CJ47" i="1"/>
  <c r="CP47" i="1"/>
  <c r="CL47" i="1"/>
  <c r="CN14" i="1"/>
  <c r="CJ14" i="1"/>
  <c r="CP14" i="1"/>
  <c r="CL14" i="1"/>
  <c r="CJ48" i="1"/>
  <c r="CN48" i="1"/>
  <c r="CL48" i="1"/>
  <c r="CP48" i="1"/>
  <c r="CJ71" i="1"/>
  <c r="CL71" i="1"/>
  <c r="CN71" i="1"/>
  <c r="CP71" i="1"/>
  <c r="CJ81" i="1"/>
  <c r="CN81" i="1"/>
  <c r="CP81" i="1"/>
  <c r="CL81" i="1"/>
  <c r="CJ37" i="1"/>
  <c r="CN37" i="1"/>
  <c r="CL37" i="1"/>
  <c r="CP37" i="1"/>
  <c r="CL9" i="1"/>
  <c r="CJ9" i="1"/>
  <c r="CP9" i="1"/>
  <c r="CN9" i="1"/>
  <c r="CP46" i="1"/>
  <c r="CL46" i="1"/>
  <c r="CN46" i="1"/>
  <c r="CJ46" i="1"/>
  <c r="CP30" i="1"/>
  <c r="CL30" i="1"/>
  <c r="CN30" i="1"/>
  <c r="CJ30" i="1"/>
  <c r="CN27" i="1"/>
  <c r="CJ27" i="1"/>
  <c r="CL27" i="1"/>
  <c r="CP27" i="1"/>
  <c r="CP76" i="1"/>
  <c r="CJ76" i="1"/>
  <c r="CL76" i="1"/>
  <c r="CN76" i="1"/>
  <c r="CN78" i="1"/>
  <c r="CP78" i="1"/>
  <c r="CL78" i="1"/>
  <c r="CJ78" i="1"/>
  <c r="CP69" i="1"/>
  <c r="CJ69" i="1"/>
  <c r="CN69" i="1"/>
  <c r="CL69" i="1"/>
  <c r="CP18" i="1"/>
  <c r="CL18" i="1"/>
  <c r="CN18" i="1"/>
  <c r="CJ18" i="1"/>
  <c r="CJ10" i="1"/>
  <c r="CL10" i="1"/>
  <c r="CP10" i="1"/>
  <c r="CN10" i="1"/>
  <c r="CN23" i="1"/>
  <c r="CP23" i="1"/>
  <c r="CJ23" i="1"/>
  <c r="CL23" i="1"/>
  <c r="CJ12" i="1"/>
  <c r="CP12" i="1"/>
  <c r="CL12" i="1"/>
  <c r="CN12" i="1"/>
  <c r="CL24" i="1"/>
  <c r="CN24" i="1"/>
  <c r="CJ24" i="1"/>
  <c r="CP24" i="1"/>
  <c r="CJ56" i="1"/>
  <c r="CP56" i="1"/>
  <c r="CN56" i="1"/>
  <c r="CL56" i="1"/>
  <c r="CL61" i="1"/>
  <c r="CJ61" i="1"/>
  <c r="CP61" i="1"/>
  <c r="CN61" i="1"/>
  <c r="CN72" i="1"/>
  <c r="CP72" i="1"/>
  <c r="CJ72" i="1"/>
  <c r="CL72" i="1"/>
  <c r="CP51" i="1"/>
  <c r="CJ51" i="1"/>
  <c r="CN51" i="1"/>
  <c r="CL51" i="1"/>
  <c r="CJ25" i="1"/>
  <c r="CN25" i="1"/>
  <c r="CL25" i="1"/>
  <c r="CP25" i="1"/>
  <c r="CN45" i="1"/>
  <c r="CP45" i="1"/>
  <c r="CL45" i="1"/>
  <c r="CJ45" i="1"/>
  <c r="CP73" i="1"/>
  <c r="CN73" i="1"/>
  <c r="CJ73" i="1"/>
  <c r="CL73" i="1"/>
  <c r="CP31" i="1"/>
  <c r="CL31" i="1"/>
  <c r="CN31" i="1"/>
  <c r="CJ31" i="1"/>
  <c r="CP38" i="1"/>
  <c r="CL38" i="1"/>
  <c r="CN38" i="1"/>
  <c r="CJ38" i="1"/>
  <c r="CJ8" i="1"/>
  <c r="CP8" i="1"/>
  <c r="CL8" i="1"/>
  <c r="CN8" i="1"/>
  <c r="CP43" i="1"/>
  <c r="CL43" i="1"/>
  <c r="CJ43" i="1"/>
  <c r="CN43" i="1"/>
  <c r="CJ39" i="1"/>
  <c r="CN39" i="1"/>
  <c r="CP39" i="1"/>
  <c r="CL39" i="1"/>
  <c r="CL29" i="1"/>
  <c r="CP29" i="1"/>
  <c r="CN29" i="1"/>
  <c r="CJ29" i="1"/>
  <c r="CL75" i="1"/>
  <c r="CN75" i="1"/>
  <c r="CJ75" i="1"/>
  <c r="CP75" i="1"/>
  <c r="CN80" i="1"/>
  <c r="CJ80" i="1"/>
  <c r="CP80" i="1"/>
  <c r="CL80" i="1"/>
  <c r="CN64" i="1"/>
  <c r="CP64" i="1"/>
  <c r="CJ64" i="1"/>
  <c r="CL64" i="1"/>
  <c r="CJ70" i="1"/>
  <c r="CL70" i="1"/>
  <c r="CN70" i="1"/>
  <c r="CP70" i="1"/>
  <c r="CN11" i="1"/>
  <c r="CJ11" i="1"/>
  <c r="CP11" i="1"/>
  <c r="CL11" i="1"/>
  <c r="CP60" i="1"/>
  <c r="CL60" i="1"/>
  <c r="CJ60" i="1"/>
  <c r="CN60" i="1"/>
  <c r="DB50" i="1"/>
  <c r="DC50" i="1" s="1"/>
  <c r="CR50" i="1"/>
  <c r="CQ50" i="1"/>
  <c r="DB82" i="1"/>
  <c r="DC82" i="1" s="1"/>
  <c r="CR82" i="1"/>
  <c r="CQ82" i="1"/>
  <c r="CR53" i="1"/>
  <c r="DB53" i="1"/>
  <c r="DC53" i="1" s="1"/>
  <c r="CQ53" i="1"/>
  <c r="DB67" i="1"/>
  <c r="DC67" i="1" s="1"/>
  <c r="CR67" i="1"/>
  <c r="CQ67" i="1"/>
  <c r="DB36" i="1"/>
  <c r="DC36" i="1" s="1"/>
  <c r="CR36" i="1"/>
  <c r="CQ36" i="1"/>
  <c r="DB58" i="1"/>
  <c r="DC58" i="1" s="1"/>
  <c r="CR58" i="1"/>
  <c r="CQ58" i="1"/>
  <c r="CR32" i="1"/>
  <c r="DB32" i="1"/>
  <c r="DC32" i="1" s="1"/>
  <c r="CQ32" i="1"/>
  <c r="DB20" i="1"/>
  <c r="DC20" i="1" s="1"/>
  <c r="CR20" i="1"/>
  <c r="CQ20" i="1"/>
  <c r="DB17" i="1"/>
  <c r="DC17" i="1" s="1"/>
  <c r="CR17" i="1"/>
  <c r="CQ17" i="1"/>
  <c r="DB33" i="1"/>
  <c r="DC33" i="1" s="1"/>
  <c r="CR33" i="1"/>
  <c r="CQ33" i="1"/>
  <c r="DB42" i="1"/>
  <c r="DC42" i="1" s="1"/>
  <c r="CR42" i="1"/>
  <c r="CQ42" i="1"/>
  <c r="DB28" i="1"/>
  <c r="DC28" i="1" s="1"/>
  <c r="CR28" i="1"/>
  <c r="CQ28" i="1"/>
  <c r="DB7" i="1"/>
  <c r="DC7" i="1" s="1"/>
  <c r="CR7" i="1"/>
  <c r="CQ7" i="1"/>
  <c r="CR62" i="1"/>
  <c r="DB62" i="1"/>
  <c r="DC62" i="1" s="1"/>
  <c r="CQ62" i="1"/>
  <c r="DB34" i="1"/>
  <c r="DC34" i="1" s="1"/>
  <c r="CQ34" i="1"/>
  <c r="CR34" i="1"/>
  <c r="CR13" i="1"/>
  <c r="DB13" i="1"/>
  <c r="DC13" i="1" s="1"/>
  <c r="CQ13" i="1"/>
  <c r="CR55" i="1"/>
  <c r="DB55" i="1"/>
  <c r="DC55" i="1" s="1"/>
  <c r="CQ55" i="1"/>
  <c r="CR40" i="1"/>
  <c r="CQ40" i="1"/>
  <c r="DB40" i="1"/>
  <c r="DC40" i="1" s="1"/>
  <c r="DB59" i="1"/>
  <c r="DC59" i="1" s="1"/>
  <c r="CR59" i="1"/>
  <c r="CQ59" i="1"/>
  <c r="DB68" i="1"/>
  <c r="DC68" i="1" s="1"/>
  <c r="CR68" i="1"/>
  <c r="CQ68" i="1"/>
  <c r="CR77" i="1"/>
  <c r="DB77" i="1"/>
  <c r="DC77" i="1" s="1"/>
  <c r="CQ77" i="1"/>
  <c r="CR79" i="1"/>
  <c r="DB79" i="1"/>
  <c r="DC79" i="1" s="1"/>
  <c r="CQ79" i="1"/>
  <c r="CQ15" i="1"/>
  <c r="CR15" i="1"/>
  <c r="DB15" i="1"/>
  <c r="DC15" i="1" s="1"/>
  <c r="CR63" i="1"/>
  <c r="DB63" i="1"/>
  <c r="DC63" i="1" s="1"/>
  <c r="CQ63" i="1"/>
  <c r="DB74" i="1"/>
  <c r="DC74" i="1" s="1"/>
  <c r="CR74" i="1"/>
  <c r="CQ74" i="1"/>
  <c r="CR22" i="1"/>
  <c r="DB22" i="1"/>
  <c r="DC22" i="1" s="1"/>
  <c r="CQ22" i="1"/>
  <c r="DB66" i="1"/>
  <c r="DC66" i="1" s="1"/>
  <c r="CQ66" i="1"/>
  <c r="CR66" i="1"/>
  <c r="DB41" i="1"/>
  <c r="DC41" i="1" s="1"/>
  <c r="CR41" i="1"/>
  <c r="CQ41" i="1"/>
  <c r="CR16" i="1"/>
  <c r="DB16" i="1"/>
  <c r="DC16" i="1" s="1"/>
  <c r="CQ16" i="1"/>
  <c r="DB44" i="1"/>
  <c r="DC44" i="1" s="1"/>
  <c r="CR44" i="1"/>
  <c r="CQ44" i="1"/>
  <c r="DB26" i="1"/>
  <c r="DC26" i="1" s="1"/>
  <c r="CR26" i="1"/>
  <c r="CQ26" i="1"/>
  <c r="CR54" i="1"/>
  <c r="DB54" i="1"/>
  <c r="DC54" i="1" s="1"/>
  <c r="CQ54" i="1"/>
  <c r="DB65" i="1"/>
  <c r="DC65" i="1" s="1"/>
  <c r="CR65" i="1"/>
  <c r="CQ65" i="1"/>
  <c r="CR21" i="1"/>
  <c r="DB21" i="1"/>
  <c r="DC21" i="1" s="1"/>
  <c r="CQ21" i="1"/>
  <c r="CH5" i="1" l="1"/>
  <c r="CI5" i="1" s="1"/>
  <c r="CO4" i="1"/>
  <c r="CO2" i="1"/>
  <c r="CR70" i="1"/>
  <c r="DB70" i="1"/>
  <c r="DC70" i="1" s="1"/>
  <c r="CQ70" i="1"/>
  <c r="DB64" i="1"/>
  <c r="DC64" i="1" s="1"/>
  <c r="CQ64" i="1"/>
  <c r="CR64" i="1"/>
  <c r="CR72" i="1"/>
  <c r="CQ72" i="1"/>
  <c r="DB72" i="1"/>
  <c r="DC72" i="1" s="1"/>
  <c r="CQ48" i="1"/>
  <c r="CR48" i="1"/>
  <c r="DB48" i="1"/>
  <c r="DC48" i="1" s="1"/>
  <c r="DB57" i="1"/>
  <c r="DC57" i="1" s="1"/>
  <c r="CR57" i="1"/>
  <c r="CQ57" i="1"/>
  <c r="CQ31" i="1"/>
  <c r="CR31" i="1"/>
  <c r="DB31" i="1"/>
  <c r="DC31" i="1" s="1"/>
  <c r="DB60" i="1"/>
  <c r="DC60" i="1" s="1"/>
  <c r="CR60" i="1"/>
  <c r="CQ60" i="1"/>
  <c r="CR43" i="1"/>
  <c r="CQ43" i="1"/>
  <c r="CR45" i="1"/>
  <c r="DB45" i="1"/>
  <c r="DC45" i="1" s="1"/>
  <c r="CQ45" i="1"/>
  <c r="CQ69" i="1"/>
  <c r="DB69" i="1"/>
  <c r="DC69" i="1" s="1"/>
  <c r="CR69" i="1"/>
  <c r="CR39" i="1"/>
  <c r="DB39" i="1"/>
  <c r="DC39" i="1" s="1"/>
  <c r="CQ39" i="1"/>
  <c r="CR56" i="1"/>
  <c r="DB56" i="1"/>
  <c r="DC56" i="1" s="1"/>
  <c r="CQ56" i="1"/>
  <c r="CQ46" i="1"/>
  <c r="DB46" i="1"/>
  <c r="DC46" i="1" s="1"/>
  <c r="CR46" i="1"/>
  <c r="CR71" i="1"/>
  <c r="CQ71" i="1"/>
  <c r="DB71" i="1"/>
  <c r="DC71" i="1" s="1"/>
  <c r="CR52" i="1"/>
  <c r="CQ52" i="1"/>
  <c r="DB52" i="1"/>
  <c r="DC52" i="1" s="1"/>
  <c r="CR23" i="1"/>
  <c r="DB23" i="1"/>
  <c r="DC23" i="1" s="1"/>
  <c r="CQ23" i="1"/>
  <c r="DB37" i="1"/>
  <c r="DC37" i="1" s="1"/>
  <c r="CQ37" i="1"/>
  <c r="CR37" i="1"/>
  <c r="DB11" i="1"/>
  <c r="DC11" i="1" s="1"/>
  <c r="CR11" i="1"/>
  <c r="CQ11" i="1"/>
  <c r="DB80" i="1"/>
  <c r="DC80" i="1" s="1"/>
  <c r="CQ80" i="1"/>
  <c r="CR80" i="1"/>
  <c r="CR38" i="1"/>
  <c r="DB38" i="1"/>
  <c r="DC38" i="1" s="1"/>
  <c r="CQ38" i="1"/>
  <c r="DB25" i="1"/>
  <c r="DC25" i="1" s="1"/>
  <c r="CR25" i="1"/>
  <c r="CQ25" i="1"/>
  <c r="CR61" i="1"/>
  <c r="DB61" i="1"/>
  <c r="DC61" i="1" s="1"/>
  <c r="CQ61" i="1"/>
  <c r="CR76" i="1"/>
  <c r="CQ76" i="1"/>
  <c r="DB76" i="1"/>
  <c r="DC76" i="1" s="1"/>
  <c r="CR47" i="1"/>
  <c r="DB47" i="1"/>
  <c r="DC47" i="1" s="1"/>
  <c r="CQ47" i="1"/>
  <c r="DB73" i="1"/>
  <c r="DC73" i="1" s="1"/>
  <c r="CR73" i="1"/>
  <c r="CQ73" i="1"/>
  <c r="CQ51" i="1"/>
  <c r="CR51" i="1"/>
  <c r="CR24" i="1"/>
  <c r="DB24" i="1"/>
  <c r="DC24" i="1" s="1"/>
  <c r="CQ24" i="1"/>
  <c r="DB12" i="1"/>
  <c r="DC12" i="1" s="1"/>
  <c r="CR12" i="1"/>
  <c r="CQ12" i="1"/>
  <c r="DB10" i="1"/>
  <c r="DC10" i="1" s="1"/>
  <c r="CQ10" i="1"/>
  <c r="CR10" i="1"/>
  <c r="DB18" i="1"/>
  <c r="DC18" i="1" s="1"/>
  <c r="CQ18" i="1"/>
  <c r="CR18" i="1"/>
  <c r="CQ9" i="1"/>
  <c r="DB9" i="1"/>
  <c r="DC9" i="1" s="1"/>
  <c r="CR9" i="1"/>
  <c r="DB49" i="1"/>
  <c r="DC49" i="1" s="1"/>
  <c r="CR49" i="1"/>
  <c r="CQ49" i="1"/>
  <c r="CR35" i="1"/>
  <c r="CQ35" i="1"/>
  <c r="CQ29" i="1"/>
  <c r="DB29" i="1"/>
  <c r="DC29" i="1" s="1"/>
  <c r="CR29" i="1"/>
  <c r="CR8" i="1"/>
  <c r="CQ8" i="1"/>
  <c r="DB8" i="1"/>
  <c r="DC8" i="1" s="1"/>
  <c r="CR78" i="1"/>
  <c r="DB78" i="1"/>
  <c r="DC78" i="1" s="1"/>
  <c r="CQ78" i="1"/>
  <c r="CQ27" i="1"/>
  <c r="DB27" i="1"/>
  <c r="DC27" i="1" s="1"/>
  <c r="CR27" i="1"/>
  <c r="DB30" i="1"/>
  <c r="DC30" i="1" s="1"/>
  <c r="CQ30" i="1"/>
  <c r="CR30" i="1"/>
  <c r="CR14" i="1"/>
  <c r="DB14" i="1"/>
  <c r="DC14" i="1" s="1"/>
  <c r="CQ14" i="1"/>
  <c r="CR75" i="1"/>
  <c r="CQ75" i="1"/>
  <c r="DB75" i="1"/>
  <c r="DC75" i="1" s="1"/>
  <c r="DB81" i="1"/>
  <c r="DC81" i="1" s="1"/>
  <c r="CR81" i="1"/>
  <c r="CQ81" i="1"/>
  <c r="CQ19" i="1"/>
  <c r="CR19" i="1"/>
  <c r="CO5" i="1" l="1"/>
  <c r="CV3" i="1" s="1"/>
  <c r="DB35" i="1"/>
  <c r="DC35" i="1" s="1"/>
  <c r="DB43" i="1"/>
  <c r="DC43" i="1" s="1"/>
  <c r="DB51" i="1"/>
  <c r="DC51" i="1" s="1"/>
  <c r="DB19" i="1"/>
  <c r="DC19" i="1" s="1"/>
  <c r="DE7" i="1" s="1"/>
  <c r="CP5" i="1" l="1"/>
</calcChain>
</file>

<file path=xl/sharedStrings.xml><?xml version="1.0" encoding="utf-8"?>
<sst xmlns="http://schemas.openxmlformats.org/spreadsheetml/2006/main" count="245" uniqueCount="122">
  <si>
    <t>Link</t>
  </si>
  <si>
    <t>Time</t>
  </si>
  <si>
    <t>x</t>
  </si>
  <si>
    <t>y</t>
  </si>
  <si>
    <t>Initiation</t>
  </si>
  <si>
    <t>Capacity</t>
  </si>
  <si>
    <t>a</t>
  </si>
  <si>
    <t>('1', '2'),</t>
  </si>
  <si>
    <t xml:space="preserve"> ('1', '3'),</t>
  </si>
  <si>
    <t xml:space="preserve"> ('2', '1'),</t>
  </si>
  <si>
    <t xml:space="preserve"> ('2', '6'),</t>
  </si>
  <si>
    <t xml:space="preserve"> ('3', '1'),</t>
  </si>
  <si>
    <t xml:space="preserve"> ('3', '4'),</t>
  </si>
  <si>
    <t xml:space="preserve"> ('3', '12'),</t>
  </si>
  <si>
    <t xml:space="preserve"> ('6', '2'),</t>
  </si>
  <si>
    <t xml:space="preserve"> ('6', '5'),</t>
  </si>
  <si>
    <t xml:space="preserve"> ('6', '8'),</t>
  </si>
  <si>
    <t xml:space="preserve"> ('4', '3'),</t>
  </si>
  <si>
    <t xml:space="preserve"> ('4', '5'),</t>
  </si>
  <si>
    <t xml:space="preserve"> ('4', '11'),</t>
  </si>
  <si>
    <t xml:space="preserve"> ('12', '3'),</t>
  </si>
  <si>
    <t xml:space="preserve"> ('12', '11'),</t>
  </si>
  <si>
    <t xml:space="preserve"> ('12', '13'),</t>
  </si>
  <si>
    <t xml:space="preserve"> ('5', '4'),</t>
  </si>
  <si>
    <t xml:space="preserve"> ('5', '6'),</t>
  </si>
  <si>
    <t xml:space="preserve"> ('5', '9'),</t>
  </si>
  <si>
    <t xml:space="preserve"> ('11', '4'),</t>
  </si>
  <si>
    <t xml:space="preserve"> ('11', '10'),</t>
  </si>
  <si>
    <t xml:space="preserve"> ('11', '12'),</t>
  </si>
  <si>
    <t xml:space="preserve"> ('11', '14'),</t>
  </si>
  <si>
    <t xml:space="preserve"> ('9', '5'),</t>
  </si>
  <si>
    <t xml:space="preserve"> ('9', '8'),</t>
  </si>
  <si>
    <t xml:space="preserve"> ('9', '10'),</t>
  </si>
  <si>
    <t xml:space="preserve"> ('8', '6'),</t>
  </si>
  <si>
    <t xml:space="preserve"> ('8', '7'),</t>
  </si>
  <si>
    <t xml:space="preserve"> ('8', '9'),</t>
  </si>
  <si>
    <t xml:space="preserve"> ('8', '16'),</t>
  </si>
  <si>
    <t xml:space="preserve"> ('7', '8'),</t>
  </si>
  <si>
    <t xml:space="preserve"> ('7', '18'),</t>
  </si>
  <si>
    <t xml:space="preserve"> ('18', '7'),</t>
  </si>
  <si>
    <t xml:space="preserve"> ('18', '16'),</t>
  </si>
  <si>
    <t xml:space="preserve"> ('18', '20'),</t>
  </si>
  <si>
    <t xml:space="preserve"> ('16', '8'),</t>
  </si>
  <si>
    <t xml:space="preserve"> ('16', '10'),</t>
  </si>
  <si>
    <t xml:space="preserve"> ('16', '17'),</t>
  </si>
  <si>
    <t xml:space="preserve"> ('16', '18'),</t>
  </si>
  <si>
    <t xml:space="preserve"> ('10', '9'),</t>
  </si>
  <si>
    <t xml:space="preserve"> ('10', '11'),</t>
  </si>
  <si>
    <t xml:space="preserve"> ('10', '15'),</t>
  </si>
  <si>
    <t xml:space="preserve"> ('10', '16'),</t>
  </si>
  <si>
    <t xml:space="preserve"> ('10', '17'),</t>
  </si>
  <si>
    <t xml:space="preserve"> ('15', '10'),</t>
  </si>
  <si>
    <t xml:space="preserve"> ('15', '14'),</t>
  </si>
  <si>
    <t xml:space="preserve"> ('15', '19'),</t>
  </si>
  <si>
    <t xml:space="preserve"> ('15', '22'),</t>
  </si>
  <si>
    <t xml:space="preserve"> ('17', '10'),</t>
  </si>
  <si>
    <t xml:space="preserve"> ('17', '16'),</t>
  </si>
  <si>
    <t xml:space="preserve"> ('17', '19'),</t>
  </si>
  <si>
    <t xml:space="preserve"> ('14', '11'),</t>
  </si>
  <si>
    <t xml:space="preserve"> ('14', '15'),</t>
  </si>
  <si>
    <t xml:space="preserve"> ('14', '23'),</t>
  </si>
  <si>
    <t xml:space="preserve"> ('13', '12'),</t>
  </si>
  <si>
    <t xml:space="preserve"> ('13', '24'),</t>
  </si>
  <si>
    <t xml:space="preserve"> ('24', '13'),</t>
  </si>
  <si>
    <t xml:space="preserve"> ('24', '21'),</t>
  </si>
  <si>
    <t xml:space="preserve"> ('24', '23'),</t>
  </si>
  <si>
    <t xml:space="preserve"> ('23', '14'),</t>
  </si>
  <si>
    <t xml:space="preserve"> ('23', '22'),</t>
  </si>
  <si>
    <t xml:space="preserve"> ('23', '24'),</t>
  </si>
  <si>
    <t xml:space="preserve"> ('19', '15'),</t>
  </si>
  <si>
    <t xml:space="preserve"> ('19', '17'),</t>
  </si>
  <si>
    <t xml:space="preserve"> ('19', '20'),</t>
  </si>
  <si>
    <t xml:space="preserve"> ('22', '15'),</t>
  </si>
  <si>
    <t xml:space="preserve"> ('22', '20'),</t>
  </si>
  <si>
    <t xml:space="preserve"> ('22', '21'),</t>
  </si>
  <si>
    <t xml:space="preserve"> ('22', '23'),</t>
  </si>
  <si>
    <t xml:space="preserve"> ('20', '18'),</t>
  </si>
  <si>
    <t xml:space="preserve"> ('20', '19'),</t>
  </si>
  <si>
    <t xml:space="preserve"> ('20', '21'),</t>
  </si>
  <si>
    <t xml:space="preserve"> ('20', '22'),</t>
  </si>
  <si>
    <t xml:space="preserve"> ('21', '20'),</t>
  </si>
  <si>
    <t xml:space="preserve"> ('21', '22'),</t>
  </si>
  <si>
    <t xml:space="preserve"> ('21', '24')</t>
  </si>
  <si>
    <t>1st Iteration</t>
  </si>
  <si>
    <t>2nd Iteration</t>
  </si>
  <si>
    <t>e</t>
  </si>
  <si>
    <t>error</t>
  </si>
  <si>
    <t>V/C</t>
  </si>
  <si>
    <t>Bottleneck</t>
  </si>
  <si>
    <t>z</t>
  </si>
  <si>
    <t>zij</t>
  </si>
  <si>
    <t>3rd Iteration</t>
  </si>
  <si>
    <t>4th Iteration</t>
  </si>
  <si>
    <t>5th Iteration</t>
  </si>
  <si>
    <t>dzaij</t>
  </si>
  <si>
    <t>6th Iteration</t>
  </si>
  <si>
    <t>7th Iteration</t>
  </si>
  <si>
    <t>8th Iteration</t>
  </si>
  <si>
    <t>9th Iteration</t>
  </si>
  <si>
    <t>Final Result</t>
  </si>
  <si>
    <t>From - To</t>
  </si>
  <si>
    <t>#Link</t>
  </si>
  <si>
    <t>Flow</t>
  </si>
  <si>
    <t>tolerance</t>
  </si>
  <si>
    <t>12th Iteration</t>
  </si>
  <si>
    <t>TUE</t>
  </si>
  <si>
    <t xml:space="preserve">TUEij </t>
  </si>
  <si>
    <t>Time_0</t>
  </si>
  <si>
    <t>Time SO</t>
  </si>
  <si>
    <t>Toll Time (Marginal Pricing Cost)</t>
  </si>
  <si>
    <t>Time Tilda SO</t>
  </si>
  <si>
    <t>-</t>
  </si>
  <si>
    <t>37th Iteration</t>
  </si>
  <si>
    <t>36th Iteration</t>
  </si>
  <si>
    <t>z(TolledUE)</t>
  </si>
  <si>
    <t>Marginal Pricing</t>
  </si>
  <si>
    <t>Link Travel Time (minutes)</t>
  </si>
  <si>
    <t>T(TolledUE)</t>
  </si>
  <si>
    <t>min.</t>
  </si>
  <si>
    <t>T(SO)</t>
  </si>
  <si>
    <t>SO Link Total Flow (veh/hr)</t>
  </si>
  <si>
    <t>Tolled UE Link Total Flow (veh/hr)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</si>
</sst>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b/>
      <sz val="11"/>
      <color theme="1"/>
      <name val="Garamond"/>
      <family val="1"/>
    </font>
    <font>
      <b/>
      <sz val="11"/>
      <color rgb="FF000000"/>
      <name val="Garamond"/>
      <family val="1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3" fontId="3" fillId="0" borderId="10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9" fontId="1" fillId="0" borderId="0" xfId="2" applyFont="1" applyAlignment="1">
      <alignment horizontal="center"/>
    </xf>
    <xf numFmtId="0" fontId="1" fillId="4" borderId="14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3EC-F3AE-4152-BE60-81F1864D6BB3}">
  <dimension ref="B1:DI82"/>
  <sheetViews>
    <sheetView showGridLines="0" topLeftCell="CG1" zoomScale="70" zoomScaleNormal="70" workbookViewId="0">
      <selection activeCell="CY7" sqref="CY7:CY82"/>
    </sheetView>
  </sheetViews>
  <sheetFormatPr defaultColWidth="9.21875" defaultRowHeight="14.4" x14ac:dyDescent="0.3"/>
  <cols>
    <col min="1" max="1" width="9.21875" style="2"/>
    <col min="2" max="2" width="6.109375" style="2" customWidth="1"/>
    <col min="3" max="3" width="7.33203125" style="2" customWidth="1"/>
    <col min="4" max="6" width="9.21875" style="2"/>
    <col min="7" max="7" width="10.6640625" style="2" customWidth="1"/>
    <col min="8" max="8" width="9.21875" style="2"/>
    <col min="9" max="9" width="12.109375" style="2" customWidth="1"/>
    <col min="10" max="12" width="9.21875" style="2"/>
    <col min="13" max="13" width="1.5546875" style="2" customWidth="1"/>
    <col min="14" max="14" width="9.21875" style="2" customWidth="1"/>
    <col min="15" max="15" width="12.21875" style="3" customWidth="1"/>
    <col min="16" max="18" width="10.44140625" style="3" customWidth="1"/>
    <col min="19" max="19" width="11.77734375" style="4" customWidth="1"/>
    <col min="20" max="20" width="1.6640625" style="2" customWidth="1"/>
    <col min="21" max="21" width="9.21875" style="2"/>
    <col min="22" max="22" width="12.77734375" style="2" customWidth="1"/>
    <col min="23" max="25" width="9.21875" style="2"/>
    <col min="26" max="26" width="12.5546875" style="2" customWidth="1"/>
    <col min="27" max="27" width="1.44140625" style="2" customWidth="1"/>
    <col min="28" max="28" width="9.21875" style="2"/>
    <col min="29" max="29" width="12.77734375" style="2" customWidth="1"/>
    <col min="30" max="32" width="9.21875" style="2"/>
    <col min="33" max="33" width="10.6640625" style="2" customWidth="1"/>
    <col min="34" max="34" width="1.44140625" style="2" customWidth="1"/>
    <col min="35" max="35" width="9.21875" style="2"/>
    <col min="36" max="36" width="12.77734375" style="2" customWidth="1"/>
    <col min="37" max="39" width="9.21875" style="2"/>
    <col min="40" max="40" width="10.6640625" style="2" customWidth="1"/>
    <col min="41" max="41" width="1.6640625" style="2" customWidth="1"/>
    <col min="42" max="42" width="9.21875" style="2"/>
    <col min="43" max="43" width="12.77734375" style="2" customWidth="1"/>
    <col min="44" max="46" width="9.21875" style="2"/>
    <col min="47" max="47" width="13.33203125" style="2" customWidth="1"/>
    <col min="48" max="48" width="1.77734375" style="2" customWidth="1"/>
    <col min="49" max="49" width="9.21875" style="2"/>
    <col min="50" max="50" width="12.77734375" style="2" customWidth="1"/>
    <col min="51" max="53" width="9.21875" style="2"/>
    <col min="54" max="54" width="13.33203125" style="2" customWidth="1"/>
    <col min="55" max="55" width="1.6640625" style="2" customWidth="1"/>
    <col min="56" max="56" width="9.21875" style="2"/>
    <col min="57" max="57" width="12.77734375" style="2" customWidth="1"/>
    <col min="58" max="60" width="9.21875" style="2"/>
    <col min="61" max="61" width="13.33203125" style="2" customWidth="1"/>
    <col min="62" max="62" width="1.77734375" style="2" customWidth="1"/>
    <col min="63" max="63" width="9.21875" style="2"/>
    <col min="64" max="64" width="12.77734375" style="2" customWidth="1"/>
    <col min="65" max="67" width="9.21875" style="2"/>
    <col min="68" max="68" width="10.77734375" style="2" bestFit="1" customWidth="1"/>
    <col min="69" max="69" width="13.33203125" style="2" customWidth="1"/>
    <col min="70" max="70" width="1.6640625" style="2" customWidth="1"/>
    <col min="71" max="71" width="9.21875" style="2"/>
    <col min="72" max="72" width="12.77734375" style="2" customWidth="1"/>
    <col min="73" max="75" width="9.21875" style="2"/>
    <col min="76" max="76" width="13.33203125" style="2" customWidth="1"/>
    <col min="77" max="77" width="1.77734375" style="2" customWidth="1"/>
    <col min="78" max="78" width="9.21875" style="2"/>
    <col min="79" max="79" width="12.77734375" style="2" customWidth="1"/>
    <col min="80" max="80" width="9.21875" style="2"/>
    <col min="81" max="81" width="10.33203125" style="2" customWidth="1"/>
    <col min="82" max="82" width="9.21875" style="2"/>
    <col min="83" max="83" width="13.33203125" style="2" customWidth="1"/>
    <col min="84" max="84" width="1.77734375" style="2" customWidth="1"/>
    <col min="85" max="85" width="9.21875" style="2"/>
    <col min="86" max="86" width="12.77734375" style="2" customWidth="1"/>
    <col min="87" max="87" width="9.21875" style="2"/>
    <col min="88" max="88" width="10.33203125" style="2" customWidth="1"/>
    <col min="89" max="89" width="9.21875" style="2"/>
    <col min="90" max="90" width="13.33203125" style="2" customWidth="1"/>
    <col min="91" max="91" width="1.77734375" style="2" customWidth="1"/>
    <col min="92" max="92" width="9.21875" style="2"/>
    <col min="93" max="93" width="12.77734375" style="2" customWidth="1"/>
    <col min="94" max="95" width="9.21875" style="2"/>
    <col min="96" max="96" width="13.33203125" style="2" customWidth="1"/>
    <col min="97" max="97" width="2.109375" style="61" customWidth="1"/>
    <col min="98" max="98" width="14.21875" style="2" customWidth="1"/>
    <col min="99" max="99" width="13.44140625" style="2" customWidth="1"/>
    <col min="100" max="105" width="9.21875" style="2"/>
    <col min="106" max="106" width="12.21875" style="2" customWidth="1"/>
    <col min="107" max="107" width="13.33203125" style="2" customWidth="1"/>
    <col min="108" max="108" width="1.6640625" style="2" customWidth="1"/>
    <col min="109" max="109" width="12.109375" style="2" customWidth="1"/>
    <col min="110" max="112" width="9.21875" style="2"/>
    <col min="113" max="113" width="11.88671875" style="2" customWidth="1"/>
    <col min="114" max="16384" width="9.21875" style="2"/>
  </cols>
  <sheetData>
    <row r="1" spans="2:113" s="1" customFormat="1" x14ac:dyDescent="0.3">
      <c r="F1" s="68" t="s">
        <v>4</v>
      </c>
      <c r="G1" s="69"/>
      <c r="H1" s="69"/>
      <c r="I1" s="69"/>
      <c r="J1" s="69"/>
      <c r="K1" s="69"/>
      <c r="L1" s="70"/>
      <c r="M1" s="5"/>
      <c r="N1" s="68" t="s">
        <v>83</v>
      </c>
      <c r="O1" s="69"/>
      <c r="P1" s="69"/>
      <c r="Q1" s="69"/>
      <c r="R1" s="69"/>
      <c r="S1" s="70"/>
      <c r="T1" s="5"/>
      <c r="U1" s="68" t="s">
        <v>84</v>
      </c>
      <c r="V1" s="69"/>
      <c r="W1" s="69"/>
      <c r="X1" s="69"/>
      <c r="Y1" s="69"/>
      <c r="Z1" s="70"/>
      <c r="AA1" s="5"/>
      <c r="AB1" s="71" t="s">
        <v>91</v>
      </c>
      <c r="AC1" s="71"/>
      <c r="AD1" s="71"/>
      <c r="AE1" s="71"/>
      <c r="AF1" s="71"/>
      <c r="AG1" s="71"/>
      <c r="AH1" s="6"/>
      <c r="AI1" s="71" t="s">
        <v>92</v>
      </c>
      <c r="AJ1" s="71"/>
      <c r="AK1" s="71"/>
      <c r="AL1" s="71"/>
      <c r="AM1" s="71"/>
      <c r="AN1" s="71"/>
      <c r="AO1" s="5"/>
      <c r="AP1" s="71" t="s">
        <v>93</v>
      </c>
      <c r="AQ1" s="71"/>
      <c r="AR1" s="71"/>
      <c r="AS1" s="71"/>
      <c r="AT1" s="71"/>
      <c r="AU1" s="71"/>
      <c r="AV1" s="5"/>
      <c r="AW1" s="71" t="s">
        <v>95</v>
      </c>
      <c r="AX1" s="71"/>
      <c r="AY1" s="71"/>
      <c r="AZ1" s="71"/>
      <c r="BA1" s="71"/>
      <c r="BB1" s="71"/>
      <c r="BC1" s="5"/>
      <c r="BD1" s="71" t="s">
        <v>96</v>
      </c>
      <c r="BE1" s="71"/>
      <c r="BF1" s="71"/>
      <c r="BG1" s="71"/>
      <c r="BH1" s="71"/>
      <c r="BI1" s="71"/>
      <c r="BJ1" s="5"/>
      <c r="BK1" s="71" t="s">
        <v>97</v>
      </c>
      <c r="BL1" s="71"/>
      <c r="BM1" s="71"/>
      <c r="BN1" s="71"/>
      <c r="BO1" s="71"/>
      <c r="BP1" s="71"/>
      <c r="BQ1" s="71"/>
      <c r="BR1" s="5"/>
      <c r="BS1" s="71" t="s">
        <v>98</v>
      </c>
      <c r="BT1" s="71"/>
      <c r="BU1" s="71"/>
      <c r="BV1" s="71"/>
      <c r="BW1" s="71"/>
      <c r="BX1" s="71"/>
      <c r="BY1" s="5"/>
      <c r="BZ1" s="71" t="s">
        <v>113</v>
      </c>
      <c r="CA1" s="71"/>
      <c r="CB1" s="71"/>
      <c r="CC1" s="71"/>
      <c r="CD1" s="71"/>
      <c r="CE1" s="71"/>
      <c r="CF1" s="5"/>
      <c r="CG1" s="71" t="s">
        <v>112</v>
      </c>
      <c r="CH1" s="71"/>
      <c r="CI1" s="71"/>
      <c r="CJ1" s="71"/>
      <c r="CK1" s="71"/>
      <c r="CL1" s="71"/>
      <c r="CM1" s="5"/>
      <c r="CN1" s="71" t="s">
        <v>104</v>
      </c>
      <c r="CO1" s="71"/>
      <c r="CP1" s="71"/>
      <c r="CQ1" s="71"/>
      <c r="CR1" s="71"/>
      <c r="CS1" s="58"/>
      <c r="CT1" s="68" t="s">
        <v>99</v>
      </c>
      <c r="CU1" s="69"/>
      <c r="CV1" s="69"/>
      <c r="CW1" s="69"/>
      <c r="CX1" s="69"/>
      <c r="CY1" s="69"/>
      <c r="CZ1" s="69"/>
      <c r="DA1" s="69"/>
      <c r="DB1" s="69"/>
      <c r="DC1" s="70"/>
      <c r="DD1" s="5"/>
    </row>
    <row r="2" spans="2:113" s="1" customFormat="1" x14ac:dyDescent="0.3">
      <c r="F2" s="53" t="s">
        <v>103</v>
      </c>
      <c r="G2" s="51">
        <v>5.0000000000000001E-4</v>
      </c>
      <c r="H2" s="51"/>
      <c r="I2" s="51"/>
      <c r="K2" s="51"/>
      <c r="L2" s="52"/>
      <c r="M2" s="6"/>
      <c r="N2" s="14" t="s">
        <v>89</v>
      </c>
      <c r="O2" s="15">
        <f>SUM(L7:L82)</f>
        <v>1399023.121365604</v>
      </c>
      <c r="P2" s="16"/>
      <c r="Q2" s="67">
        <v>1397126.2178986699</v>
      </c>
      <c r="R2" s="16"/>
      <c r="S2" s="17"/>
      <c r="T2" s="5"/>
      <c r="U2" s="14" t="s">
        <v>89</v>
      </c>
      <c r="V2" s="15">
        <f>SUM(R7:R82)</f>
        <v>1397126.2179161413</v>
      </c>
      <c r="W2" s="16"/>
      <c r="X2" s="16"/>
      <c r="Y2" s="67"/>
      <c r="Z2" s="17"/>
      <c r="AA2" s="5"/>
      <c r="AB2" s="14" t="s">
        <v>89</v>
      </c>
      <c r="AC2" s="15">
        <f>SUM(Y7:Y82)</f>
        <v>1396482.7632465076</v>
      </c>
      <c r="AD2" s="51"/>
      <c r="AE2" s="91">
        <v>1396284.9507093399</v>
      </c>
      <c r="AF2" s="51"/>
      <c r="AG2" s="52"/>
      <c r="AH2" s="6"/>
      <c r="AI2" s="14" t="s">
        <v>89</v>
      </c>
      <c r="AJ2" s="15">
        <f>SUM(AF7:AF82)</f>
        <v>1396284.9507272069</v>
      </c>
      <c r="AK2" s="51"/>
      <c r="AL2" s="51"/>
      <c r="AM2" s="51"/>
      <c r="AN2" s="52"/>
      <c r="AO2" s="6"/>
      <c r="AP2" s="14" t="s">
        <v>89</v>
      </c>
      <c r="AQ2" s="15">
        <f>SUM(AM7:AM82)</f>
        <v>1396098.8010782555</v>
      </c>
      <c r="AR2" s="51"/>
      <c r="AS2" s="51"/>
      <c r="AT2" s="51"/>
      <c r="AU2" s="52"/>
      <c r="AV2" s="6"/>
      <c r="AW2" s="14" t="s">
        <v>89</v>
      </c>
      <c r="AX2" s="15">
        <f>SUM(AT7:AT82)</f>
        <v>1396000.9488679671</v>
      </c>
      <c r="AY2" s="51"/>
      <c r="AZ2" s="51"/>
      <c r="BA2" s="51"/>
      <c r="BB2" s="52"/>
      <c r="BC2" s="6"/>
      <c r="BD2" s="14" t="s">
        <v>89</v>
      </c>
      <c r="BE2" s="15">
        <f>SUM(BA7:BA82)</f>
        <v>1395926.1758048064</v>
      </c>
      <c r="BF2" s="51"/>
      <c r="BG2" s="51"/>
      <c r="BH2" s="51"/>
      <c r="BI2" s="52"/>
      <c r="BJ2" s="6"/>
      <c r="BK2" s="14" t="s">
        <v>89</v>
      </c>
      <c r="BL2" s="15">
        <f>SUM(BH7:BH82)</f>
        <v>1395884.9345480714</v>
      </c>
      <c r="BM2" s="51"/>
      <c r="BN2" s="51"/>
      <c r="BO2" s="51"/>
      <c r="BP2" s="51"/>
      <c r="BQ2" s="52"/>
      <c r="BR2" s="6"/>
      <c r="BS2" s="14" t="s">
        <v>89</v>
      </c>
      <c r="BT2" s="15" t="e">
        <f>SUM(BO7:BO82)</f>
        <v>#REF!</v>
      </c>
      <c r="BU2" s="51"/>
      <c r="BV2" s="51"/>
      <c r="BW2" s="51"/>
      <c r="BX2" s="52"/>
      <c r="BY2" s="6"/>
      <c r="BZ2" s="14" t="s">
        <v>89</v>
      </c>
      <c r="CA2" s="15" t="s">
        <v>111</v>
      </c>
      <c r="CB2" s="51"/>
      <c r="CC2" s="51"/>
      <c r="CD2" s="51"/>
      <c r="CE2" s="52"/>
      <c r="CF2" s="6"/>
      <c r="CG2" s="14" t="s">
        <v>89</v>
      </c>
      <c r="CH2" s="15" t="e">
        <f>SUM(CD7:CD82)</f>
        <v>#REF!</v>
      </c>
      <c r="CI2" s="51"/>
      <c r="CJ2" s="51"/>
      <c r="CK2" s="51"/>
      <c r="CL2" s="52"/>
      <c r="CM2" s="6"/>
      <c r="CN2" s="14" t="s">
        <v>89</v>
      </c>
      <c r="CO2" s="15" t="e">
        <f>SUM(CK7:CK82)</f>
        <v>#REF!</v>
      </c>
      <c r="CP2" s="51"/>
      <c r="CQ2" s="51"/>
      <c r="CR2" s="52"/>
      <c r="CS2" s="59"/>
      <c r="CT2" s="64" t="s">
        <v>114</v>
      </c>
      <c r="CU2" s="15">
        <v>1395725.9792392801</v>
      </c>
      <c r="CV2" s="51"/>
      <c r="CW2" s="51"/>
      <c r="CX2" s="51"/>
      <c r="CY2" s="51"/>
      <c r="CZ2" s="51"/>
      <c r="DA2" s="62"/>
      <c r="DB2" s="62"/>
      <c r="DC2" s="52"/>
      <c r="DD2" s="6"/>
    </row>
    <row r="3" spans="2:113" s="1" customFormat="1" x14ac:dyDescent="0.3">
      <c r="F3" s="53"/>
      <c r="G3" s="51"/>
      <c r="H3" s="51"/>
      <c r="I3" s="51"/>
      <c r="J3" s="51"/>
      <c r="K3" s="51"/>
      <c r="L3" s="52"/>
      <c r="M3" s="6"/>
      <c r="N3" s="14" t="s">
        <v>6</v>
      </c>
      <c r="O3" s="35">
        <v>0.30206070662825302</v>
      </c>
      <c r="P3" s="36"/>
      <c r="Q3" s="36"/>
      <c r="R3" s="36"/>
      <c r="S3" s="37"/>
      <c r="T3" s="5"/>
      <c r="U3" s="14" t="s">
        <v>6</v>
      </c>
      <c r="V3" s="47">
        <v>0.41284209696459501</v>
      </c>
      <c r="W3" s="16"/>
      <c r="X3" s="16"/>
      <c r="Y3" s="16"/>
      <c r="Z3" s="17"/>
      <c r="AA3" s="5"/>
      <c r="AB3" s="14" t="s">
        <v>6</v>
      </c>
      <c r="AC3" s="47">
        <v>0.21463068560115001</v>
      </c>
      <c r="AD3" s="51"/>
      <c r="AE3" s="51"/>
      <c r="AF3" s="51"/>
      <c r="AG3" s="52"/>
      <c r="AH3" s="6"/>
      <c r="AI3" s="14" t="s">
        <v>6</v>
      </c>
      <c r="AJ3" s="57">
        <v>0.31573483932879698</v>
      </c>
      <c r="AK3" s="51"/>
      <c r="AL3" s="51"/>
      <c r="AM3" s="51"/>
      <c r="AN3" s="52"/>
      <c r="AO3" s="6"/>
      <c r="AP3" s="14" t="s">
        <v>6</v>
      </c>
      <c r="AQ3" s="47">
        <v>0.17176097436458801</v>
      </c>
      <c r="AR3" s="51"/>
      <c r="AS3" s="51"/>
      <c r="AT3" s="51"/>
      <c r="AU3" s="52"/>
      <c r="AV3" s="6"/>
      <c r="AW3" s="14" t="s">
        <v>6</v>
      </c>
      <c r="AX3" s="47">
        <v>0.22276880699791901</v>
      </c>
      <c r="AY3" s="51"/>
      <c r="AZ3" s="51"/>
      <c r="BA3" s="51"/>
      <c r="BB3" s="52"/>
      <c r="BC3" s="6"/>
      <c r="BD3" s="14" t="s">
        <v>6</v>
      </c>
      <c r="BE3" s="47">
        <v>0.11687346055987199</v>
      </c>
      <c r="BF3" s="51"/>
      <c r="BG3" s="51"/>
      <c r="BH3" s="51"/>
      <c r="BI3" s="52"/>
      <c r="BJ3" s="6"/>
      <c r="BK3" s="14" t="s">
        <v>6</v>
      </c>
      <c r="BL3" s="47">
        <v>0.183662131574237</v>
      </c>
      <c r="BM3" s="51"/>
      <c r="BN3" s="51"/>
      <c r="BO3" s="51"/>
      <c r="BP3" s="51"/>
      <c r="BQ3" s="52"/>
      <c r="BR3" s="6"/>
      <c r="BS3" s="14" t="s">
        <v>6</v>
      </c>
      <c r="BT3" s="47">
        <v>3.3129129056700735E-2</v>
      </c>
      <c r="BU3" s="51"/>
      <c r="BV3" s="51"/>
      <c r="BW3" s="51"/>
      <c r="BX3" s="52"/>
      <c r="BY3" s="6"/>
      <c r="BZ3" s="14" t="s">
        <v>6</v>
      </c>
      <c r="CA3" s="47">
        <v>4.7539874882204403E-2</v>
      </c>
      <c r="CB3" s="51"/>
      <c r="CC3" s="51"/>
      <c r="CD3" s="51"/>
      <c r="CE3" s="52"/>
      <c r="CF3" s="6"/>
      <c r="CG3" s="14" t="s">
        <v>6</v>
      </c>
      <c r="CH3" s="47">
        <v>5.3067089553223902E-2</v>
      </c>
      <c r="CI3" s="51"/>
      <c r="CJ3" s="51"/>
      <c r="CK3" s="51"/>
      <c r="CL3" s="52"/>
      <c r="CM3" s="6"/>
      <c r="CN3" s="14" t="s">
        <v>6</v>
      </c>
      <c r="CO3" s="47">
        <v>1.5834891440987649E-2</v>
      </c>
      <c r="CP3" s="51"/>
      <c r="CQ3" s="51"/>
      <c r="CR3" s="52"/>
      <c r="CS3" s="59"/>
      <c r="CT3" s="49" t="s">
        <v>85</v>
      </c>
      <c r="CU3" s="35">
        <v>4.5016108071623651E-4</v>
      </c>
      <c r="CV3" s="38" t="str">
        <f>IF(CU3&gt;0.0005, "Need next iteration", "Converged at error &lt; 0.0005")</f>
        <v>Converged at error &lt; 0.0005</v>
      </c>
      <c r="CW3" s="38"/>
      <c r="CX3" s="38"/>
      <c r="CY3" s="51"/>
      <c r="CZ3" s="51"/>
      <c r="DA3" s="51"/>
      <c r="DB3" s="51"/>
      <c r="DC3" s="52"/>
      <c r="DD3" s="6"/>
    </row>
    <row r="4" spans="2:113" s="1" customFormat="1" x14ac:dyDescent="0.3">
      <c r="F4" s="53"/>
      <c r="G4" s="51"/>
      <c r="H4" s="51"/>
      <c r="I4" s="51"/>
      <c r="J4" s="51"/>
      <c r="K4" s="51"/>
      <c r="L4" s="52"/>
      <c r="M4" s="6"/>
      <c r="N4" s="14" t="s">
        <v>94</v>
      </c>
      <c r="O4" s="35">
        <f>SUM(K7:K82)</f>
        <v>-1.0984913387801498E-6</v>
      </c>
      <c r="P4" s="36"/>
      <c r="Q4" s="36"/>
      <c r="R4" s="36"/>
      <c r="S4" s="37"/>
      <c r="T4" s="5"/>
      <c r="U4" s="14" t="s">
        <v>94</v>
      </c>
      <c r="V4" s="48">
        <f>SUM(Q7:Q82)</f>
        <v>-5.513893484021537E-7</v>
      </c>
      <c r="W4" s="16"/>
      <c r="X4" s="16"/>
      <c r="Y4" s="16"/>
      <c r="Z4" s="17"/>
      <c r="AA4" s="5"/>
      <c r="AB4" s="14" t="s">
        <v>94</v>
      </c>
      <c r="AC4" s="48">
        <f>SUM(X7:X82)</f>
        <v>2.7021778805647045E-6</v>
      </c>
      <c r="AD4" s="51"/>
      <c r="AE4" s="51"/>
      <c r="AF4" s="51"/>
      <c r="AG4" s="52"/>
      <c r="AH4" s="6"/>
      <c r="AI4" s="14" t="s">
        <v>94</v>
      </c>
      <c r="AJ4" s="48">
        <f>SUM(AE7:AE82)</f>
        <v>-2.5302988433395512E-6</v>
      </c>
      <c r="AK4" s="51"/>
      <c r="AL4" s="51"/>
      <c r="AM4" s="51"/>
      <c r="AN4" s="52"/>
      <c r="AO4" s="6"/>
      <c r="AP4" s="14" t="s">
        <v>94</v>
      </c>
      <c r="AQ4" s="48">
        <f>SUM(AL7:AL82)</f>
        <v>3.1242907425621524E-6</v>
      </c>
      <c r="AR4" s="51"/>
      <c r="AS4" s="51"/>
      <c r="AT4" s="51"/>
      <c r="AU4" s="52"/>
      <c r="AV4" s="6"/>
      <c r="AW4" s="14" t="s">
        <v>94</v>
      </c>
      <c r="AX4" s="48">
        <f>SUM(AS7:AS82)</f>
        <v>-5.027495717513375E-6</v>
      </c>
      <c r="AY4" s="51"/>
      <c r="AZ4" s="51"/>
      <c r="BA4" s="51"/>
      <c r="BB4" s="52"/>
      <c r="BC4" s="6"/>
      <c r="BD4" s="14" t="s">
        <v>94</v>
      </c>
      <c r="BE4" s="48">
        <f>SUM(AZ7:AZ82)</f>
        <v>7.0758705987827852E-6</v>
      </c>
      <c r="BF4" s="51"/>
      <c r="BG4" s="51"/>
      <c r="BH4" s="51"/>
      <c r="BI4" s="52"/>
      <c r="BJ4" s="6"/>
      <c r="BK4" s="14" t="s">
        <v>94</v>
      </c>
      <c r="BL4" s="48">
        <f>SUM(BG7:BG82)</f>
        <v>317.26795560917435</v>
      </c>
      <c r="BM4" s="51"/>
      <c r="BN4" s="51"/>
      <c r="BO4" s="51"/>
      <c r="BP4" s="51"/>
      <c r="BQ4" s="52"/>
      <c r="BR4" s="6"/>
      <c r="BS4" s="14" t="s">
        <v>94</v>
      </c>
      <c r="BT4" s="48" t="e">
        <f>SUM(BN7:BN82)</f>
        <v>#REF!</v>
      </c>
      <c r="BU4" s="51"/>
      <c r="BV4" s="51"/>
      <c r="BW4" s="51"/>
      <c r="BX4" s="52"/>
      <c r="BY4" s="6"/>
      <c r="BZ4" s="14" t="s">
        <v>94</v>
      </c>
      <c r="CA4" s="48">
        <v>0</v>
      </c>
      <c r="CB4" s="51"/>
      <c r="CC4" s="51"/>
      <c r="CD4" s="51"/>
      <c r="CE4" s="52"/>
      <c r="CF4" s="6"/>
      <c r="CG4" s="14" t="s">
        <v>94</v>
      </c>
      <c r="CH4" s="48" t="e">
        <f>SUM(CC7:CC82)</f>
        <v>#REF!</v>
      </c>
      <c r="CI4" s="51"/>
      <c r="CJ4" s="51"/>
      <c r="CK4" s="51"/>
      <c r="CL4" s="52"/>
      <c r="CM4" s="6"/>
      <c r="CN4" s="14" t="s">
        <v>94</v>
      </c>
      <c r="CO4" s="48">
        <f>SUM(CJ7:CJ82)</f>
        <v>-14943.679722393877</v>
      </c>
      <c r="CP4" s="51"/>
      <c r="CQ4" s="51"/>
      <c r="CR4" s="52"/>
      <c r="CS4" s="59"/>
      <c r="CT4" s="49" t="s">
        <v>105</v>
      </c>
      <c r="CU4" s="66">
        <f>SUM(DA7:DA82)</f>
        <v>1255464.9054285823</v>
      </c>
      <c r="CV4" s="51"/>
      <c r="CW4" s="51"/>
      <c r="CX4" s="51"/>
      <c r="CY4" s="51"/>
      <c r="CZ4" s="51"/>
      <c r="DA4" s="51"/>
      <c r="DB4" s="51"/>
      <c r="DC4" s="52"/>
      <c r="DD4" s="6"/>
    </row>
    <row r="5" spans="2:113" s="1" customFormat="1" x14ac:dyDescent="0.3">
      <c r="F5" s="53"/>
      <c r="G5" s="51"/>
      <c r="H5" s="51"/>
      <c r="I5" s="51"/>
      <c r="J5" s="51"/>
      <c r="K5" s="51"/>
      <c r="L5" s="52"/>
      <c r="M5" s="6"/>
      <c r="N5" s="14" t="s">
        <v>85</v>
      </c>
      <c r="O5" s="35">
        <f>SQRT(SUM(S7:S82))/SUM(J7:J82)</f>
        <v>1.6001478166681602E-2</v>
      </c>
      <c r="P5" s="38" t="str">
        <f>IF(O5&gt;0.0005, "Need next iteration")</f>
        <v>Need next iteration</v>
      </c>
      <c r="Q5" s="39"/>
      <c r="R5" s="36"/>
      <c r="S5" s="37"/>
      <c r="T5" s="5"/>
      <c r="U5" s="14" t="s">
        <v>85</v>
      </c>
      <c r="V5" s="35">
        <f>SQRT(SUM(Z7:Z82))/SUM(P7:P82)</f>
        <v>9.677967037401267E-3</v>
      </c>
      <c r="W5" s="38" t="str">
        <f>IF(V5&gt;0.001, "Need next iteration")</f>
        <v>Need next iteration</v>
      </c>
      <c r="X5" s="38"/>
      <c r="Y5" s="16"/>
      <c r="Z5" s="17"/>
      <c r="AA5" s="5"/>
      <c r="AB5" s="14" t="s">
        <v>85</v>
      </c>
      <c r="AC5" s="35">
        <f>SQRT(SUM(AG7:AG82))/SUM(W7:W82)</f>
        <v>5.8299397410789535E-3</v>
      </c>
      <c r="AD5" s="38" t="str">
        <f>IF(AC5&gt;0.001, "Need next iteration")</f>
        <v>Need next iteration</v>
      </c>
      <c r="AE5" s="51"/>
      <c r="AF5" s="51"/>
      <c r="AG5" s="52"/>
      <c r="AH5" s="6"/>
      <c r="AI5" s="50" t="s">
        <v>85</v>
      </c>
      <c r="AJ5" s="35">
        <f>SQRT(SUM(AN7:AN82))/SUM(AD7:AD82)</f>
        <v>6.5708792616418193E-3</v>
      </c>
      <c r="AK5" s="38" t="str">
        <f>IF(AJ5&gt;0.001, "Need next iteration")</f>
        <v>Need next iteration</v>
      </c>
      <c r="AL5" s="38"/>
      <c r="AM5" s="51"/>
      <c r="AN5" s="52"/>
      <c r="AO5" s="6"/>
      <c r="AP5" s="14" t="s">
        <v>85</v>
      </c>
      <c r="AQ5" s="35">
        <f>SQRT(SUM(AU7:AU82))/SUM(AK7:AK82)</f>
        <v>3.9116824497640477E-3</v>
      </c>
      <c r="AR5" s="38" t="str">
        <f>IF(AQ5&gt;0.001, "Need next iteration")</f>
        <v>Need next iteration</v>
      </c>
      <c r="AS5" s="51"/>
      <c r="AT5" s="51"/>
      <c r="AU5" s="52"/>
      <c r="AV5" s="6"/>
      <c r="AW5" s="14" t="s">
        <v>85</v>
      </c>
      <c r="AX5" s="35">
        <f>SQRT(SUM(BB7:BB82))/SUM(AR7:AR82)</f>
        <v>3.8281894745814836E-3</v>
      </c>
      <c r="AY5" s="38" t="str">
        <f>IF(AX5&gt;0.0005, "Need next iteration")</f>
        <v>Need next iteration</v>
      </c>
      <c r="AZ5" s="51"/>
      <c r="BA5" s="51"/>
      <c r="BB5" s="52"/>
      <c r="BC5" s="6"/>
      <c r="BD5" s="14" t="s">
        <v>85</v>
      </c>
      <c r="BE5" s="35">
        <f>SQRT(SUM(BI7:BI82))/SUM(AY7:AY82)</f>
        <v>2.6492013661049679E-3</v>
      </c>
      <c r="BF5" s="38" t="str">
        <f>IF(BE5&gt;0.0005, "Need next iteration")</f>
        <v>Need next iteration</v>
      </c>
      <c r="BG5" s="51"/>
      <c r="BH5" s="51"/>
      <c r="BI5" s="52"/>
      <c r="BJ5" s="6"/>
      <c r="BK5" s="14" t="s">
        <v>85</v>
      </c>
      <c r="BL5" s="35">
        <f>SQRT(SUM(BQ7:BQ82))/SUM(BF7:BF82)</f>
        <v>2.821221315521883E-3</v>
      </c>
      <c r="BM5" s="38" t="str">
        <f>IF(BL5&gt;0.0005, "Need next iteration")</f>
        <v>Need next iteration</v>
      </c>
      <c r="BN5" s="51"/>
      <c r="BO5" s="51"/>
      <c r="BP5" s="51"/>
      <c r="BQ5" s="52"/>
      <c r="BR5" s="6"/>
      <c r="BS5" s="14" t="s">
        <v>85</v>
      </c>
      <c r="BT5" s="35">
        <f>SQRT(SUM(BX7:BX82))/SUM(BM7:BM82)</f>
        <v>7.6747767660798885E-4</v>
      </c>
      <c r="BU5" s="38" t="str">
        <f>IF(BT5&gt;0.0005, "Need next iteration")</f>
        <v>Need next iteration</v>
      </c>
      <c r="BV5" s="38"/>
      <c r="BW5" s="51"/>
      <c r="BX5" s="52"/>
      <c r="BY5" s="6"/>
      <c r="BZ5" s="14" t="s">
        <v>85</v>
      </c>
      <c r="CA5" s="35" t="s">
        <v>111</v>
      </c>
      <c r="CB5" s="38" t="str">
        <f>IF(CA5&gt;0.0005, "Need next iteration")</f>
        <v>Need next iteration</v>
      </c>
      <c r="CC5" s="38"/>
      <c r="CD5" s="51"/>
      <c r="CE5" s="52"/>
      <c r="CF5" s="6"/>
      <c r="CG5" s="14" t="s">
        <v>85</v>
      </c>
      <c r="CH5" s="35">
        <f>SQRT(SUM(CL7:CL82))/SUM(CB7:CB82)</f>
        <v>4.5016108071623651E-4</v>
      </c>
      <c r="CI5" s="38" t="b">
        <f>IF(CH5&gt;0.0005, "Need next iteration")</f>
        <v>0</v>
      </c>
      <c r="CJ5" s="38"/>
      <c r="CK5" s="51"/>
      <c r="CL5" s="52"/>
      <c r="CM5" s="6"/>
      <c r="CN5" s="14" t="s">
        <v>85</v>
      </c>
      <c r="CO5" s="35">
        <f>SQRT(SUM(CR7:CR82))/SUM(CI7:CI82)</f>
        <v>4.3557997977357641E-4</v>
      </c>
      <c r="CP5" s="38" t="str">
        <f>IF(CO5&gt;0.0005, "Need next iteration", "Converged at error &lt; 0.0005")</f>
        <v>Converged at error &lt; 0.0005</v>
      </c>
      <c r="CQ5" s="51"/>
      <c r="CR5" s="52"/>
      <c r="CS5" s="59"/>
      <c r="CT5" s="53"/>
      <c r="CU5" s="65"/>
      <c r="CV5" s="51"/>
      <c r="CW5" s="51"/>
      <c r="CX5" s="51"/>
      <c r="CY5" s="51"/>
      <c r="CZ5" s="51"/>
      <c r="DA5" s="51"/>
      <c r="DB5" s="51"/>
      <c r="DC5" s="52"/>
      <c r="DD5" s="6"/>
    </row>
    <row r="6" spans="2:113" s="88" customFormat="1" ht="43.2" x14ac:dyDescent="0.3">
      <c r="B6" s="76" t="s">
        <v>0</v>
      </c>
      <c r="C6" s="76"/>
      <c r="D6" s="76"/>
      <c r="E6" s="77" t="s">
        <v>5</v>
      </c>
      <c r="F6" s="77" t="s">
        <v>107</v>
      </c>
      <c r="G6" s="77" t="s">
        <v>110</v>
      </c>
      <c r="H6" s="77" t="s">
        <v>108</v>
      </c>
      <c r="I6" s="77" t="s">
        <v>109</v>
      </c>
      <c r="J6" s="77" t="s">
        <v>2</v>
      </c>
      <c r="K6" s="77" t="s">
        <v>94</v>
      </c>
      <c r="L6" s="77" t="s">
        <v>90</v>
      </c>
      <c r="M6" s="78"/>
      <c r="N6" s="77" t="s">
        <v>1</v>
      </c>
      <c r="O6" s="77" t="s">
        <v>3</v>
      </c>
      <c r="P6" s="84" t="s">
        <v>2</v>
      </c>
      <c r="Q6" s="84" t="s">
        <v>94</v>
      </c>
      <c r="R6" s="77" t="s">
        <v>90</v>
      </c>
      <c r="S6" s="77" t="s">
        <v>86</v>
      </c>
      <c r="T6" s="78"/>
      <c r="U6" s="77" t="s">
        <v>1</v>
      </c>
      <c r="V6" s="77" t="s">
        <v>3</v>
      </c>
      <c r="W6" s="84" t="s">
        <v>2</v>
      </c>
      <c r="X6" s="77" t="s">
        <v>94</v>
      </c>
      <c r="Y6" s="77" t="s">
        <v>90</v>
      </c>
      <c r="Z6" s="77" t="s">
        <v>86</v>
      </c>
      <c r="AA6" s="78"/>
      <c r="AB6" s="77" t="s">
        <v>1</v>
      </c>
      <c r="AC6" s="77" t="s">
        <v>3</v>
      </c>
      <c r="AD6" s="85" t="s">
        <v>2</v>
      </c>
      <c r="AE6" s="77" t="s">
        <v>94</v>
      </c>
      <c r="AF6" s="77" t="s">
        <v>90</v>
      </c>
      <c r="AG6" s="77" t="s">
        <v>86</v>
      </c>
      <c r="AH6" s="86"/>
      <c r="AI6" s="77" t="s">
        <v>1</v>
      </c>
      <c r="AJ6" s="77" t="s">
        <v>3</v>
      </c>
      <c r="AK6" s="84" t="s">
        <v>2</v>
      </c>
      <c r="AL6" s="77" t="s">
        <v>94</v>
      </c>
      <c r="AM6" s="77" t="s">
        <v>90</v>
      </c>
      <c r="AN6" s="77" t="s">
        <v>86</v>
      </c>
      <c r="AO6" s="78"/>
      <c r="AP6" s="77" t="s">
        <v>1</v>
      </c>
      <c r="AQ6" s="77" t="s">
        <v>3</v>
      </c>
      <c r="AR6" s="84" t="s">
        <v>2</v>
      </c>
      <c r="AS6" s="77" t="s">
        <v>94</v>
      </c>
      <c r="AT6" s="77" t="s">
        <v>90</v>
      </c>
      <c r="AU6" s="77" t="s">
        <v>86</v>
      </c>
      <c r="AV6" s="78"/>
      <c r="AW6" s="77" t="s">
        <v>1</v>
      </c>
      <c r="AX6" s="79" t="s">
        <v>3</v>
      </c>
      <c r="AY6" s="84" t="s">
        <v>2</v>
      </c>
      <c r="AZ6" s="77" t="s">
        <v>94</v>
      </c>
      <c r="BA6" s="77" t="s">
        <v>90</v>
      </c>
      <c r="BB6" s="77" t="s">
        <v>86</v>
      </c>
      <c r="BC6" s="78"/>
      <c r="BD6" s="77" t="s">
        <v>1</v>
      </c>
      <c r="BE6" s="79" t="s">
        <v>3</v>
      </c>
      <c r="BF6" s="84" t="s">
        <v>2</v>
      </c>
      <c r="BG6" s="77" t="s">
        <v>94</v>
      </c>
      <c r="BH6" s="77" t="s">
        <v>90</v>
      </c>
      <c r="BI6" s="77" t="s">
        <v>86</v>
      </c>
      <c r="BJ6" s="78"/>
      <c r="BK6" s="77" t="s">
        <v>1</v>
      </c>
      <c r="BL6" s="79" t="s">
        <v>3</v>
      </c>
      <c r="BM6" s="84" t="s">
        <v>2</v>
      </c>
      <c r="BN6" s="77" t="s">
        <v>94</v>
      </c>
      <c r="BO6" s="77" t="s">
        <v>90</v>
      </c>
      <c r="BP6" s="77">
        <f>SUM(BP7:BP82)</f>
        <v>1255669.3658073775</v>
      </c>
      <c r="BQ6" s="77" t="s">
        <v>86</v>
      </c>
      <c r="BR6" s="78"/>
      <c r="BS6" s="77" t="s">
        <v>1</v>
      </c>
      <c r="BT6" s="79" t="s">
        <v>3</v>
      </c>
      <c r="BU6" s="84" t="s">
        <v>2</v>
      </c>
      <c r="BV6" s="80" t="s">
        <v>94</v>
      </c>
      <c r="BW6" s="77" t="s">
        <v>90</v>
      </c>
      <c r="BX6" s="77" t="s">
        <v>86</v>
      </c>
      <c r="BY6" s="78"/>
      <c r="BZ6" s="80" t="s">
        <v>1</v>
      </c>
      <c r="CA6" s="79" t="s">
        <v>3</v>
      </c>
      <c r="CB6" s="85" t="s">
        <v>2</v>
      </c>
      <c r="CC6" s="80" t="s">
        <v>94</v>
      </c>
      <c r="CD6" s="77" t="s">
        <v>90</v>
      </c>
      <c r="CE6" s="80" t="s">
        <v>86</v>
      </c>
      <c r="CF6" s="78"/>
      <c r="CG6" s="80" t="s">
        <v>1</v>
      </c>
      <c r="CH6" s="79" t="s">
        <v>3</v>
      </c>
      <c r="CI6" s="85" t="s">
        <v>2</v>
      </c>
      <c r="CJ6" s="80" t="s">
        <v>94</v>
      </c>
      <c r="CK6" s="80" t="s">
        <v>90</v>
      </c>
      <c r="CL6" s="80" t="s">
        <v>86</v>
      </c>
      <c r="CM6" s="78"/>
      <c r="CN6" s="80" t="s">
        <v>1</v>
      </c>
      <c r="CO6" s="79" t="s">
        <v>3</v>
      </c>
      <c r="CP6" s="85" t="s">
        <v>2</v>
      </c>
      <c r="CQ6" s="77" t="s">
        <v>90</v>
      </c>
      <c r="CR6" s="80" t="s">
        <v>86</v>
      </c>
      <c r="CS6" s="87"/>
      <c r="CT6" s="77" t="s">
        <v>101</v>
      </c>
      <c r="CU6" s="79" t="s">
        <v>100</v>
      </c>
      <c r="CV6" s="84" t="s">
        <v>5</v>
      </c>
      <c r="CW6" s="77" t="s">
        <v>107</v>
      </c>
      <c r="CX6" s="77" t="s">
        <v>115</v>
      </c>
      <c r="CY6" s="77" t="s">
        <v>1</v>
      </c>
      <c r="CZ6" s="77" t="s">
        <v>102</v>
      </c>
      <c r="DA6" s="89" t="s">
        <v>106</v>
      </c>
      <c r="DB6" s="77" t="s">
        <v>87</v>
      </c>
      <c r="DC6" s="77" t="s">
        <v>88</v>
      </c>
      <c r="DD6" s="78"/>
    </row>
    <row r="7" spans="2:113" s="1" customFormat="1" x14ac:dyDescent="0.3">
      <c r="B7" s="72" t="s">
        <v>0</v>
      </c>
      <c r="C7" s="26">
        <v>1</v>
      </c>
      <c r="D7" s="27" t="s">
        <v>7</v>
      </c>
      <c r="E7" s="27">
        <v>6020</v>
      </c>
      <c r="F7" s="27">
        <v>3.6</v>
      </c>
      <c r="G7" s="73">
        <v>5.5330017448223314</v>
      </c>
      <c r="H7" s="73">
        <v>3.9701885297024218</v>
      </c>
      <c r="I7" s="81">
        <f>G7-H7</f>
        <v>1.5628132151199097</v>
      </c>
      <c r="J7" s="27">
        <v>4300</v>
      </c>
      <c r="K7" s="27">
        <f>$F7*((O7-J7)+0.03/($E7)^4*5*(O7-J7)*(J7+$O$3*(O7-J7))^4)+$I7*(O7-J7)</f>
        <v>10966.868394033629</v>
      </c>
      <c r="L7" s="32">
        <f>$F7*(J7+0.03/($E7)^4*J7^5)+$I7*J7</f>
        <v>22320.983955377964</v>
      </c>
      <c r="M7" s="7"/>
      <c r="N7" s="40">
        <f>$F7*(1+0.15*(J7/($E7))^4)+$I7</f>
        <v>5.3033796457738038</v>
      </c>
      <c r="O7" s="41">
        <v>6330</v>
      </c>
      <c r="P7" s="42">
        <f>J7+$O$3*(O7-J7)</f>
        <v>4913.1832344553532</v>
      </c>
      <c r="Q7" s="27">
        <f>$F7*((V7-P7)+0.03/($E7)^4*5*(V7-P7)*(P7+$V$3*(V7-P7))^4)+$I7*(V7-P7)</f>
        <v>7847.0812592010407</v>
      </c>
      <c r="R7" s="32">
        <f>$F7*(P7+0.03/($E7)^4*P7^5)+$I7*P7</f>
        <v>25601.272340590738</v>
      </c>
      <c r="S7" s="42">
        <f>(P7-J7)^2</f>
        <v>375993.6790171286</v>
      </c>
      <c r="T7" s="6"/>
      <c r="U7" s="40">
        <f>$F7*(1+0.15*(P7/($E7))^4)+$I7</f>
        <v>5.4023982236618853</v>
      </c>
      <c r="V7" s="27">
        <v>6330</v>
      </c>
      <c r="W7" s="42">
        <f>P7+$V$3*(V7-P7)</f>
        <v>5498.1048389573998</v>
      </c>
      <c r="X7" s="27">
        <f>$F7*((AC7-W7)+0.03/($E7)^4*5*(AC7-W7)*(W7+$AC$3*(AC7-W7))^4)+$I7*(AC7-W7)</f>
        <v>-6557.2501634507826</v>
      </c>
      <c r="Y7" s="32">
        <f>$F7*(W7+0.03/($E7)^4*W7^5)+$I7*W7</f>
        <v>28798.833675794198</v>
      </c>
      <c r="Z7" s="42">
        <f>(W7-P7)^2</f>
        <v>342133.28341324866</v>
      </c>
      <c r="AA7" s="8"/>
      <c r="AB7" s="40">
        <f>$F7*(1+0.15*(W7/($E7))^4)+$I7</f>
        <v>5.5385293638761386</v>
      </c>
      <c r="AC7" s="27">
        <v>4300</v>
      </c>
      <c r="AD7" s="42">
        <f>W7+$AC$3*(AC7-W7)</f>
        <v>5240.9547759499173</v>
      </c>
      <c r="AE7" s="27">
        <f>$F7*((AJ7-AD7)+0.03/($E7)^4*5*(AJ7-AD7)*(AD7+$AJ$3*(AJ7-AD7))^4)+$I7*(AJ7-AD7)</f>
        <v>6058.1347420042503</v>
      </c>
      <c r="AF7" s="32">
        <f>$F7*(AD7+0.03/($E7)^4*AD7^5)+$I7*AD7</f>
        <v>27383.225138991675</v>
      </c>
      <c r="AG7" s="42">
        <f>(AD7-W7)^2</f>
        <v>66126.154904752198</v>
      </c>
      <c r="AH7" s="8"/>
      <c r="AI7" s="40">
        <f>$F7*(1+0.15*(AD7/($E7))^4)+$I7</f>
        <v>5.4730186793644471</v>
      </c>
      <c r="AJ7" s="27">
        <v>6330</v>
      </c>
      <c r="AK7" s="42">
        <f>AD7+$AJ$3*(AJ7-AD7)</f>
        <v>5584.8042947871636</v>
      </c>
      <c r="AL7" s="27">
        <f>$F7*((AQ7-AK7)+0.03/($E7)^4*5*(AQ7-AK7)*(AK7+$AQ$3*(AQ7-AK7))^4)+$I7*(AQ7-AK7)</f>
        <v>-7070.5658917883966</v>
      </c>
      <c r="AM7" s="32">
        <f>$F7*(AK7+0.03/($E7)^4*AK7^5)+$I7*AK7</f>
        <v>29280.06481487882</v>
      </c>
      <c r="AN7" s="42">
        <f>(AK7-AD7)^2</f>
        <v>118232.49160460576</v>
      </c>
      <c r="AO7" s="8"/>
      <c r="AP7" s="40">
        <f>$F7*(1+0.15*(AK7/($E7))^4)+$I7</f>
        <v>5.5627944627262336</v>
      </c>
      <c r="AQ7" s="27">
        <v>4300</v>
      </c>
      <c r="AR7" s="42">
        <f>AK7+$AQ$3*(AQ7-AK7)</f>
        <v>5364.1250572467134</v>
      </c>
      <c r="AS7" s="27">
        <f>$F7*((AX7-AR7)+0.03/($E7)^4*5*(AX7-AR7)*(AR7+$AX$3*(AX7-AR7))^4)+$I7*(AX7-AR7)</f>
        <v>-5796.206548593037</v>
      </c>
      <c r="AT7" s="32">
        <f>$F7*(AR7+0.03/($E7)^4*AR7^5)+$I7*AR7</f>
        <v>28059.176988575804</v>
      </c>
      <c r="AU7" s="42">
        <f>(AR7-AK7)^2</f>
        <v>48699.325881434459</v>
      </c>
      <c r="AV7" s="8"/>
      <c r="AW7" s="40">
        <f>$F7*(1+0.15*(AR7/($E7))^4)+$I7</f>
        <v>5.5032240477991898</v>
      </c>
      <c r="AX7" s="27">
        <v>4300</v>
      </c>
      <c r="AY7" s="42">
        <f>AR7+$AX$3*(AX7-AR7)</f>
        <v>5127.0711877472704</v>
      </c>
      <c r="AZ7" s="27">
        <f>$F7*((BE7-AY7)+0.03/($E7)^4*5*(BE7-AY7)*(AY7+$BE$3*(BE7-AY7))^4)+$I7*(BE7-AY7)</f>
        <v>6591.3162928982601</v>
      </c>
      <c r="BA7" s="32">
        <f>$F7*(AY7+0.03/($E7)^4*AY7^5)+$I7*AY7</f>
        <v>26761.440426291389</v>
      </c>
      <c r="BB7" s="42">
        <f>(AY7-AR7)^2</f>
        <v>56194.53704465893</v>
      </c>
      <c r="BC7" s="8"/>
      <c r="BD7" s="40">
        <f>$F7*(1+0.15*(AY7/($E7))^4)+$I7</f>
        <v>5.4469223416183583</v>
      </c>
      <c r="BE7" s="27">
        <v>6330</v>
      </c>
      <c r="BF7" s="42">
        <f>AY7+$BE$3*(BE7-AY7)</f>
        <v>5267.6616408424234</v>
      </c>
      <c r="BG7" s="27">
        <f>$F7*((BL7-BF7)+0.03/($E7)^4*5*(BL7-BF7)*(BF7+$BL$3*(BL7-BF7))^4)+$I7*(BL7-BF7)</f>
        <v>5873.6309306882213</v>
      </c>
      <c r="BH7" s="32">
        <f>$F7*(BF7+0.03/($E7)^4*BF7^5)+$I7*BF7</f>
        <v>27529.477174279786</v>
      </c>
      <c r="BI7" s="42">
        <f>(BF7-AY7)^2</f>
        <v>19765.675501500402</v>
      </c>
      <c r="BJ7" s="8"/>
      <c r="BK7" s="40" t="e">
        <f>#REF!*(1+0.15*(BF7/($E7))^4)</f>
        <v>#REF!</v>
      </c>
      <c r="BL7" s="27">
        <v>6330</v>
      </c>
      <c r="BM7" s="42">
        <f>BF7+$BL$3*(BL7-BF7)</f>
        <v>5462.7729683383814</v>
      </c>
      <c r="BN7" s="42" t="e">
        <f>#REF!*((BT7-BM7)+0.03/($E7)^4*5*(BT7-BM7)*(BM7+$BT$3*(BT7-BM7))^4)</f>
        <v>#REF!</v>
      </c>
      <c r="BO7" s="32" t="e">
        <f>#REF!*(BM7+0.03/($E7)^4*BM7^5)</f>
        <v>#REF!</v>
      </c>
      <c r="BP7" s="32">
        <f>$F7*(1+0.15*(BM7/($E7))^4)*BM7</f>
        <v>21666.183286481388</v>
      </c>
      <c r="BQ7" s="42">
        <f>(BM7-BF7)^2</f>
        <v>38068.430117234973</v>
      </c>
      <c r="BR7" s="8"/>
      <c r="BS7" s="32">
        <f t="shared" ref="BS7:BS38" si="0">$F7*(1+0.15*(BM7/($E7))^4)</f>
        <v>3.9661511492526147</v>
      </c>
      <c r="BT7" s="27">
        <v>4300</v>
      </c>
      <c r="BU7" s="18">
        <f t="shared" ref="BU7:BU38" si="1">BM7+$BT$3*(BT7-BM7)</f>
        <v>5424.251312606656</v>
      </c>
      <c r="BV7" s="42">
        <f>$F7*((CA7-BU7)+0.03/($E7)^4*5*(CA7-BU7)*(BU7+$CA$3*(CA7-BU7))^4)</f>
        <v>-4431.9218257765124</v>
      </c>
      <c r="BW7" s="20">
        <f t="shared" ref="BW7:BW38" si="2">$F7*(BU7+0.03/($E7)^4*BU7^5)</f>
        <v>19913.437623131158</v>
      </c>
      <c r="BX7" s="42">
        <f t="shared" ref="BX7:BX38" si="3">(BU7-BM7)^2</f>
        <v>1483.9179603135672</v>
      </c>
      <c r="BY7" s="8"/>
      <c r="BZ7" s="32">
        <f>$F7*(1+0.15*(BU7/($E7))^4)</f>
        <v>3.9559319761326064</v>
      </c>
      <c r="CA7" s="25">
        <v>4300</v>
      </c>
      <c r="CB7" s="32">
        <v>5706.5261578293903</v>
      </c>
      <c r="CC7" s="56" t="e">
        <f>#REF!*((CH7-CB7)+0.03/($E7)^4*5*(CH7-CB7)*(CB7+$CH$3*(CH7-CB7))^4)</f>
        <v>#REF!</v>
      </c>
      <c r="CD7" s="19" t="e">
        <f>#REF!*(CB7+0.03/($E7)^4*CB7^5)</f>
        <v>#REF!</v>
      </c>
      <c r="CE7" s="42">
        <f>(CB7-BU7)^2</f>
        <v>79679.088245518578</v>
      </c>
      <c r="CF7" s="8"/>
      <c r="CG7" s="32">
        <f>$F7*(1+0.15*(CB7/($E7))^4)</f>
        <v>4.0360085885839627</v>
      </c>
      <c r="CH7" s="25">
        <v>6330</v>
      </c>
      <c r="CI7" s="32">
        <v>5731.7615181420697</v>
      </c>
      <c r="CJ7" s="42">
        <f>$F7*((CO7-CI7)+0.03/($E7)^4*5*(CO7-CI7)*(CI7+$CO$3*(CO7-CI7))^4)</f>
        <v>-5779.7242988500748</v>
      </c>
      <c r="CK7" s="32" t="e">
        <f>#REF!*(CI7+0.03/($E7)^4*CI7^5)</f>
        <v>#REF!</v>
      </c>
      <c r="CL7" s="42">
        <f>(CI7-CB7)^2</f>
        <v>636.82341011075471</v>
      </c>
      <c r="CM7" s="8"/>
      <c r="CN7" s="32">
        <f>$F7*(1+0.15*(CI7/($E7))^4)</f>
        <v>4.0437723551319138</v>
      </c>
      <c r="CO7" s="25">
        <v>4300</v>
      </c>
      <c r="CP7" s="32">
        <f>CI7+$CO$3*(CO7-CI7)</f>
        <v>5709.0897299329063</v>
      </c>
      <c r="CQ7" s="32">
        <f t="shared" ref="CQ7:CQ38" si="4">$F7*(CP7+0.03/($E7)^4*CP7^5)</f>
        <v>21051.460655078521</v>
      </c>
      <c r="CR7" s="42">
        <f t="shared" ref="CR7:CR38" si="5">(CP7-CI7)^2</f>
        <v>514.0099806011616</v>
      </c>
      <c r="CS7" s="60"/>
      <c r="CT7" s="33">
        <f>C7</f>
        <v>1</v>
      </c>
      <c r="CU7" s="33" t="str">
        <f>D7</f>
        <v>('1', '2'),</v>
      </c>
      <c r="CV7" s="33">
        <f>E7</f>
        <v>6020</v>
      </c>
      <c r="CW7" s="33">
        <f>F7</f>
        <v>3.6</v>
      </c>
      <c r="CX7" s="90">
        <f>I7</f>
        <v>1.5628132151199097</v>
      </c>
      <c r="CY7" s="33">
        <f>CW7*(1+0.15*(CZ7/CV7)^4)</f>
        <v>3.9262826548947705</v>
      </c>
      <c r="CZ7" s="33">
        <v>5307.5799907354503</v>
      </c>
      <c r="DA7" s="10">
        <f>CY7*CZ7</f>
        <v>20839.059257091147</v>
      </c>
      <c r="DB7" s="54">
        <f>CZ7/CV7</f>
        <v>0.88165780577000841</v>
      </c>
      <c r="DC7" s="33" t="str">
        <f>IF(DB7&gt;=0.9,"V","-")</f>
        <v>-</v>
      </c>
      <c r="DD7" s="8"/>
      <c r="DE7" s="63">
        <f>COUNTIF(DC7:DC82,"=V")</f>
        <v>8</v>
      </c>
      <c r="DF7" s="33">
        <v>1</v>
      </c>
      <c r="DG7" s="1">
        <v>5477.7699698659235</v>
      </c>
      <c r="DH7" s="92">
        <f>ABS(CZ7-DG7)/DG7</f>
        <v>3.1069208832556875E-2</v>
      </c>
      <c r="DI7" s="94">
        <f>AVERAGE(DH7:DH82)</f>
        <v>2.1217243896423585E-2</v>
      </c>
    </row>
    <row r="8" spans="2:113" s="1" customFormat="1" x14ac:dyDescent="0.3">
      <c r="B8" s="72"/>
      <c r="C8" s="28">
        <v>2</v>
      </c>
      <c r="D8" s="29" t="s">
        <v>8</v>
      </c>
      <c r="E8" s="29">
        <v>9010</v>
      </c>
      <c r="F8" s="29">
        <v>2.4</v>
      </c>
      <c r="G8" s="74">
        <v>5.5613430423222416</v>
      </c>
      <c r="H8" s="74">
        <v>3.0468412955086834</v>
      </c>
      <c r="I8" s="82">
        <f t="shared" ref="I8:I71" si="6">G8-H8</f>
        <v>2.5145017468135582</v>
      </c>
      <c r="J8" s="29">
        <v>11600</v>
      </c>
      <c r="K8" s="27">
        <f>$F8*((O8-J8)+0.03/($E8)^4*5*(O8-J8)*(J8+$O$3*(O8-J8))^4)+$I8*(O8-J8)</f>
        <v>-11592.235931259407</v>
      </c>
      <c r="L8" s="32">
        <f t="shared" ref="L8:L71" si="7">$F8*(J8+0.03/($E8)^4*J8^5)+$I8*J8</f>
        <v>59302.906329892328</v>
      </c>
      <c r="M8" s="7"/>
      <c r="N8" s="40">
        <f t="shared" ref="N8:N71" si="8">$F8*(1+0.15*(J8/($E8))^4)+$I8</f>
        <v>5.9035905687338399</v>
      </c>
      <c r="O8" s="43">
        <v>9570</v>
      </c>
      <c r="P8" s="42">
        <f t="shared" ref="P8:P71" si="9">J8+$O$3*(O8-J8)</f>
        <v>10986.816765544647</v>
      </c>
      <c r="Q8" s="27">
        <f t="shared" ref="Q8:Q71" si="10">$F8*((V8-P8)+0.03/($E8)^4*5*(V8-P8)*(P8+$V$3*(V8-P8))^4)+$I8*(V8-P8)</f>
        <v>-7869.0292390675631</v>
      </c>
      <c r="R8" s="32">
        <f t="shared" ref="R8:R71" si="11">$F8*(P8+0.03/($E8)^4*P8^5)+$I8*P8</f>
        <v>55743.741989317234</v>
      </c>
      <c r="S8" s="42">
        <f t="shared" ref="S8:S71" si="12">(P8-J8)^2</f>
        <v>375993.6790171286</v>
      </c>
      <c r="T8" s="6"/>
      <c r="U8" s="40">
        <f t="shared" ref="U8:U71" si="13">$F8*(1+0.15*(P8/($E8))^4)+$I8</f>
        <v>5.7104610498814807</v>
      </c>
      <c r="V8" s="29">
        <v>9570</v>
      </c>
      <c r="W8" s="42">
        <f t="shared" ref="W8:W71" si="14">P8+$V$3*(V8-P8)</f>
        <v>10401.895161042599</v>
      </c>
      <c r="X8" s="27">
        <f t="shared" ref="X8:X71" si="15">$F8*((AC8-W8)+0.03/($E8)^4*5*(AC8-W8)*(W8+$AC$3*(AC8-W8))^4)+$I8*(AC8-W8)</f>
        <v>6732.9223139010664</v>
      </c>
      <c r="Y8" s="32">
        <f t="shared" ref="Y8:Y71" si="16">$F8*(W8+0.03/($E8)^4*W8^5)+$I8*W8</f>
        <v>52450.573165528069</v>
      </c>
      <c r="Z8" s="42">
        <f t="shared" ref="Z8:Z71" si="17">(W8-P8)^2</f>
        <v>342133.28341324977</v>
      </c>
      <c r="AA8" s="8"/>
      <c r="AB8" s="40">
        <f t="shared" ref="AB8:AB71" si="18">$F8*(1+0.15*(W8/($E8))^4)+$I8</f>
        <v>5.5540204142365459</v>
      </c>
      <c r="AC8" s="21">
        <v>11600</v>
      </c>
      <c r="AD8" s="42">
        <f t="shared" ref="AD8:AD71" si="19">W8+$AC$3*(AC8-W8)</f>
        <v>10659.045224050082</v>
      </c>
      <c r="AE8" s="27">
        <f t="shared" ref="AE8:AE71" si="20">$F8*((AJ8-AD8)+0.03/($E8)^4*5*(AJ8-AD8)*(AD8+$AJ$3*(AJ8-AD8))^4)+$I8*(AJ8-AD8)</f>
        <v>-6025.6480604528106</v>
      </c>
      <c r="AF8" s="32">
        <f t="shared" ref="AF8:AF71" si="21">$F8*(AD8+0.03/($E8)^4*AD8^5)+$I8*AD8</f>
        <v>53887.124373246144</v>
      </c>
      <c r="AG8" s="42">
        <f t="shared" ref="AG8:AG71" si="22">(AD8-W8)^2</f>
        <v>66126.154904752198</v>
      </c>
      <c r="AH8" s="8"/>
      <c r="AI8" s="40">
        <f t="shared" ref="AI8:AI71" si="23">$F8*(1+0.15*(AD8/($E8))^4)+$I8</f>
        <v>5.6196437031003921</v>
      </c>
      <c r="AJ8" s="29">
        <v>9570</v>
      </c>
      <c r="AK8" s="42">
        <f t="shared" ref="AK8:AK71" si="24">AD8+$AJ$3*(AJ8-AD8)</f>
        <v>10315.195705212835</v>
      </c>
      <c r="AL8" s="27">
        <f t="shared" ref="AL8:AL71" si="25">$F8*((AQ8-AK8)+0.03/($E8)^4*5*(AQ8-AK8)*(AK8+$AQ$3*(AQ8-AK8))^4)+$I8*(AQ8-AK8)</f>
        <v>7178.9870171524617</v>
      </c>
      <c r="AM8" s="32">
        <f t="shared" ref="AM8:AM71" si="26">$F8*(AK8+0.03/($E8)^4*AK8^5)+$I8*AK8</f>
        <v>51969.959226021827</v>
      </c>
      <c r="AN8" s="42">
        <f t="shared" ref="AN8:AN71" si="27">(AK8-AD8)^2</f>
        <v>118232.49160460639</v>
      </c>
      <c r="AO8" s="8"/>
      <c r="AP8" s="40">
        <f t="shared" ref="AP8:AP71" si="28">$F8*(1+0.15*(AK8/($E8))^4)+$I8</f>
        <v>5.5329640380257619</v>
      </c>
      <c r="AQ8" s="29">
        <v>11600</v>
      </c>
      <c r="AR8" s="42">
        <f t="shared" ref="AR8:AR71" si="29">AK8+$AQ$3*(AQ8-AK8)</f>
        <v>10535.874942753286</v>
      </c>
      <c r="AS8" s="27">
        <f t="shared" ref="AS8:AS71" si="30">$F8*((AX8-AR8)+0.03/($E8)^4*5*(AX8-AR8)*(AR8+$AX$3*(AX8-AR8))^4)+$I8*(AX8-AR8)</f>
        <v>6012.5892935490019</v>
      </c>
      <c r="AT8" s="32">
        <f t="shared" ref="AT8:AT71" si="31">$F8*(AR8+0.03/($E8)^4*AR8^5)+$I8*AR8</f>
        <v>53196.935460351102</v>
      </c>
      <c r="AU8" s="42">
        <f t="shared" ref="AU8:AU71" si="32">(AR8-AK8)^2</f>
        <v>48699.325881434859</v>
      </c>
      <c r="AV8" s="8"/>
      <c r="AW8" s="40">
        <f t="shared" ref="AW8:AW71" si="33">$F8*(1+0.15*(AR8/($E8))^4)+$I8</f>
        <v>5.5876113165870906</v>
      </c>
      <c r="AX8" s="29">
        <v>11600</v>
      </c>
      <c r="AY8" s="42">
        <f t="shared" ref="AY8:AY71" si="34">AR8+$AX$3*(AX8-AR8)</f>
        <v>10772.928812252729</v>
      </c>
      <c r="AZ8" s="27">
        <f t="shared" ref="AZ8:AZ71" si="35">$F8*((BE8-AY8)+0.03/($E8)^4*5*(BE8-AY8)*(AY8+$BE$3*(BE8-AY8))^4)+$I8*(BE8-AY8)</f>
        <v>-6751.5620056129246</v>
      </c>
      <c r="BA8" s="32">
        <f t="shared" ref="BA8:BA71" si="36">$F8*(AY8+0.03/($E8)^4*AY8^5)+$I8*AY8</f>
        <v>54528.843967885128</v>
      </c>
      <c r="BB8" s="42">
        <f t="shared" ref="BB8:BB71" si="37">(AY8-AR8)^2</f>
        <v>56194.53704465893</v>
      </c>
      <c r="BC8" s="8"/>
      <c r="BD8" s="40">
        <f t="shared" ref="BD8:BD71" si="38">$F8*(1+0.15*(AY8/($E8))^4)+$I8</f>
        <v>5.6502656831573894</v>
      </c>
      <c r="BE8" s="29">
        <v>9570</v>
      </c>
      <c r="BF8" s="42">
        <f t="shared" ref="BF8:BF71" si="39">AY8+$BE$3*(BE8-AY8)</f>
        <v>10632.338359157577</v>
      </c>
      <c r="BG8" s="27">
        <f t="shared" ref="BG8:BG71" si="40">$F8*((BL8-BF8)+0.03/($E8)^4*5*(BL8-BF8)*(BF8+$BL$3*(BL8-BF8))^4)+$I8*(BL8-BF8)</f>
        <v>-9147.7568187244033</v>
      </c>
      <c r="BH8" s="32">
        <f t="shared" ref="BH8:BH71" si="41">$F8*(BF8+0.03/($E8)^4*BF8^5)+$I8*BF8</f>
        <v>53737.135441993902</v>
      </c>
      <c r="BI8" s="42">
        <f t="shared" ref="BI8:BI71" si="42">(BF8-AY8)^2</f>
        <v>19765.675501500147</v>
      </c>
      <c r="BJ8" s="8"/>
      <c r="BK8" s="40" t="e">
        <f>#REF!*(1+0.15*(BF8/($E8))^4)</f>
        <v>#REF!</v>
      </c>
      <c r="BL8" s="29">
        <v>8980</v>
      </c>
      <c r="BM8" s="42">
        <f t="shared" ref="BM8:BM71" si="43">BF8+$BL$3*(BL8-BF8)</f>
        <v>10328.866374032819</v>
      </c>
      <c r="BN8" s="42" t="e">
        <f>#REF!*((BT8-BM8)+0.03/($E8)^4*5*(BT8-BM8)*(BM8+$BT$3*(BT8-BM8))^4)</f>
        <v>#REF!</v>
      </c>
      <c r="BO8" s="32" t="e">
        <f>#REF!*(BM8+0.03/($E8)^4*BM8^5)</f>
        <v>#REF!</v>
      </c>
      <c r="BP8" s="32">
        <f t="shared" ref="BP8:BP71" si="44">$F8*(1+0.15*(BM8/($E8))^4)*BM8</f>
        <v>31211.225033111426</v>
      </c>
      <c r="BQ8" s="42">
        <f t="shared" ref="BQ8:BQ71" si="45">(BM8-BF8)^2</f>
        <v>92095.245755560944</v>
      </c>
      <c r="BR8" s="8"/>
      <c r="BS8" s="33">
        <f t="shared" si="0"/>
        <v>3.0217473924900111</v>
      </c>
      <c r="BT8" s="29">
        <v>11600</v>
      </c>
      <c r="BU8" s="9">
        <f t="shared" si="1"/>
        <v>10370.977923975797</v>
      </c>
      <c r="BV8" s="44">
        <f>$F8*((CA8-BU8)+0.03/($E8)^4*5*(CA8-BU8)*(BU8+$CA$3*(CA8-BU8))^4)</f>
        <v>3743.9834682331607</v>
      </c>
      <c r="BW8" s="11">
        <f t="shared" si="2"/>
        <v>26201.133281197854</v>
      </c>
      <c r="BX8" s="44">
        <f t="shared" si="3"/>
        <v>1773.3826385999257</v>
      </c>
      <c r="BY8" s="8"/>
      <c r="BZ8" s="33">
        <f t="shared" ref="BZ8:BZ71" si="46">$F8*(1+0.15*(BU8/($E8))^4)</f>
        <v>3.0319492111855926</v>
      </c>
      <c r="CA8" s="22">
        <v>11600</v>
      </c>
      <c r="CB8" s="33">
        <v>9906.10791866414</v>
      </c>
      <c r="CC8" s="56" t="e">
        <f>#REF!*((CH8-CB8)+0.03/($E8)^4*5*(CH8-CB8)*(CB8+$CH$3*(CH8-CB8))^4)</f>
        <v>#REF!</v>
      </c>
      <c r="CD8" s="19" t="e">
        <f>#REF!*(CB8+0.03/($E8)^4*CB8^5)</f>
        <v>#REF!</v>
      </c>
      <c r="CE8" s="44">
        <f t="shared" ref="CE8:CE71" si="47">(CB8-BU8)^2</f>
        <v>216104.12183846021</v>
      </c>
      <c r="CF8" s="8"/>
      <c r="CG8" s="33">
        <f>$F8*(1+0.15*(CB8/($E8))^4)</f>
        <v>2.9260361089031002</v>
      </c>
      <c r="CH8" s="22">
        <v>8980</v>
      </c>
      <c r="CI8" s="33">
        <v>9868.6233195756595</v>
      </c>
      <c r="CJ8" s="44">
        <f>$F8*((CO8-CI8)+0.03/($E8)^4*5*(CO8-CI8)*(CI8+$CO$3*(CO8-CI8))^4)</f>
        <v>5062.3735615666037</v>
      </c>
      <c r="CK8" s="32" t="e">
        <f>#REF!*(CI8+0.03/($E8)^4*CI8^5)</f>
        <v>#REF!</v>
      </c>
      <c r="CL8" s="44">
        <f t="shared" ref="CL8:CL71" si="48">(CI8-CB8)^2</f>
        <v>1405.0951688241159</v>
      </c>
      <c r="CM8" s="8"/>
      <c r="CN8" s="33">
        <f>$F8*(1+0.15*(CI8/($E8))^4)</f>
        <v>2.9181191290294528</v>
      </c>
      <c r="CO8" s="22">
        <v>11600</v>
      </c>
      <c r="CP8" s="33">
        <f t="shared" ref="CP8:CP71" si="49">CI8+$CO$3*(CO8-CI8)</f>
        <v>9896.0394813536368</v>
      </c>
      <c r="CQ8" s="33">
        <f t="shared" si="4"/>
        <v>24787.403241811651</v>
      </c>
      <c r="CR8" s="44">
        <f t="shared" si="5"/>
        <v>751.64592663622466</v>
      </c>
      <c r="CS8" s="60"/>
      <c r="CT8" s="33">
        <f>C8</f>
        <v>2</v>
      </c>
      <c r="CU8" s="33" t="str">
        <f>D8</f>
        <v xml:space="preserve"> ('1', '3'),</v>
      </c>
      <c r="CV8" s="33">
        <f>E8</f>
        <v>9010</v>
      </c>
      <c r="CW8" s="33">
        <f t="shared" ref="CW8:CW71" si="50">F8</f>
        <v>2.4</v>
      </c>
      <c r="CX8" s="90">
        <f t="shared" ref="CX8:CX71" si="51">I8</f>
        <v>2.5145017468135582</v>
      </c>
      <c r="CY8" s="33">
        <f>CW8*(1+0.15*(CZ8/CV8)^4)</f>
        <v>3.087676382069684</v>
      </c>
      <c r="CZ8" s="33">
        <v>10592.420009264501</v>
      </c>
      <c r="DA8" s="10">
        <f t="shared" ref="DA8:DA71" si="52">CY8*CZ8</f>
        <v>32705.965091568341</v>
      </c>
      <c r="DB8" s="54">
        <f>CZ8/CV8</f>
        <v>1.1756293018051609</v>
      </c>
      <c r="DC8" s="33" t="str">
        <f t="shared" ref="DC8:DC71" si="53">IF(DB8&gt;=0.9,"V","-")</f>
        <v>V</v>
      </c>
      <c r="DD8" s="8"/>
      <c r="DE8" s="1">
        <v>1</v>
      </c>
      <c r="DF8" s="33">
        <v>2</v>
      </c>
      <c r="DG8" s="1">
        <v>10431.544146760818</v>
      </c>
      <c r="DH8" s="92">
        <f t="shared" ref="DH8:DH71" si="54">ABS(CZ8-DG8)/DG8</f>
        <v>1.5422056431946121E-2</v>
      </c>
    </row>
    <row r="9" spans="2:113" s="1" customFormat="1" x14ac:dyDescent="0.3">
      <c r="B9" s="72"/>
      <c r="C9" s="28">
        <v>3</v>
      </c>
      <c r="D9" s="29" t="s">
        <v>9</v>
      </c>
      <c r="E9" s="29">
        <v>12020</v>
      </c>
      <c r="F9" s="29">
        <v>3.6</v>
      </c>
      <c r="G9" s="74">
        <v>3.6121652786751959</v>
      </c>
      <c r="H9" s="74">
        <v>3.6023874975966654</v>
      </c>
      <c r="I9" s="82">
        <f t="shared" si="6"/>
        <v>9.7777810785304453E-3</v>
      </c>
      <c r="J9" s="29">
        <v>4300</v>
      </c>
      <c r="K9" s="27">
        <f t="shared" ref="K9:K71" si="55">$F9*((O9-J9)+0.03/($E9)^4*5*(O9-J9)*(J9+$O$3*(O9-J9))^4)+$I9*(O9-J9)</f>
        <v>-5387.0367463342682</v>
      </c>
      <c r="L9" s="32">
        <f t="shared" si="7"/>
        <v>15529.650315757935</v>
      </c>
      <c r="M9" s="7"/>
      <c r="N9" s="40">
        <f t="shared" si="8"/>
        <v>3.6186218009858035</v>
      </c>
      <c r="O9" s="43">
        <v>2810</v>
      </c>
      <c r="P9" s="42">
        <f t="shared" si="9"/>
        <v>3849.9295471239029</v>
      </c>
      <c r="Q9" s="27">
        <f t="shared" si="10"/>
        <v>-3757.5974772859527</v>
      </c>
      <c r="R9" s="32">
        <f t="shared" si="11"/>
        <v>13901.766062173298</v>
      </c>
      <c r="S9" s="42">
        <f t="shared" si="12"/>
        <v>202563.41255209513</v>
      </c>
      <c r="T9" s="6"/>
      <c r="U9" s="40">
        <f t="shared" si="13"/>
        <v>3.615460903580046</v>
      </c>
      <c r="V9" s="29">
        <v>2810</v>
      </c>
      <c r="W9" s="42">
        <f t="shared" si="14"/>
        <v>3420.6028521938292</v>
      </c>
      <c r="X9" s="27">
        <f t="shared" si="15"/>
        <v>-2205.9902183034765</v>
      </c>
      <c r="Y9" s="32">
        <f t="shared" si="16"/>
        <v>12350.038982598797</v>
      </c>
      <c r="Z9" s="42">
        <f t="shared" si="17"/>
        <v>184321.41097958057</v>
      </c>
      <c r="AA9" s="8"/>
      <c r="AB9" s="40">
        <f t="shared" si="18"/>
        <v>3.6133192750203218</v>
      </c>
      <c r="AC9" s="21">
        <v>2810</v>
      </c>
      <c r="AD9" s="42">
        <f t="shared" si="19"/>
        <v>3289.5487433974499</v>
      </c>
      <c r="AE9" s="27">
        <f t="shared" si="20"/>
        <v>-1732.2674859693234</v>
      </c>
      <c r="AF9" s="32">
        <f t="shared" si="21"/>
        <v>11876.532872903876</v>
      </c>
      <c r="AG9" s="42">
        <f t="shared" si="22"/>
        <v>17175.179432413221</v>
      </c>
      <c r="AH9" s="8"/>
      <c r="AI9" s="40">
        <f t="shared" si="23"/>
        <v>3.6128069339630424</v>
      </c>
      <c r="AJ9" s="29">
        <v>2810</v>
      </c>
      <c r="AK9" s="42">
        <f t="shared" si="24"/>
        <v>3138.1384979505297</v>
      </c>
      <c r="AL9" s="27">
        <f t="shared" si="25"/>
        <v>-1185.272722572867</v>
      </c>
      <c r="AM9" s="32">
        <f t="shared" si="26"/>
        <v>11329.55720996785</v>
      </c>
      <c r="AN9" s="42">
        <f t="shared" si="27"/>
        <v>22925.062426296641</v>
      </c>
      <c r="AO9" s="8"/>
      <c r="AP9" s="40">
        <f t="shared" si="28"/>
        <v>3.6122865711142533</v>
      </c>
      <c r="AQ9" s="29">
        <v>2810</v>
      </c>
      <c r="AR9" s="42">
        <f t="shared" si="29"/>
        <v>3081.7771098160142</v>
      </c>
      <c r="AS9" s="27">
        <f t="shared" si="30"/>
        <v>-981.64074092297915</v>
      </c>
      <c r="AT9" s="32">
        <f t="shared" si="31"/>
        <v>11125.96871316135</v>
      </c>
      <c r="AU9" s="42">
        <f t="shared" si="32"/>
        <v>3176.6060724494973</v>
      </c>
      <c r="AV9" s="8"/>
      <c r="AW9" s="40">
        <f t="shared" si="33"/>
        <v>3.6121111359251712</v>
      </c>
      <c r="AX9" s="29">
        <v>2810</v>
      </c>
      <c r="AY9" s="42">
        <f t="shared" si="34"/>
        <v>3021.2336472929583</v>
      </c>
      <c r="AZ9" s="27">
        <f t="shared" si="35"/>
        <v>-762.94710461314821</v>
      </c>
      <c r="BA9" s="32">
        <f t="shared" si="36"/>
        <v>10907.284440648087</v>
      </c>
      <c r="BB9" s="42">
        <f t="shared" si="37"/>
        <v>3665.5108542806802</v>
      </c>
      <c r="BC9" s="8"/>
      <c r="BD9" s="40">
        <f t="shared" si="38"/>
        <v>3.6119331079336425</v>
      </c>
      <c r="BE9" s="29">
        <v>2810</v>
      </c>
      <c r="BF9" s="42">
        <f t="shared" si="39"/>
        <v>2996.5460399471467</v>
      </c>
      <c r="BG9" s="27">
        <f t="shared" si="40"/>
        <v>-2804.4912804680189</v>
      </c>
      <c r="BH9" s="32">
        <f t="shared" si="41"/>
        <v>10818.115316837875</v>
      </c>
      <c r="BI9" s="42">
        <f t="shared" si="42"/>
        <v>609.4779564609687</v>
      </c>
      <c r="BJ9" s="8"/>
      <c r="BK9" s="40" t="e">
        <f>#REF!*(1+0.15*(BF9/($E9))^4)</f>
        <v>#REF!</v>
      </c>
      <c r="BL9" s="29">
        <v>2220</v>
      </c>
      <c r="BM9" s="42">
        <f t="shared" si="43"/>
        <v>2853.9239389849213</v>
      </c>
      <c r="BN9" s="42" t="e">
        <f>#REF!*((BT9-BM9)+0.03/($E9)^4*5*(BT9-BM9)*(BM9+$BT$3*(BT9-BM9))^4)</f>
        <v>#REF!</v>
      </c>
      <c r="BO9" s="32" t="e">
        <f>#REF!*(BM9+0.03/($E9)^4*BM9^5)</f>
        <v>#REF!</v>
      </c>
      <c r="BP9" s="32">
        <f t="shared" si="44"/>
        <v>10279.023831643761</v>
      </c>
      <c r="BQ9" s="42">
        <f t="shared" si="45"/>
        <v>20341.063682879223</v>
      </c>
      <c r="BR9" s="8"/>
      <c r="BS9" s="33">
        <f t="shared" si="0"/>
        <v>3.6017161113620237</v>
      </c>
      <c r="BT9" s="29">
        <v>4300</v>
      </c>
      <c r="BU9" s="9">
        <f t="shared" si="1"/>
        <v>2901.8311794360952</v>
      </c>
      <c r="BV9" s="44">
        <f>$F9*((CA9-BU9)+0.03/($E9)^4*5*(CA9-BU9)*(BU9+$CA$3*(CA9-BU9))^4)</f>
        <v>5036.2155570796458</v>
      </c>
      <c r="BW9" s="11">
        <f t="shared" si="2"/>
        <v>10447.656797279926</v>
      </c>
      <c r="BX9" s="44">
        <f t="shared" si="3"/>
        <v>2295.1036876465973</v>
      </c>
      <c r="BY9" s="8"/>
      <c r="BZ9" s="33">
        <f t="shared" si="46"/>
        <v>3.6018342750562589</v>
      </c>
      <c r="CA9" s="22">
        <v>4300</v>
      </c>
      <c r="CB9" s="33">
        <v>2523.6692612469001</v>
      </c>
      <c r="CC9" s="56" t="e">
        <f>#REF!*((CH9-CB9)+0.03/($E9)^4*5*(CH9-CB9)*(CB9+$CH$3*(CH9-CB9))^4)</f>
        <v>#REF!</v>
      </c>
      <c r="CD9" s="19" t="e">
        <f>#REF!*(CB9+0.03/($E9)^4*CB9^5)</f>
        <v>#REF!</v>
      </c>
      <c r="CE9" s="44">
        <f t="shared" si="47"/>
        <v>143006.43636853152</v>
      </c>
      <c r="CF9" s="8"/>
      <c r="CG9" s="33">
        <f t="shared" ref="CG9:CG71" si="56">$F9*(1+0.15*(CB9/($E9))^4)</f>
        <v>3.6010493144197442</v>
      </c>
      <c r="CH9" s="22">
        <v>2220</v>
      </c>
      <c r="CI9" s="33">
        <v>2511.3781229422402</v>
      </c>
      <c r="CJ9" s="44">
        <f>$F9*((CO9-CI9)+0.03/($E9)^4*5*(CO9-CI9)*(CI9+$CO$3*(CO9-CI9))^4)</f>
        <v>6440.9637303116424</v>
      </c>
      <c r="CK9" s="32" t="e">
        <f>#REF!*(CI9+0.03/($E9)^4*CI9^5)</f>
        <v>#REF!</v>
      </c>
      <c r="CL9" s="44">
        <f t="shared" si="48"/>
        <v>151.0720808242767</v>
      </c>
      <c r="CM9" s="8"/>
      <c r="CN9" s="33">
        <f t="shared" ref="CN9:CN72" si="57">$F9*(1+0.15*(CI9/($E9))^4)</f>
        <v>3.6010290211852864</v>
      </c>
      <c r="CO9" s="22">
        <v>4300</v>
      </c>
      <c r="CP9" s="33">
        <f t="shared" si="49"/>
        <v>2539.7007561944256</v>
      </c>
      <c r="CQ9" s="33">
        <f t="shared" si="4"/>
        <v>9143.4693839730226</v>
      </c>
      <c r="CR9" s="44">
        <f t="shared" si="5"/>
        <v>802.17155433779635</v>
      </c>
      <c r="CS9" s="60"/>
      <c r="CT9" s="33">
        <f>C9</f>
        <v>3</v>
      </c>
      <c r="CU9" s="33" t="str">
        <f>D9</f>
        <v xml:space="preserve"> ('2', '1'),</v>
      </c>
      <c r="CV9" s="33">
        <f>E9</f>
        <v>12020</v>
      </c>
      <c r="CW9" s="33">
        <f t="shared" si="50"/>
        <v>3.6</v>
      </c>
      <c r="CX9" s="90">
        <f t="shared" si="51"/>
        <v>9.7777810785304453E-3</v>
      </c>
      <c r="CY9" s="33">
        <f>CW9*(1+0.15*(CZ9/CV9)^4)</f>
        <v>3.6020980680574191</v>
      </c>
      <c r="CZ9" s="33">
        <v>3000.9649332753702</v>
      </c>
      <c r="DA9" s="10">
        <f t="shared" si="52"/>
        <v>10809.769988459273</v>
      </c>
      <c r="DB9" s="54">
        <f>CZ9/CV9</f>
        <v>0.24966430393305908</v>
      </c>
      <c r="DC9" s="33" t="str">
        <f t="shared" si="53"/>
        <v>-</v>
      </c>
      <c r="DD9" s="8"/>
      <c r="DF9" s="33">
        <v>3</v>
      </c>
      <c r="DG9" s="1">
        <v>3099.5008763610035</v>
      </c>
      <c r="DH9" s="92">
        <f t="shared" si="54"/>
        <v>3.1790906670534753E-2</v>
      </c>
    </row>
    <row r="10" spans="2:113" s="1" customFormat="1" x14ac:dyDescent="0.3">
      <c r="B10" s="72"/>
      <c r="C10" s="28">
        <v>4</v>
      </c>
      <c r="D10" s="29" t="s">
        <v>10</v>
      </c>
      <c r="E10" s="29">
        <v>15920</v>
      </c>
      <c r="F10" s="29">
        <v>3</v>
      </c>
      <c r="G10" s="74">
        <v>3.8878358830170372</v>
      </c>
      <c r="H10" s="74">
        <v>3.174254993885389</v>
      </c>
      <c r="I10" s="82">
        <f t="shared" si="6"/>
        <v>0.71358088913164819</v>
      </c>
      <c r="J10" s="29">
        <v>11390</v>
      </c>
      <c r="K10" s="27">
        <f t="shared" si="55"/>
        <v>7833.7730714979562</v>
      </c>
      <c r="L10" s="32">
        <f t="shared" si="7"/>
        <v>42566.275731651178</v>
      </c>
      <c r="M10" s="7"/>
      <c r="N10" s="40">
        <f t="shared" si="8"/>
        <v>3.8314866856381053</v>
      </c>
      <c r="O10" s="43">
        <v>13420</v>
      </c>
      <c r="P10" s="42">
        <f t="shared" si="9"/>
        <v>12003.183234455353</v>
      </c>
      <c r="Q10" s="27">
        <f t="shared" si="10"/>
        <v>5510.6908146496717</v>
      </c>
      <c r="R10" s="32">
        <f t="shared" si="11"/>
        <v>44923.893947218596</v>
      </c>
      <c r="S10" s="42">
        <f t="shared" si="12"/>
        <v>375993.6790171286</v>
      </c>
      <c r="T10" s="6"/>
      <c r="U10" s="40">
        <f t="shared" si="13"/>
        <v>3.859001513053181</v>
      </c>
      <c r="V10" s="29">
        <v>13420</v>
      </c>
      <c r="W10" s="42">
        <f t="shared" si="14"/>
        <v>12588.104838957401</v>
      </c>
      <c r="X10" s="27">
        <f t="shared" si="15"/>
        <v>-4643.3129217223186</v>
      </c>
      <c r="Y10" s="32">
        <f t="shared" si="16"/>
        <v>47189.811226286394</v>
      </c>
      <c r="Z10" s="42">
        <f t="shared" si="17"/>
        <v>342133.28341324977</v>
      </c>
      <c r="AA10" s="8"/>
      <c r="AB10" s="40">
        <f t="shared" si="18"/>
        <v>3.8894872990377656</v>
      </c>
      <c r="AC10" s="21">
        <v>11390</v>
      </c>
      <c r="AD10" s="42">
        <f t="shared" si="19"/>
        <v>12330.954775949918</v>
      </c>
      <c r="AE10" s="27">
        <f t="shared" si="20"/>
        <v>4241.1600287338688</v>
      </c>
      <c r="AF10" s="32">
        <f t="shared" si="21"/>
        <v>46191.440049582146</v>
      </c>
      <c r="AG10" s="42">
        <f t="shared" si="22"/>
        <v>66126.154904752198</v>
      </c>
      <c r="AH10" s="8"/>
      <c r="AI10" s="40">
        <f t="shared" si="23"/>
        <v>3.8755480912362907</v>
      </c>
      <c r="AJ10" s="29">
        <v>13420</v>
      </c>
      <c r="AK10" s="42">
        <f t="shared" si="24"/>
        <v>12674.804294787165</v>
      </c>
      <c r="AL10" s="27">
        <f t="shared" si="25"/>
        <v>-4987.7606850158209</v>
      </c>
      <c r="AM10" s="32">
        <f t="shared" si="26"/>
        <v>47527.239190147215</v>
      </c>
      <c r="AN10" s="42">
        <f t="shared" si="27"/>
        <v>118232.49160460639</v>
      </c>
      <c r="AO10" s="8"/>
      <c r="AP10" s="40">
        <f t="shared" si="28"/>
        <v>3.8943837547547351</v>
      </c>
      <c r="AQ10" s="29">
        <v>11390</v>
      </c>
      <c r="AR10" s="42">
        <f t="shared" si="29"/>
        <v>12454.125057246714</v>
      </c>
      <c r="AS10" s="27">
        <f t="shared" si="30"/>
        <v>-4117.7883622025056</v>
      </c>
      <c r="AT10" s="32">
        <f t="shared" si="31"/>
        <v>46669.194939276938</v>
      </c>
      <c r="AU10" s="42">
        <f t="shared" si="32"/>
        <v>48699.325881434859</v>
      </c>
      <c r="AV10" s="8"/>
      <c r="AW10" s="40">
        <f t="shared" si="33"/>
        <v>3.8821170704773134</v>
      </c>
      <c r="AX10" s="29">
        <v>11390</v>
      </c>
      <c r="AY10" s="42">
        <f t="shared" si="34"/>
        <v>12217.071187747271</v>
      </c>
      <c r="AZ10" s="27">
        <f t="shared" si="35"/>
        <v>4663.7018790258708</v>
      </c>
      <c r="BA10" s="32">
        <f t="shared" si="36"/>
        <v>45750.41630281799</v>
      </c>
      <c r="BB10" s="42">
        <f t="shared" si="37"/>
        <v>56194.53704465893</v>
      </c>
      <c r="BC10" s="8"/>
      <c r="BD10" s="40">
        <f t="shared" si="38"/>
        <v>3.8696470251877626</v>
      </c>
      <c r="BE10" s="29">
        <v>13420</v>
      </c>
      <c r="BF10" s="42">
        <f t="shared" si="39"/>
        <v>12357.661640842423</v>
      </c>
      <c r="BG10" s="27">
        <f t="shared" si="40"/>
        <v>6433.5528660910659</v>
      </c>
      <c r="BH10" s="32">
        <f t="shared" si="41"/>
        <v>46294.96256672965</v>
      </c>
      <c r="BI10" s="42">
        <f t="shared" si="42"/>
        <v>19765.675501500147</v>
      </c>
      <c r="BJ10" s="8"/>
      <c r="BK10" s="40" t="e">
        <f>#REF!*(1+0.15*(BF10/($E10))^4)</f>
        <v>#REF!</v>
      </c>
      <c r="BL10" s="29">
        <v>14010</v>
      </c>
      <c r="BM10" s="42">
        <f t="shared" si="43"/>
        <v>12661.133625967181</v>
      </c>
      <c r="BN10" s="42" t="e">
        <f>#REF!*((BT10-BM10)+0.03/($E10)^4*5*(BT10-BM10)*(BM10+$BT$3*(BT10-BM10))^4)</f>
        <v>#REF!</v>
      </c>
      <c r="BO10" s="32" t="e">
        <f>#REF!*(BM10+0.03/($E10)^4*BM10^5)</f>
        <v>#REF!</v>
      </c>
      <c r="BP10" s="32">
        <f t="shared" si="44"/>
        <v>40262.709965367241</v>
      </c>
      <c r="BQ10" s="42">
        <f t="shared" si="45"/>
        <v>92095.245755560944</v>
      </c>
      <c r="BR10" s="8"/>
      <c r="BS10" s="33">
        <f t="shared" si="0"/>
        <v>3.1800240922180127</v>
      </c>
      <c r="BT10" s="29">
        <v>11390</v>
      </c>
      <c r="BU10" s="9">
        <f t="shared" si="1"/>
        <v>12619.022076024203</v>
      </c>
      <c r="BV10" s="44">
        <f>$F10*((CA10-BU10)+0.03/($E10)^4*5*(CA10-BU10)*(BU10+$CA$3*(CA10-BU10))^4)</f>
        <v>-3901.3753850904932</v>
      </c>
      <c r="BW10" s="11">
        <f t="shared" si="2"/>
        <v>38305.397214737066</v>
      </c>
      <c r="BX10" s="44">
        <f t="shared" si="3"/>
        <v>1773.3826385999257</v>
      </c>
      <c r="BY10" s="8"/>
      <c r="BZ10" s="33">
        <f t="shared" si="46"/>
        <v>3.1776409391961833</v>
      </c>
      <c r="CA10" s="22">
        <v>11390</v>
      </c>
      <c r="CB10" s="33">
        <v>13083.8920813358</v>
      </c>
      <c r="CC10" s="56" t="e">
        <f>#REF!*((CH10-CB10)+0.03/($E10)^4*5*(CH10-CB10)*(CB10+$CH$3*(CH10-CB10))^4)</f>
        <v>#REF!</v>
      </c>
      <c r="CD10" s="19" t="e">
        <f>#REF!*(CB10+0.03/($E10)^4*CB10^5)</f>
        <v>#REF!</v>
      </c>
      <c r="CE10" s="44">
        <f t="shared" si="47"/>
        <v>216104.12183840442</v>
      </c>
      <c r="CF10" s="8"/>
      <c r="CG10" s="33">
        <f t="shared" si="56"/>
        <v>3.2052995859273334</v>
      </c>
      <c r="CH10" s="22">
        <v>14010</v>
      </c>
      <c r="CI10" s="33">
        <v>13121.376680424301</v>
      </c>
      <c r="CJ10" s="44">
        <f>$F10*((CO10-CI10)+0.03/($E10)^4*5*(CO10-CI10)*(CI10+$CO$3*(CO10-CI10))^4)</f>
        <v>-5550.6763398995163</v>
      </c>
      <c r="CK10" s="32" t="e">
        <f>#REF!*(CI10+0.03/($E10)^4*CI10^5)</f>
        <v>#REF!</v>
      </c>
      <c r="CL10" s="44">
        <f t="shared" si="48"/>
        <v>1405.0951688256159</v>
      </c>
      <c r="CM10" s="8"/>
      <c r="CN10" s="33">
        <f t="shared" si="57"/>
        <v>3.2076624017908437</v>
      </c>
      <c r="CO10" s="22">
        <v>11390</v>
      </c>
      <c r="CP10" s="33">
        <f t="shared" si="49"/>
        <v>13093.960518646325</v>
      </c>
      <c r="CQ10" s="33">
        <f t="shared" si="4"/>
        <v>39821.175311026658</v>
      </c>
      <c r="CR10" s="44">
        <f t="shared" si="5"/>
        <v>751.64592663612495</v>
      </c>
      <c r="CS10" s="60"/>
      <c r="CT10" s="33">
        <f>C10</f>
        <v>4</v>
      </c>
      <c r="CU10" s="33" t="str">
        <f>D10</f>
        <v xml:space="preserve"> ('2', '6'),</v>
      </c>
      <c r="CV10" s="33">
        <f>E10</f>
        <v>15920</v>
      </c>
      <c r="CW10" s="33">
        <f t="shared" si="50"/>
        <v>3</v>
      </c>
      <c r="CX10" s="90">
        <f t="shared" si="51"/>
        <v>0.71358088913164819</v>
      </c>
      <c r="CY10" s="33">
        <f>CW10*(1+0.15*(CZ10/CV10)^4)</f>
        <v>3.1654961658049663</v>
      </c>
      <c r="CZ10" s="33">
        <v>12397.579990735399</v>
      </c>
      <c r="DA10" s="10">
        <f t="shared" si="52"/>
        <v>39244.491925933275</v>
      </c>
      <c r="DB10" s="54">
        <f>CZ10/CV10</f>
        <v>0.77874246172961048</v>
      </c>
      <c r="DC10" s="33" t="str">
        <f t="shared" si="53"/>
        <v>-</v>
      </c>
      <c r="DD10" s="8"/>
      <c r="DF10" s="33">
        <v>4</v>
      </c>
      <c r="DG10" s="1">
        <v>12558.455853239182</v>
      </c>
      <c r="DH10" s="92">
        <f t="shared" si="54"/>
        <v>1.2810162681129956E-2</v>
      </c>
    </row>
    <row r="11" spans="2:113" s="1" customFormat="1" x14ac:dyDescent="0.3">
      <c r="B11" s="72"/>
      <c r="C11" s="28">
        <v>5</v>
      </c>
      <c r="D11" s="29" t="s">
        <v>11</v>
      </c>
      <c r="E11" s="29">
        <v>46810</v>
      </c>
      <c r="F11" s="29">
        <v>2.4</v>
      </c>
      <c r="G11" s="74">
        <v>2.4100498855778669</v>
      </c>
      <c r="H11" s="74">
        <v>2.402018920083957</v>
      </c>
      <c r="I11" s="82">
        <f t="shared" si="6"/>
        <v>8.030965493909914E-3</v>
      </c>
      <c r="J11" s="29">
        <v>11600</v>
      </c>
      <c r="K11" s="27">
        <f t="shared" si="55"/>
        <v>3590.3216897892266</v>
      </c>
      <c r="L11" s="32">
        <f t="shared" si="7"/>
        <v>27936.30889021136</v>
      </c>
      <c r="M11" s="7"/>
      <c r="N11" s="40">
        <f t="shared" si="8"/>
        <v>2.4093885907016714</v>
      </c>
      <c r="O11" s="43">
        <v>13090</v>
      </c>
      <c r="P11" s="42">
        <f t="shared" si="9"/>
        <v>12050.070452876096</v>
      </c>
      <c r="Q11" s="27">
        <f t="shared" si="10"/>
        <v>2506.0737027179548</v>
      </c>
      <c r="R11" s="32">
        <f t="shared" si="11"/>
        <v>29020.752794688073</v>
      </c>
      <c r="S11" s="42">
        <f t="shared" si="12"/>
        <v>202563.41255209429</v>
      </c>
      <c r="T11" s="6"/>
      <c r="U11" s="40">
        <f t="shared" si="13"/>
        <v>2.4096118723417628</v>
      </c>
      <c r="V11" s="29">
        <v>13090</v>
      </c>
      <c r="W11" s="42">
        <f t="shared" si="14"/>
        <v>12479.39714780617</v>
      </c>
      <c r="X11" s="27">
        <f t="shared" si="15"/>
        <v>1471.5083643202765</v>
      </c>
      <c r="Y11" s="32">
        <f t="shared" si="16"/>
        <v>30055.313613990351</v>
      </c>
      <c r="Z11" s="42">
        <f t="shared" si="17"/>
        <v>184321.41097958095</v>
      </c>
      <c r="AA11" s="8"/>
      <c r="AB11" s="40">
        <f t="shared" si="18"/>
        <v>2.4098495034100273</v>
      </c>
      <c r="AC11" s="21">
        <v>13090</v>
      </c>
      <c r="AD11" s="42">
        <f t="shared" si="19"/>
        <v>12610.45125660255</v>
      </c>
      <c r="AE11" s="27">
        <f t="shared" si="20"/>
        <v>1155.7219785084944</v>
      </c>
      <c r="AF11" s="32">
        <f t="shared" si="21"/>
        <v>30371.139351482067</v>
      </c>
      <c r="AG11" s="42">
        <f t="shared" si="22"/>
        <v>17175.179432413221</v>
      </c>
      <c r="AH11" s="8"/>
      <c r="AI11" s="40">
        <f t="shared" si="23"/>
        <v>2.4099271057010405</v>
      </c>
      <c r="AJ11" s="29">
        <v>13090</v>
      </c>
      <c r="AK11" s="42">
        <f t="shared" si="24"/>
        <v>12761.861502049471</v>
      </c>
      <c r="AL11" s="27">
        <f t="shared" si="25"/>
        <v>790.83189084150274</v>
      </c>
      <c r="AM11" s="32">
        <f t="shared" si="26"/>
        <v>30736.033983483554</v>
      </c>
      <c r="AN11" s="42">
        <f t="shared" si="27"/>
        <v>22925.062426296918</v>
      </c>
      <c r="AO11" s="8"/>
      <c r="AP11" s="40">
        <f t="shared" si="28"/>
        <v>2.4100198247222413</v>
      </c>
      <c r="AQ11" s="29">
        <v>13090</v>
      </c>
      <c r="AR11" s="42">
        <f t="shared" si="29"/>
        <v>12818.222890183986</v>
      </c>
      <c r="AS11" s="27">
        <f t="shared" si="30"/>
        <v>655.00830231418854</v>
      </c>
      <c r="AT11" s="32">
        <f t="shared" si="31"/>
        <v>30871.867040728815</v>
      </c>
      <c r="AU11" s="42">
        <f t="shared" si="32"/>
        <v>3176.6060724494973</v>
      </c>
      <c r="AV11" s="8"/>
      <c r="AW11" s="40">
        <f t="shared" si="33"/>
        <v>2.4100551924898799</v>
      </c>
      <c r="AX11" s="29">
        <v>13090</v>
      </c>
      <c r="AY11" s="42">
        <f t="shared" si="34"/>
        <v>12878.766352707042</v>
      </c>
      <c r="AZ11" s="27">
        <f t="shared" si="35"/>
        <v>509.09623482466321</v>
      </c>
      <c r="BA11" s="32">
        <f t="shared" si="36"/>
        <v>31017.781290134477</v>
      </c>
      <c r="BB11" s="42">
        <f t="shared" si="37"/>
        <v>3665.5108542806252</v>
      </c>
      <c r="BC11" s="8"/>
      <c r="BD11" s="40">
        <f t="shared" si="38"/>
        <v>2.4100937078829512</v>
      </c>
      <c r="BE11" s="29">
        <v>13090</v>
      </c>
      <c r="BF11" s="42">
        <f t="shared" si="39"/>
        <v>12903.453960052853</v>
      </c>
      <c r="BG11" s="27">
        <f t="shared" si="40"/>
        <v>449.60053083008421</v>
      </c>
      <c r="BH11" s="32">
        <f t="shared" si="41"/>
        <v>31077.280932871381</v>
      </c>
      <c r="BI11" s="42">
        <f t="shared" si="42"/>
        <v>609.4779564609687</v>
      </c>
      <c r="BJ11" s="8"/>
      <c r="BK11" s="40" t="e">
        <f>#REF!*(1+0.15*(BF11/($E11))^4)</f>
        <v>#REF!</v>
      </c>
      <c r="BL11" s="29">
        <v>13090</v>
      </c>
      <c r="BM11" s="42">
        <f t="shared" si="43"/>
        <v>12937.715403386279</v>
      </c>
      <c r="BN11" s="42" t="e">
        <f>#REF!*((BT11-BM11)+0.03/($E11)^4*5*(BT11-BM11)*(BM11+$BT$3*(BT11-BM11))^4)</f>
        <v>#REF!</v>
      </c>
      <c r="BO11" s="32" t="e">
        <f>#REF!*(BM11+0.03/($E11)^4*BM11^5)</f>
        <v>#REF!</v>
      </c>
      <c r="BP11" s="32">
        <f t="shared" si="44"/>
        <v>31077.696120222139</v>
      </c>
      <c r="BQ11" s="42">
        <f t="shared" si="45"/>
        <v>1173.8464992895356</v>
      </c>
      <c r="BR11" s="8"/>
      <c r="BS11" s="33">
        <f t="shared" si="0"/>
        <v>2.4021007690498397</v>
      </c>
      <c r="BT11" s="29">
        <v>11600</v>
      </c>
      <c r="BU11" s="9">
        <f t="shared" si="1"/>
        <v>12893.398057146358</v>
      </c>
      <c r="BV11" s="44">
        <f>$F11*((CA11-BU11)+0.03/($E11)^4*5*(CA11-BU11)*(BU11+$CA$3*(CA11-BU11))^4)</f>
        <v>-3106.7846688083664</v>
      </c>
      <c r="BW11" s="11">
        <f t="shared" si="2"/>
        <v>30949.498702699952</v>
      </c>
      <c r="BX11" s="44">
        <f t="shared" si="3"/>
        <v>1964.0271777490293</v>
      </c>
      <c r="BY11" s="8"/>
      <c r="BZ11" s="33">
        <f t="shared" si="46"/>
        <v>2.4020721323909378</v>
      </c>
      <c r="CA11" s="22">
        <v>11600</v>
      </c>
      <c r="CB11" s="33">
        <v>13088.9648152466</v>
      </c>
      <c r="CC11" s="56" t="e">
        <f>#REF!*((CH11-CB11)+0.03/($E11)^4*5*(CH11-CB11)*(CB11+$CH$3*(CH11-CB11))^4)</f>
        <v>#REF!</v>
      </c>
      <c r="CD11" s="19" t="e">
        <f>#REF!*(CB11+0.03/($E11)^4*CB11^5)</f>
        <v>#REF!</v>
      </c>
      <c r="CE11" s="44">
        <f t="shared" si="47"/>
        <v>38246.356873838457</v>
      </c>
      <c r="CF11" s="8"/>
      <c r="CG11" s="33">
        <f t="shared" si="56"/>
        <v>2.4022007420280223</v>
      </c>
      <c r="CH11" s="22">
        <v>13090</v>
      </c>
      <c r="CI11" s="33">
        <v>13089.0067147754</v>
      </c>
      <c r="CJ11" s="44">
        <f>$F11*((CO11-CI11)+0.03/($E11)^4*5*(CO11-CI11)*(CI11+$CO$3*(CO11-CI11))^4)</f>
        <v>-3576.8695286057768</v>
      </c>
      <c r="CK11" s="32" t="e">
        <f>#REF!*(CI11+0.03/($E11)^4*CI11^5)</f>
        <v>#REF!</v>
      </c>
      <c r="CL11" s="44">
        <f t="shared" si="48"/>
        <v>1.7555705136669535E-3</v>
      </c>
      <c r="CM11" s="8"/>
      <c r="CN11" s="33">
        <f t="shared" si="57"/>
        <v>2.4022007702076373</v>
      </c>
      <c r="CO11" s="22">
        <v>11600</v>
      </c>
      <c r="CP11" s="33">
        <f t="shared" si="49"/>
        <v>13065.428455092029</v>
      </c>
      <c r="CQ11" s="33">
        <f t="shared" si="4"/>
        <v>31362.737767706327</v>
      </c>
      <c r="CR11" s="44">
        <f t="shared" si="5"/>
        <v>555.93432969645767</v>
      </c>
      <c r="CS11" s="60"/>
      <c r="CT11" s="33">
        <f>C11</f>
        <v>5</v>
      </c>
      <c r="CU11" s="33" t="str">
        <f>D11</f>
        <v xml:space="preserve"> ('3', '1'),</v>
      </c>
      <c r="CV11" s="33">
        <f>E11</f>
        <v>46810</v>
      </c>
      <c r="CW11" s="33">
        <f t="shared" si="50"/>
        <v>2.4</v>
      </c>
      <c r="CX11" s="90">
        <f t="shared" si="51"/>
        <v>8.030965493909914E-3</v>
      </c>
      <c r="CY11" s="33">
        <f>CW11*(1+0.15*(CZ11/CV11)^4)</f>
        <v>2.4020757585234733</v>
      </c>
      <c r="CZ11" s="33">
        <v>12899.0350667246</v>
      </c>
      <c r="DA11" s="10">
        <f t="shared" si="52"/>
        <v>30984.459442123374</v>
      </c>
      <c r="DB11" s="54">
        <f>CZ11/CV11</f>
        <v>0.27556152674053835</v>
      </c>
      <c r="DC11" s="33" t="str">
        <f t="shared" si="53"/>
        <v>-</v>
      </c>
      <c r="DD11" s="8"/>
      <c r="DF11" s="33">
        <v>5</v>
      </c>
      <c r="DG11" s="1">
        <v>12809.813240265737</v>
      </c>
      <c r="DH11" s="92">
        <f t="shared" si="54"/>
        <v>6.9651153209952564E-3</v>
      </c>
    </row>
    <row r="12" spans="2:113" s="1" customFormat="1" x14ac:dyDescent="0.3">
      <c r="B12" s="72"/>
      <c r="C12" s="28">
        <v>6</v>
      </c>
      <c r="D12" s="29" t="s">
        <v>12</v>
      </c>
      <c r="E12" s="29">
        <v>34220</v>
      </c>
      <c r="F12" s="29">
        <v>2.4</v>
      </c>
      <c r="G12" s="74">
        <v>2.4037904932797969</v>
      </c>
      <c r="H12" s="74">
        <v>2.4007829455060281</v>
      </c>
      <c r="I12" s="82">
        <f t="shared" si="6"/>
        <v>3.0075477737687706E-3</v>
      </c>
      <c r="J12" s="29">
        <v>8560</v>
      </c>
      <c r="K12" s="27">
        <f t="shared" si="55"/>
        <v>-4880.2307740477809</v>
      </c>
      <c r="L12" s="32">
        <f t="shared" si="7"/>
        <v>20572.157742167139</v>
      </c>
      <c r="M12" s="7"/>
      <c r="N12" s="40">
        <f t="shared" si="8"/>
        <v>2.4044170882081626</v>
      </c>
      <c r="O12" s="43">
        <v>6530</v>
      </c>
      <c r="P12" s="42">
        <f t="shared" si="9"/>
        <v>7946.8167655446468</v>
      </c>
      <c r="Q12" s="27">
        <f t="shared" si="10"/>
        <v>-3405.7139650258259</v>
      </c>
      <c r="R12" s="32">
        <f t="shared" si="11"/>
        <v>19097.924764745476</v>
      </c>
      <c r="S12" s="42">
        <f t="shared" si="12"/>
        <v>375993.6790171286</v>
      </c>
      <c r="T12" s="6"/>
      <c r="U12" s="40">
        <f t="shared" si="13"/>
        <v>2.4040545684964432</v>
      </c>
      <c r="V12" s="29">
        <v>6530</v>
      </c>
      <c r="W12" s="42">
        <f t="shared" si="14"/>
        <v>7361.8951610426002</v>
      </c>
      <c r="X12" s="27">
        <f t="shared" si="15"/>
        <v>2880.1149067090914</v>
      </c>
      <c r="Y12" s="32">
        <f t="shared" si="16"/>
        <v>17691.825068566344</v>
      </c>
      <c r="Z12" s="42">
        <f t="shared" si="17"/>
        <v>342133.28341324866</v>
      </c>
      <c r="AA12" s="8"/>
      <c r="AB12" s="40">
        <f t="shared" si="18"/>
        <v>2.4037787015575125</v>
      </c>
      <c r="AC12" s="21">
        <v>8560</v>
      </c>
      <c r="AD12" s="42">
        <f t="shared" si="19"/>
        <v>7619.0452240500827</v>
      </c>
      <c r="AE12" s="27">
        <f t="shared" si="20"/>
        <v>-2617.7848464147478</v>
      </c>
      <c r="AF12" s="32">
        <f t="shared" si="21"/>
        <v>18309.971258878111</v>
      </c>
      <c r="AG12" s="42">
        <f t="shared" si="22"/>
        <v>66126.154904752198</v>
      </c>
      <c r="AH12" s="8"/>
      <c r="AI12" s="40">
        <f t="shared" si="23"/>
        <v>2.4038922246699124</v>
      </c>
      <c r="AJ12" s="29">
        <v>6530</v>
      </c>
      <c r="AK12" s="42">
        <f t="shared" si="24"/>
        <v>7275.1957052128364</v>
      </c>
      <c r="AL12" s="27">
        <f t="shared" si="25"/>
        <v>3088.4593176929825</v>
      </c>
      <c r="AM12" s="32">
        <f t="shared" si="26"/>
        <v>17483.420319528497</v>
      </c>
      <c r="AN12" s="42">
        <f t="shared" si="27"/>
        <v>118232.49160460576</v>
      </c>
      <c r="AO12" s="8"/>
      <c r="AP12" s="40">
        <f t="shared" si="28"/>
        <v>2.4037430114053389</v>
      </c>
      <c r="AQ12" s="29">
        <v>8560</v>
      </c>
      <c r="AR12" s="42">
        <f t="shared" si="29"/>
        <v>7495.8749427532866</v>
      </c>
      <c r="AS12" s="27">
        <f t="shared" si="30"/>
        <v>2558.099511468939</v>
      </c>
      <c r="AT12" s="32">
        <f t="shared" si="31"/>
        <v>18013.886643970603</v>
      </c>
      <c r="AU12" s="42">
        <f t="shared" si="32"/>
        <v>48699.325881434459</v>
      </c>
      <c r="AV12" s="8"/>
      <c r="AW12" s="40">
        <f t="shared" si="33"/>
        <v>2.4038363898873842</v>
      </c>
      <c r="AX12" s="29">
        <v>8560</v>
      </c>
      <c r="AY12" s="42">
        <f t="shared" si="34"/>
        <v>7732.9288122527296</v>
      </c>
      <c r="AZ12" s="27">
        <f t="shared" si="35"/>
        <v>-2891.6963755672627</v>
      </c>
      <c r="BA12" s="32">
        <f t="shared" si="36"/>
        <v>18583.738188303872</v>
      </c>
      <c r="BB12" s="42">
        <f t="shared" si="37"/>
        <v>56194.53704465893</v>
      </c>
      <c r="BC12" s="8"/>
      <c r="BD12" s="40">
        <f t="shared" si="38"/>
        <v>2.4039463163170809</v>
      </c>
      <c r="BE12" s="29">
        <v>6530</v>
      </c>
      <c r="BF12" s="42">
        <f t="shared" si="39"/>
        <v>7592.3383591575766</v>
      </c>
      <c r="BG12" s="27">
        <f t="shared" si="40"/>
        <v>-2553.6421619872108</v>
      </c>
      <c r="BH12" s="32">
        <f t="shared" si="41"/>
        <v>18245.770999076107</v>
      </c>
      <c r="BI12" s="42">
        <f t="shared" si="42"/>
        <v>19765.675501500402</v>
      </c>
      <c r="BJ12" s="8"/>
      <c r="BK12" s="40" t="e">
        <f>#REF!*(1+0.15*(BF12/($E12))^4)</f>
        <v>#REF!</v>
      </c>
      <c r="BL12" s="29">
        <v>6530</v>
      </c>
      <c r="BM12" s="42">
        <f t="shared" si="43"/>
        <v>7397.2270316616186</v>
      </c>
      <c r="BN12" s="42" t="e">
        <f>#REF!*((BT12-BM12)+0.03/($E12)^4*5*(BT12-BM12)*(BM12+$BT$3*(BT12-BM12))^4)</f>
        <v>#REF!</v>
      </c>
      <c r="BO12" s="32" t="e">
        <f>#REF!*(BM12+0.03/($E12)^4*BM12^5)</f>
        <v>#REF!</v>
      </c>
      <c r="BP12" s="32">
        <f t="shared" si="44"/>
        <v>17759.159574745441</v>
      </c>
      <c r="BQ12" s="42">
        <f t="shared" si="45"/>
        <v>38068.430117234973</v>
      </c>
      <c r="BR12" s="8"/>
      <c r="BS12" s="33">
        <f t="shared" si="0"/>
        <v>2.400786064660807</v>
      </c>
      <c r="BT12" s="29">
        <v>8560</v>
      </c>
      <c r="BU12" s="9">
        <f t="shared" si="1"/>
        <v>7435.748687393344</v>
      </c>
      <c r="BV12" s="44">
        <f>$F12*((CA12-BU12)+0.03/($E12)^4*5*(CA12-BU12)*(BU12+$CA$3*(CA12-BU12))^4)</f>
        <v>418.34362284841296</v>
      </c>
      <c r="BW12" s="11">
        <f t="shared" si="2"/>
        <v>17846.990387030826</v>
      </c>
      <c r="BX12" s="44">
        <f t="shared" si="3"/>
        <v>1483.9179603135672</v>
      </c>
      <c r="BY12" s="8"/>
      <c r="BZ12" s="33">
        <f t="shared" si="46"/>
        <v>2.4008025669888657</v>
      </c>
      <c r="CA12" s="22">
        <v>7610</v>
      </c>
      <c r="CB12" s="33">
        <v>7167.0386947229999</v>
      </c>
      <c r="CC12" s="56" t="e">
        <f>#REF!*((CH12-CB12)+0.03/($E12)^4*5*(CH12-CB12)*(CB12+$CH$3*(CH12-CB12))^4)</f>
        <v>#REF!</v>
      </c>
      <c r="CD12" s="19" t="e">
        <f>#REF!*(CB12+0.03/($E12)^4*CB12^5)</f>
        <v>#REF!</v>
      </c>
      <c r="CE12" s="44">
        <f t="shared" si="47"/>
        <v>72205.060160896348</v>
      </c>
      <c r="CF12" s="8"/>
      <c r="CG12" s="33">
        <f t="shared" si="56"/>
        <v>2.40069269408131</v>
      </c>
      <c r="CH12" s="22">
        <v>6530</v>
      </c>
      <c r="CI12" s="33">
        <v>7141.2542914215101</v>
      </c>
      <c r="CJ12" s="44">
        <f>$F12*((CO12-CI12)+0.03/($E12)^4*5*(CO12-CI12)*(CI12+$CO$3*(CO12-CI12))^4)</f>
        <v>3405.970638333532</v>
      </c>
      <c r="CK12" s="32" t="e">
        <f>#REF!*(CI12+0.03/($E12)^4*CI12^5)</f>
        <v>#REF!</v>
      </c>
      <c r="CL12" s="44">
        <f t="shared" si="48"/>
        <v>664.8354536138819</v>
      </c>
      <c r="CM12" s="8"/>
      <c r="CN12" s="33">
        <f t="shared" si="57"/>
        <v>2.4006827794982941</v>
      </c>
      <c r="CO12" s="22">
        <v>8560</v>
      </c>
      <c r="CP12" s="33">
        <f t="shared" si="49"/>
        <v>7163.7199756992177</v>
      </c>
      <c r="CQ12" s="33">
        <f t="shared" si="4"/>
        <v>17193.918558005967</v>
      </c>
      <c r="CR12" s="44">
        <f t="shared" si="5"/>
        <v>504.7069700656395</v>
      </c>
      <c r="CS12" s="60"/>
      <c r="CT12" s="33">
        <f>C12</f>
        <v>6</v>
      </c>
      <c r="CU12" s="33" t="str">
        <f>D12</f>
        <v xml:space="preserve"> ('3', '4'),</v>
      </c>
      <c r="CV12" s="33">
        <f>E12</f>
        <v>34220</v>
      </c>
      <c r="CW12" s="33">
        <f t="shared" si="50"/>
        <v>2.4</v>
      </c>
      <c r="CX12" s="90">
        <f t="shared" si="51"/>
        <v>3.0075477737687706E-3</v>
      </c>
      <c r="CY12" s="33">
        <f>CW12*(1+0.15*(CZ12/CV12)^4)</f>
        <v>2.4008541359800151</v>
      </c>
      <c r="CZ12" s="33">
        <v>7552.4200092645397</v>
      </c>
      <c r="DA12" s="10">
        <f t="shared" si="52"/>
        <v>18132.258815900994</v>
      </c>
      <c r="DB12" s="54">
        <f>CZ12/CV12</f>
        <v>0.22070192896740326</v>
      </c>
      <c r="DC12" s="33" t="str">
        <f t="shared" si="53"/>
        <v>-</v>
      </c>
      <c r="DD12" s="8"/>
      <c r="DF12" s="33">
        <v>6</v>
      </c>
      <c r="DG12" s="1">
        <v>7389.877919620908</v>
      </c>
      <c r="DH12" s="92">
        <f t="shared" si="54"/>
        <v>2.199523340054986E-2</v>
      </c>
    </row>
    <row r="13" spans="2:113" s="1" customFormat="1" x14ac:dyDescent="0.3">
      <c r="B13" s="72"/>
      <c r="C13" s="28">
        <v>7</v>
      </c>
      <c r="D13" s="29" t="s">
        <v>13</v>
      </c>
      <c r="E13" s="29">
        <v>46810</v>
      </c>
      <c r="F13" s="29">
        <v>2.4</v>
      </c>
      <c r="G13" s="74">
        <v>2.4050960130594805</v>
      </c>
      <c r="H13" s="74">
        <v>2.4010196104628494</v>
      </c>
      <c r="I13" s="82">
        <f t="shared" si="6"/>
        <v>4.0764025966311124E-3</v>
      </c>
      <c r="J13" s="29">
        <v>10820</v>
      </c>
      <c r="K13" s="27">
        <f t="shared" si="55"/>
        <v>0</v>
      </c>
      <c r="L13" s="32">
        <f t="shared" si="7"/>
        <v>26014.330570877195</v>
      </c>
      <c r="M13" s="7"/>
      <c r="N13" s="40">
        <f t="shared" si="8"/>
        <v>2.4051040804070047</v>
      </c>
      <c r="O13" s="43">
        <v>10820</v>
      </c>
      <c r="P13" s="42">
        <f t="shared" si="9"/>
        <v>10820</v>
      </c>
      <c r="Q13" s="27">
        <f t="shared" si="10"/>
        <v>0</v>
      </c>
      <c r="R13" s="32">
        <f t="shared" si="11"/>
        <v>26014.330570877195</v>
      </c>
      <c r="S13" s="42">
        <f t="shared" si="12"/>
        <v>0</v>
      </c>
      <c r="T13" s="6"/>
      <c r="U13" s="40">
        <f t="shared" si="13"/>
        <v>2.4051040804070047</v>
      </c>
      <c r="V13" s="29">
        <v>10820</v>
      </c>
      <c r="W13" s="42">
        <f t="shared" si="14"/>
        <v>10820</v>
      </c>
      <c r="X13" s="27">
        <f t="shared" si="15"/>
        <v>0</v>
      </c>
      <c r="Y13" s="32">
        <f t="shared" si="16"/>
        <v>26014.330570877195</v>
      </c>
      <c r="Z13" s="42">
        <f t="shared" si="17"/>
        <v>0</v>
      </c>
      <c r="AA13" s="8"/>
      <c r="AB13" s="40">
        <f t="shared" si="18"/>
        <v>2.4051040804070047</v>
      </c>
      <c r="AC13" s="21">
        <v>10820</v>
      </c>
      <c r="AD13" s="42">
        <f t="shared" si="19"/>
        <v>10820</v>
      </c>
      <c r="AE13" s="27">
        <f t="shared" si="20"/>
        <v>0</v>
      </c>
      <c r="AF13" s="32">
        <f t="shared" si="21"/>
        <v>26014.330570877195</v>
      </c>
      <c r="AG13" s="42">
        <f t="shared" si="22"/>
        <v>0</v>
      </c>
      <c r="AH13" s="8"/>
      <c r="AI13" s="40">
        <f t="shared" si="23"/>
        <v>2.4051040804070047</v>
      </c>
      <c r="AJ13" s="29">
        <v>10820</v>
      </c>
      <c r="AK13" s="42">
        <f t="shared" si="24"/>
        <v>10820</v>
      </c>
      <c r="AL13" s="27">
        <f t="shared" si="25"/>
        <v>0</v>
      </c>
      <c r="AM13" s="32">
        <f t="shared" si="26"/>
        <v>26014.330570877195</v>
      </c>
      <c r="AN13" s="42">
        <f t="shared" si="27"/>
        <v>0</v>
      </c>
      <c r="AO13" s="8"/>
      <c r="AP13" s="40">
        <f t="shared" si="28"/>
        <v>2.4051040804070047</v>
      </c>
      <c r="AQ13" s="29">
        <v>10820</v>
      </c>
      <c r="AR13" s="42">
        <f t="shared" si="29"/>
        <v>10820</v>
      </c>
      <c r="AS13" s="27">
        <f t="shared" si="30"/>
        <v>0</v>
      </c>
      <c r="AT13" s="32">
        <f t="shared" si="31"/>
        <v>26014.330570877195</v>
      </c>
      <c r="AU13" s="42">
        <f t="shared" si="32"/>
        <v>0</v>
      </c>
      <c r="AV13" s="8"/>
      <c r="AW13" s="40">
        <f t="shared" si="33"/>
        <v>2.4051040804070047</v>
      </c>
      <c r="AX13" s="29">
        <v>10820</v>
      </c>
      <c r="AY13" s="42">
        <f t="shared" si="34"/>
        <v>10820</v>
      </c>
      <c r="AZ13" s="27">
        <f t="shared" si="35"/>
        <v>0</v>
      </c>
      <c r="BA13" s="32">
        <f t="shared" si="36"/>
        <v>26014.330570877195</v>
      </c>
      <c r="BB13" s="42">
        <f t="shared" si="37"/>
        <v>0</v>
      </c>
      <c r="BC13" s="8"/>
      <c r="BD13" s="40">
        <f t="shared" si="38"/>
        <v>2.4051040804070047</v>
      </c>
      <c r="BE13" s="29">
        <v>10820</v>
      </c>
      <c r="BF13" s="42">
        <f t="shared" si="39"/>
        <v>10820</v>
      </c>
      <c r="BG13" s="27">
        <f t="shared" si="40"/>
        <v>-1418.9874806812106</v>
      </c>
      <c r="BH13" s="32">
        <f t="shared" si="41"/>
        <v>26014.330570877195</v>
      </c>
      <c r="BI13" s="42">
        <f t="shared" si="42"/>
        <v>0</v>
      </c>
      <c r="BJ13" s="8"/>
      <c r="BK13" s="40" t="e">
        <f>#REF!*(1+0.15*(BF13/($E13))^4)</f>
        <v>#REF!</v>
      </c>
      <c r="BL13" s="29">
        <v>10230</v>
      </c>
      <c r="BM13" s="42">
        <f t="shared" si="43"/>
        <v>10711.6393423712</v>
      </c>
      <c r="BN13" s="42" t="e">
        <f>#REF!*((BT13-BM13)+0.03/($E13)^4*5*(BT13-BM13)*(BM13+$BT$3*(BT13-BM13))^4)</f>
        <v>#REF!</v>
      </c>
      <c r="BO13" s="32" t="e">
        <f>#REF!*(BM13+0.03/($E13)^4*BM13^5)</f>
        <v>#REF!</v>
      </c>
      <c r="BP13" s="32">
        <f t="shared" si="44"/>
        <v>25718.508137768968</v>
      </c>
      <c r="BQ13" s="42">
        <f t="shared" si="45"/>
        <v>11742.032121746066</v>
      </c>
      <c r="BR13" s="8"/>
      <c r="BS13" s="33">
        <f t="shared" si="0"/>
        <v>2.4009871239816918</v>
      </c>
      <c r="BT13" s="29">
        <v>10820</v>
      </c>
      <c r="BU13" s="9">
        <f t="shared" si="1"/>
        <v>10715.229236582452</v>
      </c>
      <c r="BV13" s="44">
        <f>$F13*((CA13-BU13)+0.03/($E13)^4*5*(CA13-BU13)*(BU13+$CA$3*(CA13-BU13))^4)</f>
        <v>2532.5120714215559</v>
      </c>
      <c r="BW13" s="11">
        <f t="shared" si="2"/>
        <v>25718.668457060212</v>
      </c>
      <c r="BX13" s="44">
        <f t="shared" si="3"/>
        <v>12.88734044798502</v>
      </c>
      <c r="BY13" s="8"/>
      <c r="BZ13" s="33">
        <f t="shared" si="46"/>
        <v>2.4009884479443047</v>
      </c>
      <c r="CA13" s="22">
        <v>11770</v>
      </c>
      <c r="CB13" s="33">
        <v>10512.5904883937</v>
      </c>
      <c r="CC13" s="56" t="e">
        <f>#REF!*((CH13-CB13)+0.03/($E13)^4*5*(CH13-CB13)*(CB13+$CH$3*(CH13-CB13))^4)</f>
        <v>#REF!</v>
      </c>
      <c r="CD13" s="19" t="e">
        <f>#REF!*(CB13+0.03/($E13)^4*CB13^5)</f>
        <v>#REF!</v>
      </c>
      <c r="CE13" s="44">
        <f t="shared" si="47"/>
        <v>41062.462267504561</v>
      </c>
      <c r="CF13" s="8"/>
      <c r="CG13" s="33">
        <f t="shared" si="56"/>
        <v>2.4009157710802156</v>
      </c>
      <c r="CH13" s="22">
        <v>10230</v>
      </c>
      <c r="CI13" s="33">
        <v>10501.1525220939</v>
      </c>
      <c r="CJ13" s="44">
        <f>$F13*((CO13-CI13)+0.03/($E13)^4*5*(CO13-CI13)*(CI13+$CO$3*(CO13-CI13))^4)</f>
        <v>765.52522908720732</v>
      </c>
      <c r="CK13" s="32" t="e">
        <f>#REF!*(CI13+0.03/($E13)^4*CI13^5)</f>
        <v>#REF!</v>
      </c>
      <c r="CL13" s="44">
        <f t="shared" si="48"/>
        <v>130.82707307535782</v>
      </c>
      <c r="CM13" s="8"/>
      <c r="CN13" s="33">
        <f t="shared" si="57"/>
        <v>2.4009117920509624</v>
      </c>
      <c r="CO13" s="22">
        <v>10820</v>
      </c>
      <c r="CP13" s="33">
        <f t="shared" si="49"/>
        <v>10506.201437292775</v>
      </c>
      <c r="CQ13" s="33">
        <f t="shared" si="4"/>
        <v>25216.803030971401</v>
      </c>
      <c r="CR13" s="44">
        <f t="shared" si="5"/>
        <v>25.491544685430632</v>
      </c>
      <c r="CS13" s="60"/>
      <c r="CT13" s="33">
        <f>C13</f>
        <v>7</v>
      </c>
      <c r="CU13" s="33" t="str">
        <f>D13</f>
        <v xml:space="preserve"> ('3', '12'),</v>
      </c>
      <c r="CV13" s="33">
        <f>E13</f>
        <v>46810</v>
      </c>
      <c r="CW13" s="33">
        <f t="shared" si="50"/>
        <v>2.4</v>
      </c>
      <c r="CX13" s="90">
        <f t="shared" si="51"/>
        <v>4.0764025966311124E-3</v>
      </c>
      <c r="CY13" s="33">
        <f>CW13*(1+0.15*(CZ13/CV13)^4)</f>
        <v>2.4010276778103736</v>
      </c>
      <c r="CZ13" s="33">
        <v>10820</v>
      </c>
      <c r="DA13" s="10">
        <f t="shared" si="52"/>
        <v>25979.119473908242</v>
      </c>
      <c r="DB13" s="54">
        <f>CZ13/CV13</f>
        <v>0.23114719077120274</v>
      </c>
      <c r="DC13" s="33" t="str">
        <f t="shared" si="53"/>
        <v>-</v>
      </c>
      <c r="DD13" s="8"/>
      <c r="DF13" s="33">
        <v>7</v>
      </c>
      <c r="DG13" s="1">
        <v>10798.702750769689</v>
      </c>
      <c r="DH13" s="92">
        <f t="shared" si="54"/>
        <v>1.972204413978581E-3</v>
      </c>
    </row>
    <row r="14" spans="2:113" s="1" customFormat="1" x14ac:dyDescent="0.3">
      <c r="B14" s="72"/>
      <c r="C14" s="28">
        <v>14</v>
      </c>
      <c r="D14" s="29" t="s">
        <v>14</v>
      </c>
      <c r="E14" s="29">
        <v>9920</v>
      </c>
      <c r="F14" s="29">
        <v>3</v>
      </c>
      <c r="G14" s="74">
        <v>5.5094688698026628</v>
      </c>
      <c r="H14" s="74">
        <v>3.499101421397782</v>
      </c>
      <c r="I14" s="82">
        <f t="shared" si="6"/>
        <v>2.0103674484048808</v>
      </c>
      <c r="J14" s="29">
        <v>11390</v>
      </c>
      <c r="K14" s="27">
        <f t="shared" si="55"/>
        <v>-8457.2157329011989</v>
      </c>
      <c r="L14" s="32">
        <f t="shared" si="7"/>
        <v>58849.702619588657</v>
      </c>
      <c r="M14" s="7"/>
      <c r="N14" s="40">
        <f t="shared" si="8"/>
        <v>5.7924646311340569</v>
      </c>
      <c r="O14" s="43">
        <v>9900</v>
      </c>
      <c r="P14" s="42">
        <f t="shared" si="9"/>
        <v>10939.929547123904</v>
      </c>
      <c r="Q14" s="27">
        <f t="shared" si="10"/>
        <v>-5800.1958531691944</v>
      </c>
      <c r="R14" s="32">
        <f t="shared" si="11"/>
        <v>56269.425899550472</v>
      </c>
      <c r="S14" s="42">
        <f t="shared" si="12"/>
        <v>202563.41255209429</v>
      </c>
      <c r="T14" s="6"/>
      <c r="U14" s="40">
        <f t="shared" si="13"/>
        <v>5.6759837133565085</v>
      </c>
      <c r="V14" s="29">
        <v>9900</v>
      </c>
      <c r="W14" s="42">
        <f t="shared" si="14"/>
        <v>10510.60285219383</v>
      </c>
      <c r="X14" s="27">
        <f t="shared" si="15"/>
        <v>-3388.6801527366169</v>
      </c>
      <c r="Y14" s="32">
        <f t="shared" si="16"/>
        <v>53854.140765120464</v>
      </c>
      <c r="Z14" s="42">
        <f t="shared" si="17"/>
        <v>184321.41097958095</v>
      </c>
      <c r="AA14" s="8"/>
      <c r="AB14" s="40">
        <f t="shared" si="18"/>
        <v>5.5774892339683868</v>
      </c>
      <c r="AC14" s="21">
        <v>9900</v>
      </c>
      <c r="AD14" s="42">
        <f t="shared" si="19"/>
        <v>10379.54874339745</v>
      </c>
      <c r="AE14" s="27">
        <f t="shared" si="20"/>
        <v>-2646.6003536649223</v>
      </c>
      <c r="AF14" s="32">
        <f t="shared" si="21"/>
        <v>53125.018363991177</v>
      </c>
      <c r="AG14" s="42">
        <f t="shared" si="22"/>
        <v>17175.179432413221</v>
      </c>
      <c r="AH14" s="8"/>
      <c r="AI14" s="40">
        <f t="shared" si="23"/>
        <v>5.549728666614409</v>
      </c>
      <c r="AJ14" s="29">
        <v>9900</v>
      </c>
      <c r="AK14" s="42">
        <f t="shared" si="24"/>
        <v>10228.138497950529</v>
      </c>
      <c r="AL14" s="27">
        <f t="shared" si="25"/>
        <v>-1807.3283465645181</v>
      </c>
      <c r="AM14" s="32">
        <f t="shared" si="26"/>
        <v>52287.080630654527</v>
      </c>
      <c r="AN14" s="42">
        <f t="shared" si="27"/>
        <v>22925.062426296918</v>
      </c>
      <c r="AO14" s="8"/>
      <c r="AP14" s="40">
        <f t="shared" si="28"/>
        <v>5.5189391904451668</v>
      </c>
      <c r="AQ14" s="29">
        <v>9900</v>
      </c>
      <c r="AR14" s="42">
        <f t="shared" si="29"/>
        <v>10171.777109816014</v>
      </c>
      <c r="AS14" s="27">
        <f t="shared" si="30"/>
        <v>-1493.7096747703915</v>
      </c>
      <c r="AT14" s="32">
        <f t="shared" si="31"/>
        <v>51976.339720433592</v>
      </c>
      <c r="AU14" s="42">
        <f t="shared" si="32"/>
        <v>3176.6060724494973</v>
      </c>
      <c r="AV14" s="8"/>
      <c r="AW14" s="40">
        <f t="shared" si="33"/>
        <v>5.5078217211715108</v>
      </c>
      <c r="AX14" s="29">
        <v>9900</v>
      </c>
      <c r="AY14" s="42">
        <f t="shared" si="34"/>
        <v>10111.233647292958</v>
      </c>
      <c r="AZ14" s="27">
        <f t="shared" si="35"/>
        <v>-1159.9593872393889</v>
      </c>
      <c r="BA14" s="32">
        <f t="shared" si="36"/>
        <v>51643.233520981681</v>
      </c>
      <c r="BB14" s="42">
        <f t="shared" si="37"/>
        <v>3665.5108542806252</v>
      </c>
      <c r="BC14" s="8"/>
      <c r="BD14" s="40">
        <f t="shared" si="38"/>
        <v>5.4960834478723948</v>
      </c>
      <c r="BE14" s="29">
        <v>9900</v>
      </c>
      <c r="BF14" s="42">
        <f t="shared" si="39"/>
        <v>10086.546039947147</v>
      </c>
      <c r="BG14" s="27">
        <f t="shared" si="40"/>
        <v>-1023.1780013125245</v>
      </c>
      <c r="BH14" s="32">
        <f t="shared" si="41"/>
        <v>51507.606783393421</v>
      </c>
      <c r="BI14" s="42">
        <f t="shared" si="42"/>
        <v>609.4779564609687</v>
      </c>
      <c r="BJ14" s="8"/>
      <c r="BK14" s="40" t="e">
        <f>#REF!*(1+0.15*(BF14/($E14))^4)</f>
        <v>#REF!</v>
      </c>
      <c r="BL14" s="29">
        <v>9900</v>
      </c>
      <c r="BM14" s="42">
        <f t="shared" si="43"/>
        <v>10052.284596613721</v>
      </c>
      <c r="BN14" s="42" t="e">
        <f>#REF!*((BT14-BM14)+0.03/($E14)^4*5*(BT14-BM14)*(BM14+$BT$3*(BT14-BM14))^4)</f>
        <v>#REF!</v>
      </c>
      <c r="BO14" s="32" t="e">
        <f>#REF!*(BM14+0.03/($E14)^4*BM14^5)</f>
        <v>#REF!</v>
      </c>
      <c r="BP14" s="32">
        <f t="shared" si="44"/>
        <v>34926.538848019758</v>
      </c>
      <c r="BQ14" s="42">
        <f t="shared" si="45"/>
        <v>1173.8464992895356</v>
      </c>
      <c r="BR14" s="8"/>
      <c r="BS14" s="33">
        <f t="shared" si="0"/>
        <v>3.4744876661953388</v>
      </c>
      <c r="BT14" s="29">
        <v>11390</v>
      </c>
      <c r="BU14" s="9">
        <f t="shared" si="1"/>
        <v>10096.601942853642</v>
      </c>
      <c r="BV14" s="44">
        <f>$F14*((CA14-BU14)+0.03/($E14)^4*5*(CA14-BU14)*(BU14+$CA$3*(CA14-BU14))^4)</f>
        <v>4520.1444638428102</v>
      </c>
      <c r="BW14" s="11">
        <f t="shared" si="2"/>
        <v>31264.957105527668</v>
      </c>
      <c r="BX14" s="44">
        <f t="shared" si="3"/>
        <v>1964.0271777490293</v>
      </c>
      <c r="BY14" s="8"/>
      <c r="BZ14" s="33">
        <f t="shared" si="46"/>
        <v>3.4829106279944786</v>
      </c>
      <c r="CA14" s="22">
        <v>11390</v>
      </c>
      <c r="CB14" s="33">
        <v>9901.0351847533693</v>
      </c>
      <c r="CC14" s="56" t="e">
        <f>#REF!*((CH14-CB14)+0.03/($E14)^4*5*(CH14-CB14)*(CB14+$CH$3*(CH14-CB14))^4)</f>
        <v>#REF!</v>
      </c>
      <c r="CD14" s="19" t="e">
        <f>#REF!*(CB14+0.03/($E14)^4*CB14^5)</f>
        <v>#REF!</v>
      </c>
      <c r="CE14" s="44">
        <f t="shared" si="47"/>
        <v>38246.356873850556</v>
      </c>
      <c r="CF14" s="8"/>
      <c r="CG14" s="33">
        <f t="shared" si="56"/>
        <v>3.4465686593073146</v>
      </c>
      <c r="CH14" s="22">
        <v>9900</v>
      </c>
      <c r="CI14" s="33">
        <v>9900.9932852245092</v>
      </c>
      <c r="CJ14" s="44">
        <f>$F14*((CO14-CI14)+0.03/($E14)^4*5*(CO14-CI14)*(CI14+$CO$3*(CO14-CI14))^4)</f>
        <v>5138.3091722606923</v>
      </c>
      <c r="CK14" s="32" t="e">
        <f>#REF!*(CI14+0.03/($E14)^4*CI14^5)</f>
        <v>#REF!</v>
      </c>
      <c r="CL14" s="44">
        <f t="shared" si="48"/>
        <v>1.7555705186971303E-3</v>
      </c>
      <c r="CM14" s="8"/>
      <c r="CN14" s="33">
        <f t="shared" si="57"/>
        <v>3.4465611001390837</v>
      </c>
      <c r="CO14" s="22">
        <v>11390</v>
      </c>
      <c r="CP14" s="33">
        <f t="shared" si="49"/>
        <v>9924.5715449078816</v>
      </c>
      <c r="CQ14" s="33">
        <f t="shared" si="4"/>
        <v>30668.573726886891</v>
      </c>
      <c r="CR14" s="44">
        <f t="shared" si="5"/>
        <v>555.93432969654339</v>
      </c>
      <c r="CS14" s="60"/>
      <c r="CT14" s="33">
        <f>C14</f>
        <v>14</v>
      </c>
      <c r="CU14" s="33" t="str">
        <f>D14</f>
        <v xml:space="preserve"> ('6', '2'),</v>
      </c>
      <c r="CV14" s="33">
        <f>E14</f>
        <v>9920</v>
      </c>
      <c r="CW14" s="33">
        <f t="shared" si="50"/>
        <v>3</v>
      </c>
      <c r="CX14" s="90">
        <f t="shared" si="51"/>
        <v>2.0103674484048808</v>
      </c>
      <c r="CY14" s="33">
        <f>CW14*(1+0.15*(CZ14/CV14)^4)</f>
        <v>3.4818330801281938</v>
      </c>
      <c r="CZ14" s="33">
        <v>10090.9649332753</v>
      </c>
      <c r="DA14" s="10">
        <f t="shared" si="52"/>
        <v>35135.055515091532</v>
      </c>
      <c r="DB14" s="54">
        <f>CZ14/CV14</f>
        <v>1.0172343682737197</v>
      </c>
      <c r="DC14" s="33" t="str">
        <f t="shared" si="53"/>
        <v>V</v>
      </c>
      <c r="DD14" s="8"/>
      <c r="DE14" s="1">
        <v>2</v>
      </c>
      <c r="DF14" s="33">
        <v>14</v>
      </c>
      <c r="DG14" s="1">
        <v>10180.186759734263</v>
      </c>
      <c r="DH14" s="92">
        <f t="shared" si="54"/>
        <v>8.7642622443688655E-3</v>
      </c>
    </row>
    <row r="15" spans="2:113" s="1" customFormat="1" x14ac:dyDescent="0.3">
      <c r="B15" s="72"/>
      <c r="C15" s="28">
        <v>15</v>
      </c>
      <c r="D15" s="29" t="s">
        <v>15</v>
      </c>
      <c r="E15" s="29">
        <v>9900</v>
      </c>
      <c r="F15" s="29">
        <v>2.4</v>
      </c>
      <c r="G15" s="74">
        <v>3.0560805231236037</v>
      </c>
      <c r="H15" s="74">
        <v>2.522477934048418</v>
      </c>
      <c r="I15" s="82">
        <f t="shared" si="6"/>
        <v>0.53360258907518565</v>
      </c>
      <c r="J15" s="29">
        <v>8570</v>
      </c>
      <c r="K15" s="27">
        <f t="shared" si="55"/>
        <v>-18129.083295841097</v>
      </c>
      <c r="L15" s="32">
        <f t="shared" si="7"/>
        <v>25487.468275358067</v>
      </c>
      <c r="M15" s="7"/>
      <c r="N15" s="40">
        <f t="shared" si="8"/>
        <v>3.1357578323562398</v>
      </c>
      <c r="O15" s="43">
        <v>2550</v>
      </c>
      <c r="P15" s="42">
        <f t="shared" si="9"/>
        <v>6751.5945460979165</v>
      </c>
      <c r="Q15" s="27">
        <f t="shared" si="10"/>
        <v>8366.3082184375926</v>
      </c>
      <c r="R15" s="32">
        <f t="shared" si="11"/>
        <v>19911.648681224953</v>
      </c>
      <c r="S15" s="42">
        <f t="shared" si="12"/>
        <v>3306598.3947808426</v>
      </c>
      <c r="T15" s="6"/>
      <c r="U15" s="40">
        <f t="shared" si="13"/>
        <v>3.0114756305383885</v>
      </c>
      <c r="V15" s="29">
        <v>9470</v>
      </c>
      <c r="W15" s="42">
        <f t="shared" si="14"/>
        <v>7873.8667540868446</v>
      </c>
      <c r="X15" s="27">
        <f t="shared" si="15"/>
        <v>-8819.5621062428218</v>
      </c>
      <c r="Y15" s="32">
        <f t="shared" si="16"/>
        <v>23325.642364909381</v>
      </c>
      <c r="Z15" s="42">
        <f t="shared" si="17"/>
        <v>1259494.9088243439</v>
      </c>
      <c r="AA15" s="8"/>
      <c r="AB15" s="40">
        <f t="shared" si="18"/>
        <v>3.0776528226973405</v>
      </c>
      <c r="AC15" s="21">
        <v>4970</v>
      </c>
      <c r="AD15" s="42">
        <f t="shared" si="19"/>
        <v>7250.6078417627996</v>
      </c>
      <c r="AE15" s="27">
        <f t="shared" si="20"/>
        <v>-638.86434864389503</v>
      </c>
      <c r="AF15" s="32">
        <f t="shared" si="21"/>
        <v>21420.599816020062</v>
      </c>
      <c r="AG15" s="42">
        <f t="shared" si="22"/>
        <v>388451.67179135163</v>
      </c>
      <c r="AH15" s="8"/>
      <c r="AI15" s="40">
        <f t="shared" si="23"/>
        <v>3.0371786494095652</v>
      </c>
      <c r="AJ15" s="29">
        <v>7040</v>
      </c>
      <c r="AK15" s="42">
        <f t="shared" si="24"/>
        <v>7184.1116086824377</v>
      </c>
      <c r="AL15" s="27">
        <f t="shared" si="25"/>
        <v>655.33095120233611</v>
      </c>
      <c r="AM15" s="32">
        <f t="shared" si="26"/>
        <v>21218.764054094507</v>
      </c>
      <c r="AN15" s="42">
        <f t="shared" si="27"/>
        <v>4421.7490138778148</v>
      </c>
      <c r="AO15" s="8"/>
      <c r="AP15" s="40">
        <f t="shared" si="28"/>
        <v>3.0334309648518505</v>
      </c>
      <c r="AQ15" s="29">
        <v>7400</v>
      </c>
      <c r="AR15" s="42">
        <f t="shared" si="29"/>
        <v>7221.1928091291456</v>
      </c>
      <c r="AS15" s="27">
        <f t="shared" si="30"/>
        <v>1243.0791633276103</v>
      </c>
      <c r="AT15" s="32">
        <f t="shared" si="31"/>
        <v>21331.285727143077</v>
      </c>
      <c r="AU15" s="42">
        <f t="shared" si="32"/>
        <v>1375.0154265689341</v>
      </c>
      <c r="AV15" s="8"/>
      <c r="AW15" s="40">
        <f t="shared" si="33"/>
        <v>3.0355080567457344</v>
      </c>
      <c r="AX15" s="29">
        <v>7630</v>
      </c>
      <c r="AY15" s="42">
        <f t="shared" si="34"/>
        <v>7312.2622993316163</v>
      </c>
      <c r="AZ15" s="27">
        <f t="shared" si="35"/>
        <v>266.84097575577812</v>
      </c>
      <c r="BA15" s="32">
        <f t="shared" si="36"/>
        <v>21607.964949142912</v>
      </c>
      <c r="BB15" s="42">
        <f t="shared" si="37"/>
        <v>8293.6520457378992</v>
      </c>
      <c r="BC15" s="8"/>
      <c r="BD15" s="40">
        <f t="shared" si="38"/>
        <v>3.0407468143590206</v>
      </c>
      <c r="BE15" s="29">
        <v>7400</v>
      </c>
      <c r="BF15" s="42">
        <f t="shared" si="39"/>
        <v>7322.5165080302968</v>
      </c>
      <c r="BG15" s="27">
        <f t="shared" si="40"/>
        <v>936.19855712492586</v>
      </c>
      <c r="BH15" s="32">
        <f t="shared" si="41"/>
        <v>21639.148487324313</v>
      </c>
      <c r="BI15" s="42">
        <f t="shared" si="42"/>
        <v>105.14879603609455</v>
      </c>
      <c r="BJ15" s="8"/>
      <c r="BK15" s="40" t="e">
        <f>#REF!*(1+0.15*(BF15/($E15))^4)</f>
        <v>#REF!</v>
      </c>
      <c r="BL15" s="29">
        <v>7630</v>
      </c>
      <c r="BM15" s="42">
        <f t="shared" si="43"/>
        <v>7378.9895815893424</v>
      </c>
      <c r="BN15" s="42" t="e">
        <f>#REF!*((BT15-BM15)+0.03/($E15)^4*5*(BT15-BM15)*(BM15+$BT$3*(BT15-BM15))^4)</f>
        <v>#REF!</v>
      </c>
      <c r="BO15" s="32" t="e">
        <f>#REF!*(BM15+0.03/($E15)^4*BM15^5)</f>
        <v>#REF!</v>
      </c>
      <c r="BP15" s="32">
        <f t="shared" si="44"/>
        <v>18529.447285435021</v>
      </c>
      <c r="BQ15" s="42">
        <f t="shared" si="45"/>
        <v>3189.2080372053738</v>
      </c>
      <c r="BR15" s="8"/>
      <c r="BS15" s="33">
        <f t="shared" si="0"/>
        <v>2.5111090184577831</v>
      </c>
      <c r="BT15" s="29">
        <v>8570</v>
      </c>
      <c r="BU15" s="9">
        <f t="shared" si="1"/>
        <v>7418.4467194487443</v>
      </c>
      <c r="BV15" s="44">
        <f>$F15*((CA15-BU15)+0.03/($E15)^4*5*(CA15-BU15)*(BU15+$CA$3*(CA15-BU15))^4)</f>
        <v>2898.3356605017984</v>
      </c>
      <c r="BW15" s="11">
        <f t="shared" si="2"/>
        <v>17972.67776479735</v>
      </c>
      <c r="BX15" s="44">
        <f t="shared" si="3"/>
        <v>1556.8657280558455</v>
      </c>
      <c r="BY15" s="8"/>
      <c r="BZ15" s="33">
        <f t="shared" si="46"/>
        <v>2.5135046489441382</v>
      </c>
      <c r="CA15" s="22">
        <v>8570</v>
      </c>
      <c r="CB15" s="33">
        <v>7029.0883028498802</v>
      </c>
      <c r="CC15" s="56" t="e">
        <f>#REF!*((CH15-CB15)+0.03/($E15)^4*5*(CH15-CB15)*(CB15+$CH$3*(CH15-CB15))^4)</f>
        <v>#REF!</v>
      </c>
      <c r="CD15" s="19" t="e">
        <f>#REF!*(CB15+0.03/($E15)^4*CB15^5)</f>
        <v>#REF!</v>
      </c>
      <c r="CE15" s="44">
        <f t="shared" si="47"/>
        <v>151599.97657637461</v>
      </c>
      <c r="CF15" s="8"/>
      <c r="CG15" s="33">
        <f t="shared" si="56"/>
        <v>2.4914866487137255</v>
      </c>
      <c r="CH15" s="22">
        <v>7630</v>
      </c>
      <c r="CI15" s="33">
        <v>7053.4104510588504</v>
      </c>
      <c r="CJ15" s="44">
        <f>$F15*((CO15-CI15)+0.03/($E15)^4*5*(CO15-CI15)*(CI15+$CO$3*(CO15-CI15))^4)</f>
        <v>3782.4186860521136</v>
      </c>
      <c r="CK15" s="32" t="e">
        <f>#REF!*(CI15+0.03/($E15)^4*CI15^5)</f>
        <v>#REF!</v>
      </c>
      <c r="CL15" s="44">
        <f t="shared" si="48"/>
        <v>591.5668934991146</v>
      </c>
      <c r="CM15" s="8"/>
      <c r="CN15" s="33">
        <f t="shared" si="57"/>
        <v>2.4927594895996488</v>
      </c>
      <c r="CO15" s="22">
        <v>8570</v>
      </c>
      <c r="CP15" s="33">
        <f t="shared" si="49"/>
        <v>7077.4254819268699</v>
      </c>
      <c r="CQ15" s="33">
        <f t="shared" si="4"/>
        <v>17118.918149989113</v>
      </c>
      <c r="CR15" s="44">
        <f t="shared" si="5"/>
        <v>576.72170759192909</v>
      </c>
      <c r="CS15" s="60"/>
      <c r="CT15" s="33">
        <f>C15</f>
        <v>15</v>
      </c>
      <c r="CU15" s="33" t="str">
        <f>D15</f>
        <v xml:space="preserve"> ('6', '5'),</v>
      </c>
      <c r="CV15" s="33">
        <f>E15</f>
        <v>9900</v>
      </c>
      <c r="CW15" s="33">
        <f t="shared" si="50"/>
        <v>2.4</v>
      </c>
      <c r="CX15" s="90">
        <f t="shared" si="51"/>
        <v>0.53360258907518565</v>
      </c>
      <c r="CY15" s="33">
        <f>CW15*(1+0.15*(CZ15/CV15)^4)</f>
        <v>2.5115564072254126</v>
      </c>
      <c r="CZ15" s="33">
        <v>7386.4064050899196</v>
      </c>
      <c r="DA15" s="10">
        <f t="shared" si="52"/>
        <v>18551.376333074415</v>
      </c>
      <c r="DB15" s="54">
        <f>CZ15/CV15</f>
        <v>0.74610165707978982</v>
      </c>
      <c r="DC15" s="33" t="str">
        <f t="shared" si="53"/>
        <v>-</v>
      </c>
      <c r="DD15" s="8"/>
      <c r="DF15" s="33">
        <v>15</v>
      </c>
      <c r="DG15" s="1">
        <v>7560.9093712780186</v>
      </c>
      <c r="DH15" s="92">
        <f t="shared" si="54"/>
        <v>2.3079626751114302E-2</v>
      </c>
    </row>
    <row r="16" spans="2:113" s="1" customFormat="1" x14ac:dyDescent="0.3">
      <c r="B16" s="72"/>
      <c r="C16" s="28">
        <v>16</v>
      </c>
      <c r="D16" s="29" t="s">
        <v>16</v>
      </c>
      <c r="E16" s="29">
        <v>21620</v>
      </c>
      <c r="F16" s="29">
        <v>1.2</v>
      </c>
      <c r="G16" s="74">
        <v>1.3019361841916322</v>
      </c>
      <c r="H16" s="74">
        <v>1.2204650809682522</v>
      </c>
      <c r="I16" s="82">
        <f t="shared" si="6"/>
        <v>8.1471103223379915E-2</v>
      </c>
      <c r="J16" s="29">
        <v>10720</v>
      </c>
      <c r="K16" s="27">
        <f t="shared" si="55"/>
        <v>5323.1084505670397</v>
      </c>
      <c r="L16" s="32">
        <f t="shared" si="7"/>
        <v>13760.696946162481</v>
      </c>
      <c r="M16" s="7"/>
      <c r="N16" s="40">
        <f t="shared" si="8"/>
        <v>1.2923511030404737</v>
      </c>
      <c r="O16" s="43">
        <v>14820</v>
      </c>
      <c r="P16" s="42">
        <f t="shared" si="9"/>
        <v>11958.448897175836</v>
      </c>
      <c r="Q16" s="27">
        <f t="shared" si="10"/>
        <v>1029.2045179407096</v>
      </c>
      <c r="R16" s="32">
        <f t="shared" si="11"/>
        <v>15364.701964797161</v>
      </c>
      <c r="S16" s="42">
        <f t="shared" si="12"/>
        <v>1533755.6709160456</v>
      </c>
      <c r="T16" s="6"/>
      <c r="U16" s="40">
        <f t="shared" si="13"/>
        <v>1.2983191342846438</v>
      </c>
      <c r="V16" s="29">
        <v>12750</v>
      </c>
      <c r="W16" s="42">
        <f t="shared" si="14"/>
        <v>12285.234514320402</v>
      </c>
      <c r="X16" s="27">
        <f t="shared" si="15"/>
        <v>656.65365927308301</v>
      </c>
      <c r="Y16" s="32">
        <f t="shared" si="16"/>
        <v>15789.283225609217</v>
      </c>
      <c r="Z16" s="42">
        <f t="shared" si="17"/>
        <v>106788.83957255457</v>
      </c>
      <c r="AA16" s="8"/>
      <c r="AB16" s="40">
        <f t="shared" si="18"/>
        <v>1.3002376148155514</v>
      </c>
      <c r="AC16" s="21">
        <v>12790</v>
      </c>
      <c r="AD16" s="42">
        <f t="shared" si="19"/>
        <v>12393.572676579612</v>
      </c>
      <c r="AE16" s="27">
        <f t="shared" si="20"/>
        <v>463.93437714674326</v>
      </c>
      <c r="AF16" s="32">
        <f t="shared" si="21"/>
        <v>15930.184755491449</v>
      </c>
      <c r="AG16" s="42">
        <f t="shared" si="22"/>
        <v>11737.157401702836</v>
      </c>
      <c r="AH16" s="8"/>
      <c r="AI16" s="40">
        <f t="shared" si="23"/>
        <v>1.3009083978651756</v>
      </c>
      <c r="AJ16" s="29">
        <v>12750</v>
      </c>
      <c r="AK16" s="42">
        <f t="shared" si="24"/>
        <v>12506.109200272142</v>
      </c>
      <c r="AL16" s="27">
        <f t="shared" si="25"/>
        <v>369.60884491683748</v>
      </c>
      <c r="AM16" s="32">
        <f t="shared" si="26"/>
        <v>16076.624550879233</v>
      </c>
      <c r="AN16" s="42">
        <f t="shared" si="27"/>
        <v>12664.469164799355</v>
      </c>
      <c r="AO16" s="8"/>
      <c r="AP16" s="40">
        <f t="shared" si="28"/>
        <v>1.3016240525408758</v>
      </c>
      <c r="AQ16" s="29">
        <v>12790</v>
      </c>
      <c r="AR16" s="42">
        <f t="shared" si="29"/>
        <v>12554.870560646541</v>
      </c>
      <c r="AS16" s="27">
        <f t="shared" si="30"/>
        <v>-2384.2343104110214</v>
      </c>
      <c r="AT16" s="32">
        <f t="shared" si="31"/>
        <v>16140.101203299224</v>
      </c>
      <c r="AU16" s="42">
        <f t="shared" si="32"/>
        <v>2377.6702655620452</v>
      </c>
      <c r="AV16" s="8"/>
      <c r="AW16" s="40">
        <f t="shared" si="33"/>
        <v>1.3019402012011292</v>
      </c>
      <c r="AX16" s="29">
        <v>10720</v>
      </c>
      <c r="AY16" s="42">
        <f t="shared" si="34"/>
        <v>12146.118634855708</v>
      </c>
      <c r="AZ16" s="27">
        <f t="shared" si="35"/>
        <v>3479.5745338027828</v>
      </c>
      <c r="BA16" s="32">
        <f t="shared" si="36"/>
        <v>15608.457987234828</v>
      </c>
      <c r="BB16" s="42">
        <f t="shared" si="37"/>
        <v>167078.13683771499</v>
      </c>
      <c r="BC16" s="8"/>
      <c r="BD16" s="40">
        <f t="shared" si="38"/>
        <v>1.2994019096207554</v>
      </c>
      <c r="BE16" s="29">
        <v>14820</v>
      </c>
      <c r="BF16" s="42">
        <f t="shared" si="39"/>
        <v>12458.624403126676</v>
      </c>
      <c r="BG16" s="27">
        <f t="shared" si="40"/>
        <v>1147.8785184954338</v>
      </c>
      <c r="BH16" s="32">
        <f t="shared" si="41"/>
        <v>16014.824436251502</v>
      </c>
      <c r="BI16" s="42">
        <f t="shared" si="42"/>
        <v>97659.855202628241</v>
      </c>
      <c r="BJ16" s="8"/>
      <c r="BK16" s="40" t="e">
        <f>#REF!*(1+0.15*(BF16/($E16))^4)</f>
        <v>#REF!</v>
      </c>
      <c r="BL16" s="29">
        <v>13340</v>
      </c>
      <c r="BM16" s="42">
        <f t="shared" si="43"/>
        <v>12620.499723965946</v>
      </c>
      <c r="BN16" s="42" t="e">
        <f>#REF!*((BT16-BM16)+0.03/($E16)^4*5*(BT16-BM16)*(BM16+$BT$3*(BT16-BM16))^4)</f>
        <v>#REF!</v>
      </c>
      <c r="BO16" s="32" t="e">
        <f>#REF!*(BM16+0.03/($E16)^4*BM16^5)</f>
        <v>#REF!</v>
      </c>
      <c r="BP16" s="32">
        <f t="shared" si="44"/>
        <v>15408.373984410633</v>
      </c>
      <c r="BQ16" s="42">
        <f t="shared" si="45"/>
        <v>26203.619496816598</v>
      </c>
      <c r="BR16" s="8"/>
      <c r="BS16" s="33">
        <f t="shared" si="0"/>
        <v>1.2209004652288529</v>
      </c>
      <c r="BT16" s="29">
        <v>10720</v>
      </c>
      <c r="BU16" s="9">
        <f t="shared" si="1"/>
        <v>12557.537823338454</v>
      </c>
      <c r="BV16" s="44">
        <f>$F16*((CA16-BU16)+0.03/($E16)^4*5*(CA16-BU16)*(BU16+$CA$3*(CA16-BU16))^4)</f>
        <v>-2241.6534832612724</v>
      </c>
      <c r="BW16" s="11">
        <f t="shared" si="2"/>
        <v>15120.49738279108</v>
      </c>
      <c r="BX16" s="44">
        <f t="shared" si="3"/>
        <v>3964.200930626122</v>
      </c>
      <c r="BY16" s="8"/>
      <c r="BZ16" s="33">
        <f t="shared" si="46"/>
        <v>1.2204864980335997</v>
      </c>
      <c r="CA16" s="22">
        <v>10720</v>
      </c>
      <c r="CB16" s="33">
        <v>13042.7116366969</v>
      </c>
      <c r="CC16" s="56" t="e">
        <f>#REF!*((CH16-CB16)+0.03/($E16)^4*5*(CH16-CB16)*(CB16+$CH$3*(CH16-CB16))^4)</f>
        <v>#REF!</v>
      </c>
      <c r="CD16" s="19" t="e">
        <f>#REF!*(CB16+0.03/($E16)^4*CB16^5)</f>
        <v>#REF!</v>
      </c>
      <c r="CE16" s="44">
        <f t="shared" si="47"/>
        <v>235393.62916877604</v>
      </c>
      <c r="CF16" s="8"/>
      <c r="CG16" s="33">
        <f t="shared" si="56"/>
        <v>1.2238408270184193</v>
      </c>
      <c r="CH16" s="22">
        <v>13340</v>
      </c>
      <c r="CI16" s="33">
        <v>13054.7445055317</v>
      </c>
      <c r="CJ16" s="44">
        <f>$F16*((CO16-CI16)+0.03/($E16)^4*5*(CO16-CI16)*(CI16+$CO$3*(CO16-CI16))^4)</f>
        <v>-2856.9311629097692</v>
      </c>
      <c r="CK16" s="32" t="e">
        <f>#REF!*(CI16+0.03/($E16)^4*CI16^5)</f>
        <v>#REF!</v>
      </c>
      <c r="CL16" s="44">
        <f t="shared" si="48"/>
        <v>144.78993239550005</v>
      </c>
      <c r="CM16" s="8"/>
      <c r="CN16" s="33">
        <f t="shared" si="57"/>
        <v>1.2239289285696417</v>
      </c>
      <c r="CO16" s="22">
        <v>10720</v>
      </c>
      <c r="CP16" s="33">
        <f t="shared" si="49"/>
        <v>13017.774079744164</v>
      </c>
      <c r="CQ16" s="33">
        <f t="shared" si="4"/>
        <v>15682.926439245504</v>
      </c>
      <c r="CR16" s="44">
        <f t="shared" si="5"/>
        <v>1366.8123829117396</v>
      </c>
      <c r="CS16" s="60"/>
      <c r="CT16" s="33">
        <f>C16</f>
        <v>16</v>
      </c>
      <c r="CU16" s="33" t="str">
        <f>D16</f>
        <v xml:space="preserve"> ('6', '8'),</v>
      </c>
      <c r="CV16" s="33">
        <f>E16</f>
        <v>21620</v>
      </c>
      <c r="CW16" s="33">
        <f t="shared" si="50"/>
        <v>1.2</v>
      </c>
      <c r="CX16" s="90">
        <f t="shared" si="51"/>
        <v>8.1471103223379915E-2</v>
      </c>
      <c r="CY16" s="33">
        <f>CW16*(1+0.15*(CZ16/CV16)^4)</f>
        <v>1.2194429398744291</v>
      </c>
      <c r="CZ16" s="33">
        <v>12394.4724543456</v>
      </c>
      <c r="DA16" s="10">
        <f t="shared" si="52"/>
        <v>15114.351927919828</v>
      </c>
      <c r="DB16" s="54">
        <f>CZ16/CV16</f>
        <v>0.57328734756455135</v>
      </c>
      <c r="DC16" s="33" t="str">
        <f t="shared" si="53"/>
        <v>-</v>
      </c>
      <c r="DD16" s="8"/>
      <c r="DF16" s="33">
        <v>16</v>
      </c>
      <c r="DG16" s="1">
        <v>12554.254549791238</v>
      </c>
      <c r="DH16" s="92">
        <f t="shared" si="54"/>
        <v>1.2727326406512548E-2</v>
      </c>
    </row>
    <row r="17" spans="2:112" s="1" customFormat="1" x14ac:dyDescent="0.3">
      <c r="B17" s="72"/>
      <c r="C17" s="28">
        <v>8</v>
      </c>
      <c r="D17" s="29" t="s">
        <v>17</v>
      </c>
      <c r="E17" s="29">
        <v>25820</v>
      </c>
      <c r="F17" s="29">
        <v>2.4</v>
      </c>
      <c r="G17" s="74">
        <v>2.431906882845964</v>
      </c>
      <c r="H17" s="74">
        <v>2.4063864434138287</v>
      </c>
      <c r="I17" s="82">
        <f t="shared" si="6"/>
        <v>2.5520439432135333E-2</v>
      </c>
      <c r="J17" s="29">
        <v>8560</v>
      </c>
      <c r="K17" s="27">
        <f t="shared" si="55"/>
        <v>3621.9792895267037</v>
      </c>
      <c r="L17" s="32">
        <f t="shared" si="7"/>
        <v>20769.90016152916</v>
      </c>
      <c r="M17" s="7"/>
      <c r="N17" s="40">
        <f t="shared" si="8"/>
        <v>2.4298692712020449</v>
      </c>
      <c r="O17" s="43">
        <v>10050</v>
      </c>
      <c r="P17" s="42">
        <f t="shared" si="9"/>
        <v>9010.0704528760962</v>
      </c>
      <c r="Q17" s="27">
        <f t="shared" si="10"/>
        <v>1093.9193702061232</v>
      </c>
      <c r="R17" s="32">
        <f t="shared" si="11"/>
        <v>21863.729455137436</v>
      </c>
      <c r="S17" s="42">
        <f t="shared" si="12"/>
        <v>202563.41255209429</v>
      </c>
      <c r="T17" s="6"/>
      <c r="U17" s="40">
        <f t="shared" si="13"/>
        <v>2.430858583574969</v>
      </c>
      <c r="V17" s="29">
        <v>9460</v>
      </c>
      <c r="W17" s="42">
        <f t="shared" si="14"/>
        <v>9195.8203105970588</v>
      </c>
      <c r="X17" s="27">
        <f t="shared" si="15"/>
        <v>642.34149379366659</v>
      </c>
      <c r="Y17" s="32">
        <f t="shared" si="16"/>
        <v>22315.302826344039</v>
      </c>
      <c r="Z17" s="42">
        <f t="shared" si="17"/>
        <v>34503.009643357851</v>
      </c>
      <c r="AA17" s="8"/>
      <c r="AB17" s="40">
        <f t="shared" si="18"/>
        <v>2.4313125848231398</v>
      </c>
      <c r="AC17" s="21">
        <v>9460</v>
      </c>
      <c r="AD17" s="42">
        <f t="shared" si="19"/>
        <v>9252.5213784555108</v>
      </c>
      <c r="AE17" s="27">
        <f t="shared" si="20"/>
        <v>504.51055162790402</v>
      </c>
      <c r="AF17" s="32">
        <f t="shared" si="21"/>
        <v>22453.164921310734</v>
      </c>
      <c r="AG17" s="42">
        <f t="shared" si="22"/>
        <v>3215.0110962887793</v>
      </c>
      <c r="AH17" s="8"/>
      <c r="AI17" s="40">
        <f t="shared" si="23"/>
        <v>2.431456768101246</v>
      </c>
      <c r="AJ17" s="29">
        <v>9460</v>
      </c>
      <c r="AK17" s="42">
        <f t="shared" si="24"/>
        <v>9318.0296076930208</v>
      </c>
      <c r="AL17" s="27">
        <f t="shared" si="25"/>
        <v>345.22810400372845</v>
      </c>
      <c r="AM17" s="32">
        <f t="shared" si="26"/>
        <v>22612.450894331025</v>
      </c>
      <c r="AN17" s="42">
        <f t="shared" si="27"/>
        <v>4291.3280978341627</v>
      </c>
      <c r="AO17" s="8"/>
      <c r="AP17" s="40">
        <f t="shared" si="28"/>
        <v>2.4316266797623909</v>
      </c>
      <c r="AQ17" s="29">
        <v>9460</v>
      </c>
      <c r="AR17" s="42">
        <f t="shared" si="29"/>
        <v>9342.4145806065899</v>
      </c>
      <c r="AS17" s="27">
        <f t="shared" si="30"/>
        <v>1720.9311959522408</v>
      </c>
      <c r="AT17" s="32">
        <f t="shared" si="31"/>
        <v>22671.746826430426</v>
      </c>
      <c r="AU17" s="42">
        <f t="shared" si="32"/>
        <v>594.62690399549729</v>
      </c>
      <c r="AV17" s="8"/>
      <c r="AW17" s="40">
        <f t="shared" si="33"/>
        <v>2.4316908504221781</v>
      </c>
      <c r="AX17" s="29">
        <v>10050</v>
      </c>
      <c r="AY17" s="42">
        <f t="shared" si="34"/>
        <v>9500.0425403339814</v>
      </c>
      <c r="AZ17" s="27">
        <f t="shared" si="35"/>
        <v>-97.387660721253567</v>
      </c>
      <c r="BA17" s="32">
        <f t="shared" si="36"/>
        <v>23055.082673296383</v>
      </c>
      <c r="BB17" s="42">
        <f t="shared" si="37"/>
        <v>24846.573687820157</v>
      </c>
      <c r="BC17" s="8"/>
      <c r="BD17" s="40">
        <f t="shared" si="38"/>
        <v>2.4321179447529309</v>
      </c>
      <c r="BE17" s="29">
        <v>9460</v>
      </c>
      <c r="BF17" s="42">
        <f t="shared" si="39"/>
        <v>9495.3626300755404</v>
      </c>
      <c r="BG17" s="27">
        <f t="shared" si="40"/>
        <v>1349.0955498807791</v>
      </c>
      <c r="BH17" s="32">
        <f t="shared" si="41"/>
        <v>23043.700609982021</v>
      </c>
      <c r="BI17" s="42">
        <f t="shared" si="42"/>
        <v>21.901560027060757</v>
      </c>
      <c r="BJ17" s="8"/>
      <c r="BK17" s="40" t="e">
        <f>#REF!*(1+0.15*(BF17/($E17))^4)</f>
        <v>#REF!</v>
      </c>
      <c r="BL17" s="29">
        <v>10050</v>
      </c>
      <c r="BM17" s="42">
        <f t="shared" si="43"/>
        <v>9597.2285116865951</v>
      </c>
      <c r="BN17" s="42" t="e">
        <f>#REF!*((BT17-BM17)+0.03/($E17)^4*5*(BT17-BM17)*(BM17+$BT$3*(BT17-BM17))^4)</f>
        <v>#REF!</v>
      </c>
      <c r="BO17" s="32" t="e">
        <f>#REF!*(BM17+0.03/($E17)^4*BM17^5)</f>
        <v>#REF!</v>
      </c>
      <c r="BP17" s="32">
        <f t="shared" si="44"/>
        <v>23099.297202119993</v>
      </c>
      <c r="BQ17" s="42">
        <f t="shared" si="45"/>
        <v>10376.6578363974</v>
      </c>
      <c r="BR17" s="8"/>
      <c r="BS17" s="33">
        <f t="shared" si="0"/>
        <v>2.4068716477878858</v>
      </c>
      <c r="BT17" s="29">
        <v>7610</v>
      </c>
      <c r="BU17" s="9">
        <f t="shared" si="1"/>
        <v>9531.3933618577739</v>
      </c>
      <c r="BV17" s="44">
        <f>$F17*((CA17-BU17)+0.03/($E17)^4*5*(CA17-BU17)*(BU17+$CA$3*(CA17-BU17))^4)</f>
        <v>-4623.7032899881588</v>
      </c>
      <c r="BW17" s="11">
        <f t="shared" si="2"/>
        <v>22888.087591579806</v>
      </c>
      <c r="BX17" s="44">
        <f t="shared" si="3"/>
        <v>4334.2669529833311</v>
      </c>
      <c r="BY17" s="8"/>
      <c r="BZ17" s="33">
        <f t="shared" si="46"/>
        <v>2.4066850263321125</v>
      </c>
      <c r="CA17" s="22">
        <v>7610</v>
      </c>
      <c r="CB17" s="33">
        <v>9961.8937961819192</v>
      </c>
      <c r="CC17" s="56" t="e">
        <f>#REF!*((CH17-CB17)+0.03/($E17)^4*5*(CH17-CB17)*(CB17+$CH$3*(CH17-CB17))^4)</f>
        <v>#REF!</v>
      </c>
      <c r="CD17" s="19" t="e">
        <f>#REF!*(CB17+0.03/($E17)^4*CB17^5)</f>
        <v>#REF!</v>
      </c>
      <c r="CE17" s="44">
        <f t="shared" si="47"/>
        <v>185330.62395327777</v>
      </c>
      <c r="CF17" s="8"/>
      <c r="CG17" s="33">
        <f t="shared" si="56"/>
        <v>2.4079771026140073</v>
      </c>
      <c r="CH17" s="22">
        <v>10050</v>
      </c>
      <c r="CI17" s="33">
        <v>9965.4599310359299</v>
      </c>
      <c r="CJ17" s="44">
        <f>$F17*((CO17-CI17)+0.03/($E17)^4*5*(CO17-CI17)*(CI17+$CO$3*(CO17-CI17))^4)</f>
        <v>-5671.6403713309355</v>
      </c>
      <c r="CK17" s="32" t="e">
        <f>#REF!*(CI17+0.03/($E17)^4*CI17^5)</f>
        <v>#REF!</v>
      </c>
      <c r="CL17" s="44">
        <f t="shared" si="48"/>
        <v>12.717317796989704</v>
      </c>
      <c r="CM17" s="8"/>
      <c r="CN17" s="33">
        <f t="shared" si="57"/>
        <v>2.4079885312452314</v>
      </c>
      <c r="CO17" s="22">
        <v>7610</v>
      </c>
      <c r="CP17" s="33">
        <f t="shared" si="49"/>
        <v>9928.1614787343806</v>
      </c>
      <c r="CQ17" s="33">
        <f t="shared" si="4"/>
        <v>23843.213688777152</v>
      </c>
      <c r="CR17" s="44">
        <f t="shared" si="5"/>
        <v>1391.1745440909506</v>
      </c>
      <c r="CS17" s="60"/>
      <c r="CT17" s="33">
        <f>C17</f>
        <v>8</v>
      </c>
      <c r="CU17" s="33" t="str">
        <f>D17</f>
        <v xml:space="preserve"> ('4', '3'),</v>
      </c>
      <c r="CV17" s="33">
        <f>E17</f>
        <v>25820</v>
      </c>
      <c r="CW17" s="33">
        <f t="shared" si="50"/>
        <v>2.4</v>
      </c>
      <c r="CX17" s="90">
        <f t="shared" si="51"/>
        <v>2.5520439432135333E-2</v>
      </c>
      <c r="CY17" s="33">
        <f>CW17*(1+0.15*(CZ17/CV17)^4)</f>
        <v>2.4064822493783504</v>
      </c>
      <c r="CZ17" s="33">
        <v>9458.2773829843809</v>
      </c>
      <c r="DA17" s="10">
        <f t="shared" si="52"/>
        <v>22761.17663184863</v>
      </c>
      <c r="DB17" s="54">
        <f>CZ17/CV17</f>
        <v>0.36631593272596363</v>
      </c>
      <c r="DC17" s="33" t="str">
        <f t="shared" si="53"/>
        <v>-</v>
      </c>
      <c r="DD17" s="8"/>
      <c r="DF17" s="33">
        <v>8</v>
      </c>
      <c r="DG17" s="1">
        <v>9423.1342799032464</v>
      </c>
      <c r="DH17" s="92">
        <f t="shared" si="54"/>
        <v>3.7294494631244265E-3</v>
      </c>
    </row>
    <row r="18" spans="2:112" s="1" customFormat="1" x14ac:dyDescent="0.3">
      <c r="B18" s="72"/>
      <c r="C18" s="28">
        <v>9</v>
      </c>
      <c r="D18" s="29" t="s">
        <v>18</v>
      </c>
      <c r="E18" s="29">
        <v>28250</v>
      </c>
      <c r="F18" s="29">
        <v>1.2</v>
      </c>
      <c r="G18" s="74">
        <v>1.271180102217504</v>
      </c>
      <c r="H18" s="74">
        <v>1.214473932604597</v>
      </c>
      <c r="I18" s="82">
        <f t="shared" si="6"/>
        <v>5.6706169612906976E-2</v>
      </c>
      <c r="J18" s="29">
        <v>15680</v>
      </c>
      <c r="K18" s="27">
        <f t="shared" si="55"/>
        <v>-1831.6392594397098</v>
      </c>
      <c r="L18" s="32">
        <f t="shared" si="7"/>
        <v>19758.727345291514</v>
      </c>
      <c r="M18" s="7"/>
      <c r="N18" s="40">
        <f t="shared" si="8"/>
        <v>1.2737899086949007</v>
      </c>
      <c r="O18" s="43">
        <v>14240</v>
      </c>
      <c r="P18" s="42">
        <f t="shared" si="9"/>
        <v>15245.032582455317</v>
      </c>
      <c r="Q18" s="27">
        <f t="shared" si="10"/>
        <v>-1276.7696955815361</v>
      </c>
      <c r="R18" s="32">
        <f t="shared" si="11"/>
        <v>19205.071228171371</v>
      </c>
      <c r="S18" s="42">
        <f t="shared" si="12"/>
        <v>189196.65432549102</v>
      </c>
      <c r="T18" s="6"/>
      <c r="U18" s="40">
        <f t="shared" si="13"/>
        <v>1.271971707944243</v>
      </c>
      <c r="V18" s="29">
        <v>14240</v>
      </c>
      <c r="W18" s="42">
        <f t="shared" si="14"/>
        <v>14830.112823596721</v>
      </c>
      <c r="X18" s="27">
        <f t="shared" si="15"/>
        <v>1830.891465685072</v>
      </c>
      <c r="Y18" s="32">
        <f t="shared" si="16"/>
        <v>18677.640557005583</v>
      </c>
      <c r="Z18" s="42">
        <f t="shared" si="17"/>
        <v>172158.40629127523</v>
      </c>
      <c r="AA18" s="8"/>
      <c r="AB18" s="40">
        <f t="shared" si="18"/>
        <v>1.2703764214910922</v>
      </c>
      <c r="AC18" s="21">
        <v>16270</v>
      </c>
      <c r="AD18" s="42">
        <f t="shared" si="19"/>
        <v>15139.15679545646</v>
      </c>
      <c r="AE18" s="27">
        <f t="shared" si="20"/>
        <v>-1142.351181356737</v>
      </c>
      <c r="AF18" s="32">
        <f t="shared" si="21"/>
        <v>19070.422516702962</v>
      </c>
      <c r="AG18" s="42">
        <f t="shared" si="22"/>
        <v>95508.176542843168</v>
      </c>
      <c r="AH18" s="8"/>
      <c r="AI18" s="40">
        <f t="shared" si="23"/>
        <v>1.271552032471384</v>
      </c>
      <c r="AJ18" s="29">
        <v>14240</v>
      </c>
      <c r="AK18" s="42">
        <f t="shared" si="24"/>
        <v>14855.261669111618</v>
      </c>
      <c r="AL18" s="27">
        <f t="shared" si="25"/>
        <v>1798.6873603245172</v>
      </c>
      <c r="AM18" s="32">
        <f t="shared" si="26"/>
        <v>18709.590225353364</v>
      </c>
      <c r="AN18" s="42">
        <f t="shared" si="27"/>
        <v>80596.442762353588</v>
      </c>
      <c r="AO18" s="8"/>
      <c r="AP18" s="40">
        <f t="shared" si="28"/>
        <v>1.2704693854610964</v>
      </c>
      <c r="AQ18" s="29">
        <v>16270</v>
      </c>
      <c r="AR18" s="42">
        <f t="shared" si="29"/>
        <v>15098.258503295938</v>
      </c>
      <c r="AS18" s="27">
        <f t="shared" si="30"/>
        <v>1490.9643130314162</v>
      </c>
      <c r="AT18" s="32">
        <f t="shared" si="31"/>
        <v>19018.421481861929</v>
      </c>
      <c r="AU18" s="42">
        <f t="shared" si="32"/>
        <v>59047.461423601715</v>
      </c>
      <c r="AV18" s="8"/>
      <c r="AW18" s="40">
        <f t="shared" si="33"/>
        <v>1.2713922575314938</v>
      </c>
      <c r="AX18" s="29">
        <v>16270</v>
      </c>
      <c r="AY18" s="42">
        <f t="shared" si="34"/>
        <v>15359.285958626659</v>
      </c>
      <c r="AZ18" s="27">
        <f t="shared" si="35"/>
        <v>-1423.6259456574539</v>
      </c>
      <c r="BA18" s="32">
        <f t="shared" si="36"/>
        <v>19350.424629644687</v>
      </c>
      <c r="BB18" s="42">
        <f t="shared" si="37"/>
        <v>68135.332436431461</v>
      </c>
      <c r="BC18" s="8"/>
      <c r="BD18" s="40">
        <f t="shared" si="38"/>
        <v>1.2724345064378801</v>
      </c>
      <c r="BE18" s="29">
        <v>14240</v>
      </c>
      <c r="BF18" s="42">
        <f t="shared" si="39"/>
        <v>15228.471135285887</v>
      </c>
      <c r="BG18" s="27">
        <f t="shared" si="40"/>
        <v>-1256.5381322679991</v>
      </c>
      <c r="BH18" s="32">
        <f t="shared" si="41"/>
        <v>19184.006084633755</v>
      </c>
      <c r="BI18" s="42">
        <f t="shared" si="42"/>
        <v>17112.518005677364</v>
      </c>
      <c r="BJ18" s="8"/>
      <c r="BK18" s="40" t="e">
        <f>#REF!*(1+0.15*(BF18/($E18))^4)</f>
        <v>#REF!</v>
      </c>
      <c r="BL18" s="29">
        <v>14240</v>
      </c>
      <c r="BM18" s="42">
        <f t="shared" si="43"/>
        <v>15046.926419579675</v>
      </c>
      <c r="BN18" s="42" t="e">
        <f>#REF!*((BT18-BM18)+0.03/($E18)^4*5*(BT18-BM18)*(BM18+$BT$3*(BT18-BM18))^4)</f>
        <v>#REF!</v>
      </c>
      <c r="BO18" s="32" t="e">
        <f>#REF!*(BM18+0.03/($E18)^4*BM18^5)</f>
        <v>#REF!</v>
      </c>
      <c r="BP18" s="32">
        <f t="shared" si="44"/>
        <v>18274.302261326378</v>
      </c>
      <c r="BQ18" s="42">
        <f t="shared" si="45"/>
        <v>32958.483800849237</v>
      </c>
      <c r="BR18" s="8"/>
      <c r="BS18" s="33">
        <f t="shared" si="0"/>
        <v>1.214487381127026</v>
      </c>
      <c r="BT18" s="29">
        <v>15680</v>
      </c>
      <c r="BU18" s="9">
        <f t="shared" si="1"/>
        <v>15067.899595927807</v>
      </c>
      <c r="BV18" s="44">
        <f>$F18*((CA18-BU18)+0.03/($E18)^4*5*(CA18-BU18)*(BU18+$CA$3*(CA18-BU18))^4)</f>
        <v>-410.38118734670962</v>
      </c>
      <c r="BW18" s="11">
        <f t="shared" si="2"/>
        <v>18125.382321293513</v>
      </c>
      <c r="BX18" s="44">
        <f t="shared" si="3"/>
        <v>439.87412612985429</v>
      </c>
      <c r="BY18" s="8"/>
      <c r="BZ18" s="33">
        <f t="shared" si="46"/>
        <v>1.2145683231762481</v>
      </c>
      <c r="CA18" s="22">
        <v>14730</v>
      </c>
      <c r="CB18" s="33">
        <v>14859.649284442999</v>
      </c>
      <c r="CC18" s="56" t="e">
        <f>#REF!*((CH18-CB18)+0.03/($E18)^4*5*(CH18-CB18)*(CB18+$CH$3*(CH18-CB18))^4)</f>
        <v>#REF!</v>
      </c>
      <c r="CD18" s="19" t="e">
        <f>#REF!*(CB18+0.03/($E18)^4*CB18^5)</f>
        <v>#REF!</v>
      </c>
      <c r="CE18" s="44">
        <f t="shared" si="47"/>
        <v>43368.192233519454</v>
      </c>
      <c r="CF18" s="8"/>
      <c r="CG18" s="33">
        <f t="shared" si="56"/>
        <v>1.2137794833384381</v>
      </c>
      <c r="CH18" s="22">
        <v>14240</v>
      </c>
      <c r="CI18" s="33">
        <v>14834.5687246781</v>
      </c>
      <c r="CJ18" s="44">
        <f>$F18*((CO18-CI18)+0.03/($E18)^4*5*(CO18-CI18)*(CI18+$CO$3*(CO18-CI18))^4)</f>
        <v>1026.130510924557</v>
      </c>
      <c r="CK18" s="32" t="e">
        <f>#REF!*(CI18+0.03/($E18)^4*CI18^5)</f>
        <v>#REF!</v>
      </c>
      <c r="CL18" s="44">
        <f t="shared" si="48"/>
        <v>629.03447812070021</v>
      </c>
      <c r="CM18" s="8"/>
      <c r="CN18" s="33">
        <f t="shared" si="57"/>
        <v>1.2136866889072602</v>
      </c>
      <c r="CO18" s="22">
        <v>15680</v>
      </c>
      <c r="CP18" s="33">
        <f t="shared" si="49"/>
        <v>14847.956037143638</v>
      </c>
      <c r="CQ18" s="33">
        <f t="shared" si="4"/>
        <v>17858.338028998194</v>
      </c>
      <c r="CR18" s="44">
        <f t="shared" si="5"/>
        <v>179.22013504995832</v>
      </c>
      <c r="CS18" s="60"/>
      <c r="CT18" s="33">
        <f>C18</f>
        <v>9</v>
      </c>
      <c r="CU18" s="33" t="str">
        <f>D18</f>
        <v xml:space="preserve"> ('4', '5'),</v>
      </c>
      <c r="CV18" s="33">
        <f>E18</f>
        <v>28250</v>
      </c>
      <c r="CW18" s="33">
        <f t="shared" si="50"/>
        <v>1.2</v>
      </c>
      <c r="CX18" s="90">
        <f t="shared" si="51"/>
        <v>5.6706169612906976E-2</v>
      </c>
      <c r="CY18" s="33">
        <f>CW18*(1+0.15*(CZ18/CV18)^4)</f>
        <v>1.2152348014234831</v>
      </c>
      <c r="CZ18" s="33">
        <v>15237.352876443299</v>
      </c>
      <c r="DA18" s="10">
        <f t="shared" si="52"/>
        <v>18516.961497024113</v>
      </c>
      <c r="DB18" s="54">
        <f>CZ18/CV18</f>
        <v>0.53937532305993985</v>
      </c>
      <c r="DC18" s="33" t="str">
        <f t="shared" si="53"/>
        <v>-</v>
      </c>
      <c r="DD18" s="8"/>
      <c r="DF18" s="33">
        <v>9</v>
      </c>
      <c r="DG18" s="1">
        <v>15043.433217341932</v>
      </c>
      <c r="DH18" s="92">
        <f t="shared" si="54"/>
        <v>1.2890651774743751E-2</v>
      </c>
    </row>
    <row r="19" spans="2:112" s="1" customFormat="1" x14ac:dyDescent="0.3">
      <c r="B19" s="72"/>
      <c r="C19" s="28">
        <v>10</v>
      </c>
      <c r="D19" s="29" t="s">
        <v>19</v>
      </c>
      <c r="E19" s="29">
        <v>9040</v>
      </c>
      <c r="F19" s="29">
        <v>3.6</v>
      </c>
      <c r="G19" s="74">
        <v>3.9302950035926467</v>
      </c>
      <c r="H19" s="74">
        <v>3.6624926213293416</v>
      </c>
      <c r="I19" s="82">
        <f t="shared" si="6"/>
        <v>0.26780238226330511</v>
      </c>
      <c r="J19" s="29">
        <v>6480</v>
      </c>
      <c r="K19" s="27">
        <f t="shared" si="55"/>
        <v>-10511.67551535392</v>
      </c>
      <c r="L19" s="32">
        <f t="shared" si="7"/>
        <v>25248.126715971397</v>
      </c>
      <c r="M19" s="7"/>
      <c r="N19" s="40">
        <f t="shared" si="8"/>
        <v>4.0103697270975465</v>
      </c>
      <c r="O19" s="43">
        <v>3820</v>
      </c>
      <c r="P19" s="42">
        <f t="shared" si="9"/>
        <v>5676.518520368847</v>
      </c>
      <c r="Q19" s="27">
        <f t="shared" si="10"/>
        <v>844.76636669507866</v>
      </c>
      <c r="R19" s="32">
        <f t="shared" si="11"/>
        <v>22050.966653483207</v>
      </c>
      <c r="S19" s="42">
        <f t="shared" si="12"/>
        <v>645582.48811026686</v>
      </c>
      <c r="T19" s="6"/>
      <c r="U19" s="40">
        <f t="shared" si="13"/>
        <v>3.9517577125390666</v>
      </c>
      <c r="V19" s="29">
        <v>5890</v>
      </c>
      <c r="W19" s="42">
        <f t="shared" si="14"/>
        <v>5764.6526620828763</v>
      </c>
      <c r="X19" s="27">
        <f t="shared" si="15"/>
        <v>-7650.0877121377216</v>
      </c>
      <c r="Y19" s="32">
        <f t="shared" si="16"/>
        <v>22399.48478824566</v>
      </c>
      <c r="Z19" s="42">
        <f t="shared" si="17"/>
        <v>7767.6269356685962</v>
      </c>
      <c r="AA19" s="8"/>
      <c r="AB19" s="40">
        <f t="shared" si="18"/>
        <v>3.9570943959852687</v>
      </c>
      <c r="AC19" s="21">
        <v>3820</v>
      </c>
      <c r="AD19" s="42">
        <f t="shared" si="19"/>
        <v>5347.2705279639267</v>
      </c>
      <c r="AE19" s="27">
        <f t="shared" si="20"/>
        <v>2139.8735192065042</v>
      </c>
      <c r="AF19" s="32">
        <f t="shared" si="21"/>
        <v>20752.884286943896</v>
      </c>
      <c r="AG19" s="42">
        <f t="shared" si="22"/>
        <v>174207.84588168882</v>
      </c>
      <c r="AH19" s="8"/>
      <c r="AI19" s="40">
        <f t="shared" si="23"/>
        <v>3.9339095671428921</v>
      </c>
      <c r="AJ19" s="29">
        <v>5890</v>
      </c>
      <c r="AK19" s="42">
        <f t="shared" si="24"/>
        <v>5518.6291306162393</v>
      </c>
      <c r="AL19" s="27">
        <f t="shared" si="25"/>
        <v>-6672.4763956273027</v>
      </c>
      <c r="AM19" s="32">
        <f t="shared" si="26"/>
        <v>21427.743211360841</v>
      </c>
      <c r="AN19" s="42">
        <f t="shared" si="27"/>
        <v>29363.770702953148</v>
      </c>
      <c r="AO19" s="8"/>
      <c r="AP19" s="40">
        <f t="shared" si="28"/>
        <v>3.9427995520100931</v>
      </c>
      <c r="AQ19" s="29">
        <v>3820</v>
      </c>
      <c r="AR19" s="42">
        <f t="shared" si="29"/>
        <v>5226.8709360575212</v>
      </c>
      <c r="AS19" s="27">
        <f t="shared" si="30"/>
        <v>2609.5927117862266</v>
      </c>
      <c r="AT19" s="32">
        <f t="shared" si="31"/>
        <v>20279.593624161433</v>
      </c>
      <c r="AU19" s="42">
        <f t="shared" si="32"/>
        <v>85122.844092162777</v>
      </c>
      <c r="AV19" s="8"/>
      <c r="AW19" s="40">
        <f t="shared" si="33"/>
        <v>3.9281537537311744</v>
      </c>
      <c r="AX19" s="29">
        <v>5890</v>
      </c>
      <c r="AY19" s="42">
        <f t="shared" si="34"/>
        <v>5374.5954065176338</v>
      </c>
      <c r="AZ19" s="27">
        <f t="shared" si="35"/>
        <v>-6104.2746679415095</v>
      </c>
      <c r="BA19" s="32">
        <f t="shared" si="36"/>
        <v>20860.396444017064</v>
      </c>
      <c r="BB19" s="42">
        <f t="shared" si="37"/>
        <v>21822.519172720673</v>
      </c>
      <c r="BC19" s="8"/>
      <c r="BD19" s="40">
        <f t="shared" si="38"/>
        <v>3.93527120689222</v>
      </c>
      <c r="BE19" s="29">
        <v>3820</v>
      </c>
      <c r="BF19" s="42">
        <f t="shared" si="39"/>
        <v>5192.9044615874373</v>
      </c>
      <c r="BG19" s="27">
        <f t="shared" si="40"/>
        <v>2741.4096328528399</v>
      </c>
      <c r="BH19" s="32">
        <f t="shared" si="41"/>
        <v>20146.194559979263</v>
      </c>
      <c r="BI19" s="42">
        <f t="shared" si="42"/>
        <v>33011.599469627719</v>
      </c>
      <c r="BJ19" s="8"/>
      <c r="BK19" s="40" t="e">
        <f>#REF!*(1+0.15*(BF19/($E19))^4)</f>
        <v>#REF!</v>
      </c>
      <c r="BL19" s="29">
        <v>5890</v>
      </c>
      <c r="BM19" s="42">
        <f t="shared" si="43"/>
        <v>5320.9345140831792</v>
      </c>
      <c r="BN19" s="42" t="e">
        <f>#REF!*((BT19-BM19)+0.03/($E19)^4*5*(BT19-BM19)*(BM19+$BT$3*(BT19-BM19))^4)</f>
        <v>#REF!</v>
      </c>
      <c r="BO19" s="32" t="e">
        <f>#REF!*(BM19+0.03/($E19)^4*BM19^5)</f>
        <v>#REF!</v>
      </c>
      <c r="BP19" s="32">
        <f t="shared" si="44"/>
        <v>19500.237578663113</v>
      </c>
      <c r="BQ19" s="42">
        <f t="shared" si="45"/>
        <v>16391.694342062448</v>
      </c>
      <c r="BR19" s="8"/>
      <c r="BS19" s="33">
        <f t="shared" si="0"/>
        <v>3.6648144281894233</v>
      </c>
      <c r="BT19" s="29">
        <v>6480</v>
      </c>
      <c r="BU19" s="9">
        <f t="shared" si="1"/>
        <v>5359.333344151285</v>
      </c>
      <c r="BV19" s="44">
        <f>$F19*((CA19-BU19)+0.03/($E19)^4*5*(CA19-BU19)*(BU19+$CA$3*(CA19-BU19))^4)</f>
        <v>4112.1719728037588</v>
      </c>
      <c r="BW19" s="11">
        <f t="shared" si="2"/>
        <v>19365.099684025859</v>
      </c>
      <c r="BX19" s="44">
        <f t="shared" si="3"/>
        <v>1474.4701505992646</v>
      </c>
      <c r="BY19" s="8"/>
      <c r="BZ19" s="33">
        <f t="shared" si="46"/>
        <v>3.6667057267106382</v>
      </c>
      <c r="CA19" s="22">
        <v>6480</v>
      </c>
      <c r="CB19" s="33">
        <v>5268.2443701401398</v>
      </c>
      <c r="CC19" s="56" t="e">
        <f>#REF!*((CH19-CB19)+0.03/($E19)^4*5*(CH19-CB19)*(CB19+$CH$3*(CH19-CB19))^4)</f>
        <v>#REF!</v>
      </c>
      <c r="CD19" s="19" t="e">
        <f>#REF!*(CB19+0.03/($E19)^4*CB19^5)</f>
        <v>#REF!</v>
      </c>
      <c r="CE19" s="44">
        <f t="shared" si="47"/>
        <v>8297.2011864030828</v>
      </c>
      <c r="CF19" s="8"/>
      <c r="CG19" s="33">
        <f t="shared" si="56"/>
        <v>3.6622850309820936</v>
      </c>
      <c r="CH19" s="22">
        <v>5890</v>
      </c>
      <c r="CI19" s="33">
        <v>5293.4101851025198</v>
      </c>
      <c r="CJ19" s="44">
        <f>$F19*((CO19-CI19)+0.03/($E19)^4*5*(CO19-CI19)*(CI19+$CO$3*(CO19-CI19))^4)</f>
        <v>4348.1277087288527</v>
      </c>
      <c r="CK19" s="32" t="e">
        <f>#REF!*(CI19+0.03/($E19)^4*CI19^5)</f>
        <v>#REF!</v>
      </c>
      <c r="CL19" s="44">
        <f t="shared" si="48"/>
        <v>633.31824272074675</v>
      </c>
      <c r="CM19" s="8"/>
      <c r="CN19" s="33">
        <f t="shared" si="57"/>
        <v>3.6634837002840706</v>
      </c>
      <c r="CO19" s="22">
        <v>6480</v>
      </c>
      <c r="CP19" s="33">
        <f t="shared" si="49"/>
        <v>5312.1997060064032</v>
      </c>
      <c r="CQ19" s="33">
        <f t="shared" si="4"/>
        <v>19192.32932132412</v>
      </c>
      <c r="CR19" s="44">
        <f t="shared" si="5"/>
        <v>353.04609579747074</v>
      </c>
      <c r="CS19" s="60"/>
      <c r="CT19" s="33">
        <f>C19</f>
        <v>10</v>
      </c>
      <c r="CU19" s="33" t="str">
        <f>D19</f>
        <v xml:space="preserve"> ('4', '11'),</v>
      </c>
      <c r="CV19" s="33">
        <f>E19</f>
        <v>9040</v>
      </c>
      <c r="CW19" s="33">
        <f t="shared" si="50"/>
        <v>3.6</v>
      </c>
      <c r="CX19" s="90">
        <f t="shared" si="51"/>
        <v>0.26780238226330511</v>
      </c>
      <c r="CY19" s="33">
        <f>CW19*(1+0.15*(CZ19/CV19)^4)</f>
        <v>3.6613413261623262</v>
      </c>
      <c r="CZ19" s="33">
        <v>5248.17466921102</v>
      </c>
      <c r="DA19" s="10">
        <f t="shared" si="52"/>
        <v>19215.358803300605</v>
      </c>
      <c r="DB19" s="54">
        <f>CZ19/CV19</f>
        <v>0.58055029526670576</v>
      </c>
      <c r="DC19" s="33" t="str">
        <f t="shared" si="53"/>
        <v>-</v>
      </c>
      <c r="DD19" s="8"/>
      <c r="DF19" s="33">
        <v>10</v>
      </c>
      <c r="DG19" s="1">
        <v>5272.6285393397229</v>
      </c>
      <c r="DH19" s="92">
        <f t="shared" si="54"/>
        <v>4.6378898013105935E-3</v>
      </c>
    </row>
    <row r="20" spans="2:112" s="1" customFormat="1" x14ac:dyDescent="0.3">
      <c r="B20" s="72"/>
      <c r="C20" s="28">
        <v>35</v>
      </c>
      <c r="D20" s="29" t="s">
        <v>20</v>
      </c>
      <c r="E20" s="29">
        <v>46810</v>
      </c>
      <c r="F20" s="29">
        <v>2.4</v>
      </c>
      <c r="G20" s="74">
        <v>2.4057534929749651</v>
      </c>
      <c r="H20" s="74">
        <v>2.4011562932694033</v>
      </c>
      <c r="I20" s="82">
        <f t="shared" si="6"/>
        <v>4.5971997055618274E-3</v>
      </c>
      <c r="J20" s="29">
        <v>10820</v>
      </c>
      <c r="K20" s="27">
        <f t="shared" si="55"/>
        <v>0</v>
      </c>
      <c r="L20" s="32">
        <f t="shared" si="7"/>
        <v>26019.965595595826</v>
      </c>
      <c r="M20" s="7"/>
      <c r="N20" s="40">
        <f t="shared" si="8"/>
        <v>2.4056248775159355</v>
      </c>
      <c r="O20" s="43">
        <v>10820</v>
      </c>
      <c r="P20" s="42">
        <f t="shared" si="9"/>
        <v>10820</v>
      </c>
      <c r="Q20" s="27">
        <f t="shared" si="10"/>
        <v>1419.3751473283883</v>
      </c>
      <c r="R20" s="32">
        <f t="shared" si="11"/>
        <v>26019.965595595826</v>
      </c>
      <c r="S20" s="42">
        <f t="shared" si="12"/>
        <v>0</v>
      </c>
      <c r="T20" s="6"/>
      <c r="U20" s="40">
        <f t="shared" si="13"/>
        <v>2.4056248775159355</v>
      </c>
      <c r="V20" s="29">
        <v>11410</v>
      </c>
      <c r="W20" s="42">
        <f t="shared" si="14"/>
        <v>11063.576837209112</v>
      </c>
      <c r="X20" s="27">
        <f t="shared" si="15"/>
        <v>833.40790271252547</v>
      </c>
      <c r="Y20" s="32">
        <f t="shared" si="16"/>
        <v>26605.931621554661</v>
      </c>
      <c r="Z20" s="42">
        <f t="shared" si="17"/>
        <v>59329.675624794028</v>
      </c>
      <c r="AA20" s="8"/>
      <c r="AB20" s="40">
        <f t="shared" si="18"/>
        <v>2.4057205886921835</v>
      </c>
      <c r="AC20" s="21">
        <v>11410</v>
      </c>
      <c r="AD20" s="42">
        <f t="shared" si="19"/>
        <v>11137.929878147039</v>
      </c>
      <c r="AE20" s="27">
        <f t="shared" si="20"/>
        <v>654.5427909236372</v>
      </c>
      <c r="AF20" s="32">
        <f t="shared" si="21"/>
        <v>26784.805393237126</v>
      </c>
      <c r="AG20" s="42">
        <f t="shared" si="22"/>
        <v>5528.3746967170919</v>
      </c>
      <c r="AH20" s="8"/>
      <c r="AI20" s="40">
        <f t="shared" si="23"/>
        <v>2.4057510935421944</v>
      </c>
      <c r="AJ20" s="29">
        <v>11410</v>
      </c>
      <c r="AK20" s="42">
        <f t="shared" si="24"/>
        <v>11223.83189435645</v>
      </c>
      <c r="AL20" s="27">
        <f t="shared" si="25"/>
        <v>447.88336325425246</v>
      </c>
      <c r="AM20" s="32">
        <f t="shared" si="26"/>
        <v>26991.465803475101</v>
      </c>
      <c r="AN20" s="42">
        <f t="shared" si="27"/>
        <v>7379.1563888419378</v>
      </c>
      <c r="AO20" s="8"/>
      <c r="AP20" s="40">
        <f t="shared" si="28"/>
        <v>2.4057871054190265</v>
      </c>
      <c r="AQ20" s="29">
        <v>11410</v>
      </c>
      <c r="AR20" s="42">
        <f t="shared" si="29"/>
        <v>11255.808309577396</v>
      </c>
      <c r="AS20" s="27">
        <f t="shared" si="30"/>
        <v>-1048.4500832472982</v>
      </c>
      <c r="AT20" s="32">
        <f t="shared" si="31"/>
        <v>27068.394468310551</v>
      </c>
      <c r="AU20" s="42">
        <f t="shared" si="32"/>
        <v>1022.4911303823703</v>
      </c>
      <c r="AV20" s="8"/>
      <c r="AW20" s="40">
        <f t="shared" si="33"/>
        <v>2.4058007235235026</v>
      </c>
      <c r="AX20" s="29">
        <v>10820</v>
      </c>
      <c r="AY20" s="42">
        <f t="shared" si="34"/>
        <v>11158.72381237306</v>
      </c>
      <c r="AZ20" s="27">
        <f t="shared" si="35"/>
        <v>604.51322183033426</v>
      </c>
      <c r="BA20" s="32">
        <f t="shared" si="36"/>
        <v>26834.830512998906</v>
      </c>
      <c r="BB20" s="42">
        <f t="shared" si="37"/>
        <v>9425.3995974187255</v>
      </c>
      <c r="BC20" s="8"/>
      <c r="BD20" s="40">
        <f t="shared" si="38"/>
        <v>2.4057597347420492</v>
      </c>
      <c r="BE20" s="29">
        <v>11410</v>
      </c>
      <c r="BF20" s="42">
        <f t="shared" si="39"/>
        <v>11188.091329977313</v>
      </c>
      <c r="BG20" s="27">
        <f t="shared" si="40"/>
        <v>-885.53346514859948</v>
      </c>
      <c r="BH20" s="32">
        <f t="shared" si="41"/>
        <v>26905.481884537385</v>
      </c>
      <c r="BI20" s="42">
        <f t="shared" si="42"/>
        <v>862.4510902360804</v>
      </c>
      <c r="BJ20" s="8"/>
      <c r="BK20" s="40" t="e">
        <f>#REF!*(1+0.15*(BF20/($E20))^4)</f>
        <v>#REF!</v>
      </c>
      <c r="BL20" s="29">
        <v>10820</v>
      </c>
      <c r="BM20" s="42">
        <f t="shared" si="43"/>
        <v>11120.486891699684</v>
      </c>
      <c r="BN20" s="42" t="e">
        <f>#REF!*((BT20-BM20)+0.03/($E20)^4*5*(BT20-BM20)*(BM20+$BT$3*(BT20-BM20))^4)</f>
        <v>#REF!</v>
      </c>
      <c r="BO20" s="32" t="e">
        <f>#REF!*(BM20+0.03/($E20)^4*BM20^5)</f>
        <v>#REF!</v>
      </c>
      <c r="BP20" s="32">
        <f t="shared" si="44"/>
        <v>26701.920206664679</v>
      </c>
      <c r="BQ20" s="42">
        <f t="shared" si="45"/>
        <v>4570.3600748337512</v>
      </c>
      <c r="BR20" s="8"/>
      <c r="BS20" s="33">
        <f t="shared" si="0"/>
        <v>2.4011466823988576</v>
      </c>
      <c r="BT20" s="29">
        <v>11770</v>
      </c>
      <c r="BU20" s="9">
        <f t="shared" si="1"/>
        <v>11142.004695288584</v>
      </c>
      <c r="BV20" s="44">
        <f>$F20*((CA20-BU20)+0.03/($E20)^4*5*(CA20-BU20)*(BU20+$CA$3*(CA20-BU20))^4)</f>
        <v>1507.9222415728043</v>
      </c>
      <c r="BW20" s="11">
        <f t="shared" si="2"/>
        <v>26743.386371768484</v>
      </c>
      <c r="BX20" s="44">
        <f t="shared" si="3"/>
        <v>463.01587129048971</v>
      </c>
      <c r="BY20" s="8"/>
      <c r="BZ20" s="33">
        <f t="shared" si="46"/>
        <v>2.4011555833740448</v>
      </c>
      <c r="CA20" s="22">
        <v>11770</v>
      </c>
      <c r="CB20" s="33">
        <v>10900.5922835172</v>
      </c>
      <c r="CC20" s="56" t="e">
        <f>#REF!*((CH20-CB20)+0.03/($E20)^4*5*(CH20-CB20)*(CB20+$CH$3*(CH20-CB20))^4)</f>
        <v>#REF!</v>
      </c>
      <c r="CD20" s="19" t="e">
        <f>#REF!*(CB20+0.03/($E20)^4*CB20^5)</f>
        <v>#REF!</v>
      </c>
      <c r="CE20" s="44">
        <f t="shared" si="47"/>
        <v>58279.952557276083</v>
      </c>
      <c r="CF20" s="8"/>
      <c r="CG20" s="33">
        <f t="shared" si="56"/>
        <v>2.4010586400502896</v>
      </c>
      <c r="CH20" s="22">
        <v>10820</v>
      </c>
      <c r="CI20" s="33">
        <v>10897.330277679301</v>
      </c>
      <c r="CJ20" s="44">
        <f>$F20*((CO20-CI20)+0.03/($E20)^4*5*(CO20-CI20)*(CI20+$CO$3*(CO20-CI20))^4)</f>
        <v>2095.3347606556426</v>
      </c>
      <c r="CK20" s="32" t="e">
        <f>#REF!*(CI20+0.03/($E20)^4*CI20^5)</f>
        <v>#REF!</v>
      </c>
      <c r="CL20" s="44">
        <f t="shared" si="48"/>
        <v>10.640682086492234</v>
      </c>
      <c r="CM20" s="8"/>
      <c r="CN20" s="33">
        <f t="shared" si="57"/>
        <v>2.4010573734254512</v>
      </c>
      <c r="CO20" s="22">
        <v>11770</v>
      </c>
      <c r="CP20" s="33">
        <f t="shared" si="49"/>
        <v>10911.148907996087</v>
      </c>
      <c r="CQ20" s="33">
        <f t="shared" si="4"/>
        <v>26189.076537235731</v>
      </c>
      <c r="CR20" s="44">
        <f t="shared" si="5"/>
        <v>190.95454383199319</v>
      </c>
      <c r="CS20" s="60"/>
      <c r="CT20" s="33">
        <f>C20</f>
        <v>35</v>
      </c>
      <c r="CU20" s="33" t="str">
        <f>D20</f>
        <v xml:space="preserve"> ('12', '3'),</v>
      </c>
      <c r="CV20" s="33">
        <f>E20</f>
        <v>46810</v>
      </c>
      <c r="CW20" s="33">
        <f t="shared" si="50"/>
        <v>2.4</v>
      </c>
      <c r="CX20" s="90">
        <f t="shared" si="51"/>
        <v>4.5971997055618274E-3</v>
      </c>
      <c r="CY20" s="33">
        <f>CW20*(1+0.15*(CZ20/CV20)^4)</f>
        <v>2.4011886025869789</v>
      </c>
      <c r="CZ20" s="33">
        <v>11220.757683740199</v>
      </c>
      <c r="DA20" s="10">
        <f t="shared" si="52"/>
        <v>26943.155462587234</v>
      </c>
      <c r="DB20" s="54">
        <f>CZ20/CV20</f>
        <v>0.23970855978936551</v>
      </c>
      <c r="DC20" s="33" t="str">
        <f t="shared" si="53"/>
        <v>-</v>
      </c>
      <c r="DD20" s="8"/>
      <c r="DF20" s="33">
        <v>35</v>
      </c>
      <c r="DG20" s="1">
        <v>11143.715483992271</v>
      </c>
      <c r="DH20" s="92">
        <f t="shared" si="54"/>
        <v>6.913511015118572E-3</v>
      </c>
    </row>
    <row r="21" spans="2:112" s="1" customFormat="1" x14ac:dyDescent="0.3">
      <c r="B21" s="72"/>
      <c r="C21" s="28">
        <v>36</v>
      </c>
      <c r="D21" s="29" t="s">
        <v>21</v>
      </c>
      <c r="E21" s="29">
        <v>9820</v>
      </c>
      <c r="F21" s="29">
        <v>3.6</v>
      </c>
      <c r="G21" s="74">
        <v>3.6704427820448955</v>
      </c>
      <c r="H21" s="74">
        <v>3.614077078433036</v>
      </c>
      <c r="I21" s="82">
        <f t="shared" si="6"/>
        <v>5.6365703611859441E-2</v>
      </c>
      <c r="J21" s="29">
        <v>3930</v>
      </c>
      <c r="K21" s="27">
        <f t="shared" si="55"/>
        <v>0</v>
      </c>
      <c r="L21" s="32">
        <f t="shared" si="7"/>
        <v>14380.405025763734</v>
      </c>
      <c r="M21" s="7"/>
      <c r="N21" s="40">
        <f t="shared" si="8"/>
        <v>3.6702178799084564</v>
      </c>
      <c r="O21" s="43">
        <v>3930</v>
      </c>
      <c r="P21" s="42">
        <f t="shared" si="9"/>
        <v>3930</v>
      </c>
      <c r="Q21" s="27">
        <f t="shared" si="10"/>
        <v>0</v>
      </c>
      <c r="R21" s="32">
        <f t="shared" si="11"/>
        <v>14380.405025763734</v>
      </c>
      <c r="S21" s="42">
        <f t="shared" si="12"/>
        <v>0</v>
      </c>
      <c r="T21" s="6"/>
      <c r="U21" s="40">
        <f t="shared" si="13"/>
        <v>3.6702178799084564</v>
      </c>
      <c r="V21" s="29">
        <v>3930</v>
      </c>
      <c r="W21" s="42">
        <f t="shared" si="14"/>
        <v>3930</v>
      </c>
      <c r="X21" s="27">
        <f t="shared" si="15"/>
        <v>0</v>
      </c>
      <c r="Y21" s="32">
        <f t="shared" si="16"/>
        <v>14380.405025763734</v>
      </c>
      <c r="Z21" s="42">
        <f t="shared" si="17"/>
        <v>0</v>
      </c>
      <c r="AA21" s="8"/>
      <c r="AB21" s="40">
        <f t="shared" si="18"/>
        <v>3.6702178799084564</v>
      </c>
      <c r="AC21" s="21">
        <v>3930</v>
      </c>
      <c r="AD21" s="42">
        <f t="shared" si="19"/>
        <v>3930</v>
      </c>
      <c r="AE21" s="27">
        <f t="shared" si="20"/>
        <v>0</v>
      </c>
      <c r="AF21" s="32">
        <f t="shared" si="21"/>
        <v>14380.405025763734</v>
      </c>
      <c r="AG21" s="42">
        <f t="shared" si="22"/>
        <v>0</v>
      </c>
      <c r="AH21" s="8"/>
      <c r="AI21" s="40">
        <f t="shared" si="23"/>
        <v>3.6702178799084564</v>
      </c>
      <c r="AJ21" s="29">
        <v>3930</v>
      </c>
      <c r="AK21" s="42">
        <f t="shared" si="24"/>
        <v>3930</v>
      </c>
      <c r="AL21" s="27">
        <f t="shared" si="25"/>
        <v>0</v>
      </c>
      <c r="AM21" s="32">
        <f t="shared" si="26"/>
        <v>14380.405025763734</v>
      </c>
      <c r="AN21" s="42">
        <f t="shared" si="27"/>
        <v>0</v>
      </c>
      <c r="AO21" s="8"/>
      <c r="AP21" s="40">
        <f t="shared" si="28"/>
        <v>3.6702178799084564</v>
      </c>
      <c r="AQ21" s="29">
        <v>3930</v>
      </c>
      <c r="AR21" s="42">
        <f t="shared" si="29"/>
        <v>3930</v>
      </c>
      <c r="AS21" s="27">
        <f t="shared" si="30"/>
        <v>0</v>
      </c>
      <c r="AT21" s="32">
        <f t="shared" si="31"/>
        <v>14380.405025763734</v>
      </c>
      <c r="AU21" s="42">
        <f t="shared" si="32"/>
        <v>0</v>
      </c>
      <c r="AV21" s="8"/>
      <c r="AW21" s="40">
        <f t="shared" si="33"/>
        <v>3.6702178799084564</v>
      </c>
      <c r="AX21" s="29">
        <v>3930</v>
      </c>
      <c r="AY21" s="42">
        <f t="shared" si="34"/>
        <v>3930</v>
      </c>
      <c r="AZ21" s="27">
        <f t="shared" si="35"/>
        <v>0</v>
      </c>
      <c r="BA21" s="32">
        <f t="shared" si="36"/>
        <v>14380.405025763734</v>
      </c>
      <c r="BB21" s="42">
        <f t="shared" si="37"/>
        <v>0</v>
      </c>
      <c r="BC21" s="8"/>
      <c r="BD21" s="40">
        <f t="shared" si="38"/>
        <v>3.6702178799084564</v>
      </c>
      <c r="BE21" s="29">
        <v>3930</v>
      </c>
      <c r="BF21" s="42">
        <f t="shared" si="39"/>
        <v>3930</v>
      </c>
      <c r="BG21" s="27">
        <f t="shared" si="40"/>
        <v>0</v>
      </c>
      <c r="BH21" s="32">
        <f t="shared" si="41"/>
        <v>14380.405025763734</v>
      </c>
      <c r="BI21" s="42">
        <f t="shared" si="42"/>
        <v>0</v>
      </c>
      <c r="BJ21" s="8"/>
      <c r="BK21" s="40" t="e">
        <f>#REF!*(1+0.15*(BF21/($E21))^4)</f>
        <v>#REF!</v>
      </c>
      <c r="BL21" s="29">
        <v>3930</v>
      </c>
      <c r="BM21" s="42">
        <f t="shared" si="43"/>
        <v>3930</v>
      </c>
      <c r="BN21" s="42" t="e">
        <f>#REF!*((BT21-BM21)+0.03/($E21)^4*5*(BT21-BM21)*(BM21+$BT$3*(BT21-BM21))^4)</f>
        <v>#REF!</v>
      </c>
      <c r="BO21" s="32" t="e">
        <f>#REF!*(BM21+0.03/($E21)^4*BM21^5)</f>
        <v>#REF!</v>
      </c>
      <c r="BP21" s="32">
        <f t="shared" si="44"/>
        <v>14202.439052845626</v>
      </c>
      <c r="BQ21" s="42">
        <f t="shared" si="45"/>
        <v>0</v>
      </c>
      <c r="BR21" s="8"/>
      <c r="BS21" s="33">
        <f t="shared" si="0"/>
        <v>3.6138521762965969</v>
      </c>
      <c r="BT21" s="29">
        <v>3930</v>
      </c>
      <c r="BU21" s="9">
        <f t="shared" si="1"/>
        <v>3930</v>
      </c>
      <c r="BV21" s="44">
        <f>$F21*((CA21-BU21)+0.03/($E21)^4*5*(CA21-BU21)*(BU21+$CA$3*(CA21-BU21))^4)</f>
        <v>3433.7749847825071</v>
      </c>
      <c r="BW21" s="11">
        <f t="shared" si="2"/>
        <v>14158.887810569126</v>
      </c>
      <c r="BX21" s="44">
        <f t="shared" si="3"/>
        <v>0</v>
      </c>
      <c r="BY21" s="8"/>
      <c r="BZ21" s="33">
        <f t="shared" si="46"/>
        <v>3.6138521762965969</v>
      </c>
      <c r="CA21" s="22">
        <v>4880</v>
      </c>
      <c r="CB21" s="33">
        <v>3930</v>
      </c>
      <c r="CC21" s="56" t="e">
        <f>#REF!*((CH21-CB21)+0.03/($E21)^4*5*(CH21-CB21)*(CB21+$CH$3*(CH21-CB21))^4)</f>
        <v>#REF!</v>
      </c>
      <c r="CD21" s="19" t="e">
        <f>#REF!*(CB21+0.03/($E21)^4*CB21^5)</f>
        <v>#REF!</v>
      </c>
      <c r="CE21" s="44">
        <f t="shared" si="47"/>
        <v>0</v>
      </c>
      <c r="CF21" s="8"/>
      <c r="CG21" s="33">
        <f t="shared" si="56"/>
        <v>3.6138521762965969</v>
      </c>
      <c r="CH21" s="22">
        <v>3930</v>
      </c>
      <c r="CI21" s="33">
        <v>3930</v>
      </c>
      <c r="CJ21" s="44">
        <f>$F21*((CO21-CI21)+0.03/($E21)^4*5*(CO21-CI21)*(CI21+$CO$3*(CO21-CI21))^4)</f>
        <v>0</v>
      </c>
      <c r="CK21" s="32" t="e">
        <f>#REF!*(CI21+0.03/($E21)^4*CI21^5)</f>
        <v>#REF!</v>
      </c>
      <c r="CL21" s="44">
        <f t="shared" si="48"/>
        <v>0</v>
      </c>
      <c r="CM21" s="8"/>
      <c r="CN21" s="33">
        <f t="shared" si="57"/>
        <v>3.6138521762965969</v>
      </c>
      <c r="CO21" s="22">
        <v>3930</v>
      </c>
      <c r="CP21" s="33">
        <f t="shared" si="49"/>
        <v>3930</v>
      </c>
      <c r="CQ21" s="33">
        <f t="shared" si="4"/>
        <v>14158.887810569126</v>
      </c>
      <c r="CR21" s="44">
        <f t="shared" si="5"/>
        <v>0</v>
      </c>
      <c r="CS21" s="60"/>
      <c r="CT21" s="33">
        <f>C21</f>
        <v>36</v>
      </c>
      <c r="CU21" s="33" t="str">
        <f>D21</f>
        <v xml:space="preserve"> ('12', '11'),</v>
      </c>
      <c r="CV21" s="33">
        <f>E21</f>
        <v>9820</v>
      </c>
      <c r="CW21" s="33">
        <f t="shared" si="50"/>
        <v>3.6</v>
      </c>
      <c r="CX21" s="90">
        <f t="shared" si="51"/>
        <v>5.6365703611859441E-2</v>
      </c>
      <c r="CY21" s="33">
        <f>CW21*(1+0.15*(CZ21/CV21)^4)</f>
        <v>3.6138521762965969</v>
      </c>
      <c r="CZ21" s="33">
        <v>3930</v>
      </c>
      <c r="DA21" s="10">
        <f t="shared" si="52"/>
        <v>14202.439052845626</v>
      </c>
      <c r="DB21" s="54">
        <f>CZ21/CV21</f>
        <v>0.40020366598778007</v>
      </c>
      <c r="DC21" s="33" t="str">
        <f t="shared" si="53"/>
        <v>-</v>
      </c>
      <c r="DD21" s="8"/>
      <c r="DF21" s="33">
        <v>36</v>
      </c>
      <c r="DG21" s="1">
        <v>3945.8555307565498</v>
      </c>
      <c r="DH21" s="92">
        <f t="shared" si="54"/>
        <v>4.0182745244881713E-3</v>
      </c>
    </row>
    <row r="22" spans="2:112" s="1" customFormat="1" x14ac:dyDescent="0.3">
      <c r="B22" s="72"/>
      <c r="C22" s="28">
        <v>37</v>
      </c>
      <c r="D22" s="29" t="s">
        <v>22</v>
      </c>
      <c r="E22" s="29">
        <v>51800</v>
      </c>
      <c r="F22" s="29">
        <v>1.8</v>
      </c>
      <c r="G22" s="74">
        <v>1.8023218281809779</v>
      </c>
      <c r="H22" s="74">
        <v>1.8004645456740511</v>
      </c>
      <c r="I22" s="82">
        <f t="shared" si="6"/>
        <v>1.8572825069267385E-3</v>
      </c>
      <c r="J22" s="29">
        <v>10570</v>
      </c>
      <c r="K22" s="27">
        <f t="shared" si="55"/>
        <v>0</v>
      </c>
      <c r="L22" s="32">
        <f t="shared" si="7"/>
        <v>19046.621053245468</v>
      </c>
      <c r="M22" s="7"/>
      <c r="N22" s="40">
        <f t="shared" si="8"/>
        <v>1.8023253890098836</v>
      </c>
      <c r="O22" s="43">
        <v>10570</v>
      </c>
      <c r="P22" s="42">
        <f t="shared" si="9"/>
        <v>10570</v>
      </c>
      <c r="Q22" s="27">
        <f t="shared" si="10"/>
        <v>0</v>
      </c>
      <c r="R22" s="32">
        <f t="shared" si="11"/>
        <v>19046.621053245468</v>
      </c>
      <c r="S22" s="42">
        <f t="shared" si="12"/>
        <v>0</v>
      </c>
      <c r="T22" s="6"/>
      <c r="U22" s="40">
        <f t="shared" si="13"/>
        <v>1.8023253890098836</v>
      </c>
      <c r="V22" s="29">
        <v>10570</v>
      </c>
      <c r="W22" s="42">
        <f t="shared" si="14"/>
        <v>10570</v>
      </c>
      <c r="X22" s="27">
        <f t="shared" si="15"/>
        <v>0</v>
      </c>
      <c r="Y22" s="32">
        <f t="shared" si="16"/>
        <v>19046.621053245468</v>
      </c>
      <c r="Z22" s="42">
        <f t="shared" si="17"/>
        <v>0</v>
      </c>
      <c r="AA22" s="8"/>
      <c r="AB22" s="40">
        <f t="shared" si="18"/>
        <v>1.8023253890098836</v>
      </c>
      <c r="AC22" s="21">
        <v>10570</v>
      </c>
      <c r="AD22" s="42">
        <f t="shared" si="19"/>
        <v>10570</v>
      </c>
      <c r="AE22" s="27">
        <f t="shared" si="20"/>
        <v>0</v>
      </c>
      <c r="AF22" s="32">
        <f t="shared" si="21"/>
        <v>19046.621053245468</v>
      </c>
      <c r="AG22" s="42">
        <f t="shared" si="22"/>
        <v>0</v>
      </c>
      <c r="AH22" s="8"/>
      <c r="AI22" s="40">
        <f t="shared" si="23"/>
        <v>1.8023253890098836</v>
      </c>
      <c r="AJ22" s="29">
        <v>10570</v>
      </c>
      <c r="AK22" s="42">
        <f t="shared" si="24"/>
        <v>10570</v>
      </c>
      <c r="AL22" s="27">
        <f t="shared" si="25"/>
        <v>0</v>
      </c>
      <c r="AM22" s="32">
        <f t="shared" si="26"/>
        <v>19046.621053245468</v>
      </c>
      <c r="AN22" s="42">
        <f t="shared" si="27"/>
        <v>0</v>
      </c>
      <c r="AO22" s="8"/>
      <c r="AP22" s="40">
        <f t="shared" si="28"/>
        <v>1.8023253890098836</v>
      </c>
      <c r="AQ22" s="29">
        <v>10570</v>
      </c>
      <c r="AR22" s="42">
        <f t="shared" si="29"/>
        <v>10570</v>
      </c>
      <c r="AS22" s="27">
        <f t="shared" si="30"/>
        <v>0</v>
      </c>
      <c r="AT22" s="32">
        <f t="shared" si="31"/>
        <v>19046.621053245468</v>
      </c>
      <c r="AU22" s="42">
        <f t="shared" si="32"/>
        <v>0</v>
      </c>
      <c r="AV22" s="8"/>
      <c r="AW22" s="40">
        <f t="shared" si="33"/>
        <v>1.8023253890098836</v>
      </c>
      <c r="AX22" s="29">
        <v>10570</v>
      </c>
      <c r="AY22" s="42">
        <f t="shared" si="34"/>
        <v>10570</v>
      </c>
      <c r="AZ22" s="27">
        <f t="shared" si="35"/>
        <v>0</v>
      </c>
      <c r="BA22" s="32">
        <f t="shared" si="36"/>
        <v>19046.621053245468</v>
      </c>
      <c r="BB22" s="42">
        <f t="shared" si="37"/>
        <v>0</v>
      </c>
      <c r="BC22" s="8"/>
      <c r="BD22" s="40">
        <f t="shared" si="38"/>
        <v>1.8023253890098836</v>
      </c>
      <c r="BE22" s="29">
        <v>10570</v>
      </c>
      <c r="BF22" s="42">
        <f t="shared" si="39"/>
        <v>10570</v>
      </c>
      <c r="BG22" s="27">
        <f t="shared" si="40"/>
        <v>-1063.3608270916609</v>
      </c>
      <c r="BH22" s="32">
        <f t="shared" si="41"/>
        <v>19046.621053245468</v>
      </c>
      <c r="BI22" s="42">
        <f t="shared" si="42"/>
        <v>0</v>
      </c>
      <c r="BJ22" s="8"/>
      <c r="BK22" s="40" t="e">
        <f>#REF!*(1+0.15*(BF22/($E22))^4)</f>
        <v>#REF!</v>
      </c>
      <c r="BL22" s="29">
        <v>9980</v>
      </c>
      <c r="BM22" s="42">
        <f t="shared" si="43"/>
        <v>10461.6393423712</v>
      </c>
      <c r="BN22" s="42" t="e">
        <f>#REF!*((BT22-BM22)+0.03/($E22)^4*5*(BT22-BM22)*(BM22+$BT$3*(BT22-BM22))^4)</f>
        <v>#REF!</v>
      </c>
      <c r="BO22" s="32" t="e">
        <f>#REF!*(BM22+0.03/($E22)^4*BM22^5)</f>
        <v>#REF!</v>
      </c>
      <c r="BP22" s="32">
        <f t="shared" si="44"/>
        <v>18835.650227439532</v>
      </c>
      <c r="BQ22" s="42">
        <f t="shared" si="45"/>
        <v>11742.032121746066</v>
      </c>
      <c r="BR22" s="8"/>
      <c r="BS22" s="33">
        <f t="shared" si="0"/>
        <v>1.8004492040891087</v>
      </c>
      <c r="BT22" s="29">
        <v>10570</v>
      </c>
      <c r="BU22" s="9">
        <f t="shared" si="1"/>
        <v>10465.229236582452</v>
      </c>
      <c r="BV22" s="44">
        <f>$F22*((CA22-BU22)+0.03/($E22)^4*5*(CA22-BU22)*(BU22+$CA$3*(CA22-BU22))^4)</f>
        <v>188.63459202323665</v>
      </c>
      <c r="BW22" s="11">
        <f t="shared" si="2"/>
        <v>18838.354121784945</v>
      </c>
      <c r="BX22" s="44">
        <f t="shared" si="3"/>
        <v>12.88734044798502</v>
      </c>
      <c r="BY22" s="8"/>
      <c r="BZ22" s="33">
        <f t="shared" si="46"/>
        <v>1.8004498209811024</v>
      </c>
      <c r="CA22" s="22">
        <v>10570</v>
      </c>
      <c r="CB22" s="33">
        <v>10262.5904883937</v>
      </c>
      <c r="CC22" s="56" t="e">
        <f>#REF!*((CH22-CB22)+0.03/($E22)^4*5*(CH22-CB22)*(CB22+$CH$3*(CH22-CB22))^4)</f>
        <v>#REF!</v>
      </c>
      <c r="CD22" s="19" t="e">
        <f>#REF!*(CB22+0.03/($E22)^4*CB22^5)</f>
        <v>#REF!</v>
      </c>
      <c r="CE22" s="44">
        <f t="shared" si="47"/>
        <v>41062.462267504561</v>
      </c>
      <c r="CF22" s="8"/>
      <c r="CG22" s="33">
        <f t="shared" si="56"/>
        <v>1.8004159802609141</v>
      </c>
      <c r="CH22" s="22">
        <v>9980</v>
      </c>
      <c r="CI22" s="33">
        <v>10251.1525220939</v>
      </c>
      <c r="CJ22" s="44">
        <f>$F22*((CO22-CI22)+0.03/($E22)^4*5*(CO22-CI22)*(CI22+$CO$3*(CO22-CI22))^4)</f>
        <v>574.05776450661494</v>
      </c>
      <c r="CK22" s="32" t="e">
        <f>#REF!*(CI22+0.03/($E22)^4*CI22^5)</f>
        <v>#REF!</v>
      </c>
      <c r="CL22" s="44">
        <f t="shared" si="48"/>
        <v>130.82707307535782</v>
      </c>
      <c r="CM22" s="8"/>
      <c r="CN22" s="33">
        <f t="shared" si="57"/>
        <v>1.8004141288688036</v>
      </c>
      <c r="CO22" s="22">
        <v>10570</v>
      </c>
      <c r="CP22" s="33">
        <f t="shared" si="49"/>
        <v>10256.201437292775</v>
      </c>
      <c r="CQ22" s="33">
        <f t="shared" si="4"/>
        <v>18462.013739728762</v>
      </c>
      <c r="CR22" s="44">
        <f t="shared" si="5"/>
        <v>25.491544685430632</v>
      </c>
      <c r="CS22" s="60"/>
      <c r="CT22" s="33">
        <f>C22</f>
        <v>37</v>
      </c>
      <c r="CU22" s="33" t="str">
        <f>D22</f>
        <v xml:space="preserve"> ('12', '13'),</v>
      </c>
      <c r="CV22" s="33">
        <f>E22</f>
        <v>51800</v>
      </c>
      <c r="CW22" s="33">
        <f t="shared" si="50"/>
        <v>1.8</v>
      </c>
      <c r="CX22" s="90">
        <f t="shared" si="51"/>
        <v>1.8572825069267385E-3</v>
      </c>
      <c r="CY22" s="33">
        <f>CW22*(1+0.15*(CZ22/CV22)^4)</f>
        <v>1.8004681065029569</v>
      </c>
      <c r="CZ22" s="33">
        <v>10570</v>
      </c>
      <c r="DA22" s="10">
        <f t="shared" si="52"/>
        <v>19030.947885736256</v>
      </c>
      <c r="DB22" s="54">
        <f>CZ22/CV22</f>
        <v>0.20405405405405405</v>
      </c>
      <c r="DC22" s="33" t="str">
        <f t="shared" si="53"/>
        <v>-</v>
      </c>
      <c r="DD22" s="8"/>
      <c r="DF22" s="33">
        <v>37</v>
      </c>
      <c r="DG22" s="1">
        <v>10549.841229785034</v>
      </c>
      <c r="DH22" s="92">
        <f t="shared" si="54"/>
        <v>1.9108126630429977E-3</v>
      </c>
    </row>
    <row r="23" spans="2:112" s="1" customFormat="1" x14ac:dyDescent="0.3">
      <c r="B23" s="72"/>
      <c r="C23" s="28">
        <v>11</v>
      </c>
      <c r="D23" s="29" t="s">
        <v>23</v>
      </c>
      <c r="E23" s="29">
        <v>46850</v>
      </c>
      <c r="F23" s="29">
        <v>1.2</v>
      </c>
      <c r="G23" s="74">
        <v>1.2139477058349799</v>
      </c>
      <c r="H23" s="74">
        <v>1.2027432401821876</v>
      </c>
      <c r="I23" s="82">
        <f t="shared" si="6"/>
        <v>1.1204465652792317E-2</v>
      </c>
      <c r="J23" s="29">
        <v>16270</v>
      </c>
      <c r="K23" s="27">
        <f t="shared" si="55"/>
        <v>-703.95272589714341</v>
      </c>
      <c r="L23" s="32">
        <f t="shared" si="7"/>
        <v>19714.8159164032</v>
      </c>
      <c r="M23" s="7"/>
      <c r="N23" s="40">
        <f t="shared" si="8"/>
        <v>1.2138225542306258</v>
      </c>
      <c r="O23" s="43">
        <v>15690</v>
      </c>
      <c r="P23" s="42">
        <f t="shared" si="9"/>
        <v>16094.804790155613</v>
      </c>
      <c r="Q23" s="27">
        <f t="shared" si="10"/>
        <v>1305.2868033293935</v>
      </c>
      <c r="R23" s="32">
        <f t="shared" si="11"/>
        <v>19502.16979155592</v>
      </c>
      <c r="S23" s="42">
        <f t="shared" si="12"/>
        <v>30693.361552418843</v>
      </c>
      <c r="T23" s="6"/>
      <c r="U23" s="40">
        <f t="shared" si="13"/>
        <v>1.213711596374385</v>
      </c>
      <c r="V23" s="29">
        <v>17170</v>
      </c>
      <c r="W23" s="42">
        <f t="shared" si="14"/>
        <v>16538.690635234056</v>
      </c>
      <c r="X23" s="27">
        <f t="shared" si="15"/>
        <v>-1746.2781481328225</v>
      </c>
      <c r="Y23" s="32">
        <f t="shared" si="16"/>
        <v>20040.982290864256</v>
      </c>
      <c r="Z23" s="42">
        <f t="shared" si="17"/>
        <v>197034.64346100332</v>
      </c>
      <c r="AA23" s="8"/>
      <c r="AB23" s="40">
        <f t="shared" si="18"/>
        <v>1.2139998312662756</v>
      </c>
      <c r="AC23" s="21">
        <v>15100</v>
      </c>
      <c r="AD23" s="42">
        <f t="shared" si="19"/>
        <v>16229.903477825816</v>
      </c>
      <c r="AE23" s="27">
        <f t="shared" si="20"/>
        <v>1141.2694222406501</v>
      </c>
      <c r="AF23" s="32">
        <f t="shared" si="21"/>
        <v>19666.146369584792</v>
      </c>
      <c r="AG23" s="42">
        <f t="shared" si="22"/>
        <v>95349.508580261245</v>
      </c>
      <c r="AH23" s="8"/>
      <c r="AI23" s="40">
        <f t="shared" si="23"/>
        <v>1.2137968409370559</v>
      </c>
      <c r="AJ23" s="29">
        <v>17170</v>
      </c>
      <c r="AK23" s="42">
        <f t="shared" si="24"/>
        <v>16526.724702208041</v>
      </c>
      <c r="AL23" s="27">
        <f t="shared" si="25"/>
        <v>-1731.8013497709651</v>
      </c>
      <c r="AM23" s="32">
        <f t="shared" si="26"/>
        <v>20026.455698556423</v>
      </c>
      <c r="AN23" s="42">
        <f t="shared" si="27"/>
        <v>88102.839243763403</v>
      </c>
      <c r="AO23" s="8"/>
      <c r="AP23" s="40">
        <f t="shared" si="28"/>
        <v>1.2139917501249853</v>
      </c>
      <c r="AQ23" s="29">
        <v>15100</v>
      </c>
      <c r="AR23" s="42">
        <f t="shared" si="29"/>
        <v>16281.669077206761</v>
      </c>
      <c r="AS23" s="27">
        <f t="shared" si="30"/>
        <v>1794.7662321466426</v>
      </c>
      <c r="AT23" s="32">
        <f t="shared" si="31"/>
        <v>19728.980149358034</v>
      </c>
      <c r="AU23" s="42">
        <f t="shared" si="32"/>
        <v>60052.259344767779</v>
      </c>
      <c r="AV23" s="8"/>
      <c r="AW23" s="40">
        <f t="shared" si="33"/>
        <v>1.2138300732375198</v>
      </c>
      <c r="AX23" s="29">
        <v>17760</v>
      </c>
      <c r="AY23" s="42">
        <f t="shared" si="34"/>
        <v>16610.995093225545</v>
      </c>
      <c r="AZ23" s="27">
        <f t="shared" si="35"/>
        <v>-1834.2422532588864</v>
      </c>
      <c r="BA23" s="32">
        <f t="shared" si="36"/>
        <v>20128.761665657326</v>
      </c>
      <c r="BB23" s="42">
        <f t="shared" si="37"/>
        <v>108455.62482680423</v>
      </c>
      <c r="BC23" s="8"/>
      <c r="BD23" s="40">
        <f t="shared" si="38"/>
        <v>1.2140490362979852</v>
      </c>
      <c r="BE23" s="29">
        <v>15100</v>
      </c>
      <c r="BF23" s="42">
        <f t="shared" si="39"/>
        <v>16434.39986779129</v>
      </c>
      <c r="BG23" s="27">
        <f t="shared" si="40"/>
        <v>1609.4046472413406</v>
      </c>
      <c r="BH23" s="32">
        <f t="shared" si="41"/>
        <v>19914.376970382938</v>
      </c>
      <c r="BI23" s="42">
        <f t="shared" si="42"/>
        <v>31185.87364617554</v>
      </c>
      <c r="BJ23" s="8"/>
      <c r="BK23" s="40" t="e">
        <f>#REF!*(1+0.15*(BF23/($E23))^4)</f>
        <v>#REF!</v>
      </c>
      <c r="BL23" s="29">
        <v>17760</v>
      </c>
      <c r="BM23" s="42">
        <f t="shared" si="43"/>
        <v>16677.862413687832</v>
      </c>
      <c r="BN23" s="42" t="e">
        <f>#REF!*((BT23-BM23)+0.03/($E23)^4*5*(BT23-BM23)*(BM23+$BT$3*(BT23-BM23))^4)</f>
        <v>#REF!</v>
      </c>
      <c r="BO23" s="32" t="e">
        <f>#REF!*(BM23+0.03/($E23)^4*BM23^5)</f>
        <v>#REF!</v>
      </c>
      <c r="BP23" s="32">
        <f t="shared" si="44"/>
        <v>20061.644777252532</v>
      </c>
      <c r="BQ23" s="42">
        <f t="shared" si="45"/>
        <v>59274.011254425815</v>
      </c>
      <c r="BR23" s="8"/>
      <c r="BS23" s="33">
        <f t="shared" si="0"/>
        <v>1.2028906510697419</v>
      </c>
      <c r="BT23" s="29">
        <v>14730</v>
      </c>
      <c r="BU23" s="9">
        <f t="shared" si="1"/>
        <v>16613.33142840007</v>
      </c>
      <c r="BV23" s="44">
        <f>$F23*((CA23-BU23)+0.03/($E23)^4*5*(CA23-BU23)*(BU23+$CA$3*(CA23-BU23))^4)</f>
        <v>-2265.2433771942615</v>
      </c>
      <c r="BW23" s="11">
        <f t="shared" si="2"/>
        <v>19945.45459162621</v>
      </c>
      <c r="BX23" s="44">
        <f t="shared" si="3"/>
        <v>4164.2480622093199</v>
      </c>
      <c r="BY23" s="8"/>
      <c r="BZ23" s="33">
        <f t="shared" si="46"/>
        <v>1.2028461713374237</v>
      </c>
      <c r="CA23" s="22">
        <v>14730</v>
      </c>
      <c r="CB23" s="33">
        <v>17043.226086185099</v>
      </c>
      <c r="CC23" s="56" t="e">
        <f>#REF!*((CH23-CB23)+0.03/($E23)^4*5*(CH23-CB23)*(CB23+$CH$3*(CH23-CB23))^4)</f>
        <v>#REF!</v>
      </c>
      <c r="CD23" s="19" t="e">
        <f>#REF!*(CB23+0.03/($E23)^4*CB23^5)</f>
        <v>#REF!</v>
      </c>
      <c r="CE23" s="44">
        <f t="shared" si="47"/>
        <v>184809.41679210743</v>
      </c>
      <c r="CF23" s="8"/>
      <c r="CG23" s="33">
        <f t="shared" si="56"/>
        <v>1.2031524001885388</v>
      </c>
      <c r="CH23" s="22">
        <v>17760</v>
      </c>
      <c r="CI23" s="33">
        <v>17072.2378052893</v>
      </c>
      <c r="CJ23" s="44">
        <f>$F23*((CO23-CI23)+0.03/($E23)^4*5*(CO23-CI23)*(CI23+$CO$3*(CO23-CI23))^4)</f>
        <v>-2818.0550497066388</v>
      </c>
      <c r="CK23" s="32" t="e">
        <f>#REF!*(CI23+0.03/($E23)^4*CI23^5)</f>
        <v>#REF!</v>
      </c>
      <c r="CL23" s="44">
        <f t="shared" si="48"/>
        <v>841.67984538105509</v>
      </c>
      <c r="CM23" s="8"/>
      <c r="CN23" s="33">
        <f t="shared" si="57"/>
        <v>1.2031739196673956</v>
      </c>
      <c r="CO23" s="22">
        <v>14730</v>
      </c>
      <c r="CP23" s="33">
        <f t="shared" si="49"/>
        <v>17035.148723913568</v>
      </c>
      <c r="CQ23" s="33">
        <f t="shared" si="4"/>
        <v>20452.898443567607</v>
      </c>
      <c r="CR23" s="44">
        <f t="shared" si="5"/>
        <v>1375.5999572956962</v>
      </c>
      <c r="CS23" s="60"/>
      <c r="CT23" s="33">
        <f>C23</f>
        <v>11</v>
      </c>
      <c r="CU23" s="33" t="str">
        <f>D23</f>
        <v xml:space="preserve"> ('5', '4'),</v>
      </c>
      <c r="CV23" s="33">
        <f>E23</f>
        <v>46850</v>
      </c>
      <c r="CW23" s="33">
        <f t="shared" si="50"/>
        <v>1.2</v>
      </c>
      <c r="CX23" s="90">
        <f t="shared" si="51"/>
        <v>1.1204465652792317E-2</v>
      </c>
      <c r="CY23" s="33">
        <f>CW23*(1+0.15*(CZ23/CV23)^4)</f>
        <v>1.2027702292090339</v>
      </c>
      <c r="CZ23" s="33">
        <v>16501.384919374199</v>
      </c>
      <c r="DA23" s="10">
        <f t="shared" si="52"/>
        <v>19847.3745217422</v>
      </c>
      <c r="DB23" s="54">
        <f>CZ23/CV23</f>
        <v>0.35221739422356879</v>
      </c>
      <c r="DC23" s="33" t="str">
        <f t="shared" si="53"/>
        <v>-</v>
      </c>
      <c r="DD23" s="8"/>
      <c r="DF23" s="33">
        <v>11</v>
      </c>
      <c r="DG23" s="1">
        <v>16461.045954451565</v>
      </c>
      <c r="DH23" s="92">
        <f t="shared" si="54"/>
        <v>2.4505711869253891E-3</v>
      </c>
    </row>
    <row r="24" spans="2:112" s="1" customFormat="1" x14ac:dyDescent="0.3">
      <c r="B24" s="72"/>
      <c r="C24" s="28">
        <v>12</v>
      </c>
      <c r="D24" s="29" t="s">
        <v>24</v>
      </c>
      <c r="E24" s="29">
        <v>13860</v>
      </c>
      <c r="F24" s="29">
        <v>2.4</v>
      </c>
      <c r="G24" s="74">
        <v>2.6600268428396161</v>
      </c>
      <c r="H24" s="74">
        <v>2.4520350374559787</v>
      </c>
      <c r="I24" s="82">
        <f t="shared" si="6"/>
        <v>0.20799180538363737</v>
      </c>
      <c r="J24" s="29">
        <v>8570</v>
      </c>
      <c r="K24" s="27">
        <f t="shared" si="55"/>
        <v>0</v>
      </c>
      <c r="L24" s="32">
        <f t="shared" si="7"/>
        <v>22440.685025934035</v>
      </c>
      <c r="M24" s="7"/>
      <c r="N24" s="40">
        <f t="shared" si="8"/>
        <v>2.6606144738762065</v>
      </c>
      <c r="O24" s="43">
        <v>8570</v>
      </c>
      <c r="P24" s="42">
        <f t="shared" si="9"/>
        <v>8570</v>
      </c>
      <c r="Q24" s="27">
        <f t="shared" si="10"/>
        <v>0</v>
      </c>
      <c r="R24" s="32">
        <f t="shared" si="11"/>
        <v>22440.685025934035</v>
      </c>
      <c r="S24" s="42">
        <f t="shared" si="12"/>
        <v>0</v>
      </c>
      <c r="T24" s="6"/>
      <c r="U24" s="40">
        <f t="shared" si="13"/>
        <v>2.6606144738762065</v>
      </c>
      <c r="V24" s="29">
        <v>8570</v>
      </c>
      <c r="W24" s="42">
        <f t="shared" si="14"/>
        <v>8570</v>
      </c>
      <c r="X24" s="27">
        <f t="shared" si="15"/>
        <v>0</v>
      </c>
      <c r="Y24" s="32">
        <f t="shared" si="16"/>
        <v>22440.685025934035</v>
      </c>
      <c r="Z24" s="42">
        <f t="shared" si="17"/>
        <v>0</v>
      </c>
      <c r="AA24" s="8"/>
      <c r="AB24" s="40">
        <f t="shared" si="18"/>
        <v>2.6606144738762065</v>
      </c>
      <c r="AC24" s="21">
        <v>8570</v>
      </c>
      <c r="AD24" s="42">
        <f t="shared" si="19"/>
        <v>8570</v>
      </c>
      <c r="AE24" s="27">
        <f t="shared" si="20"/>
        <v>0</v>
      </c>
      <c r="AF24" s="32">
        <f t="shared" si="21"/>
        <v>22440.685025934035</v>
      </c>
      <c r="AG24" s="42">
        <f t="shared" si="22"/>
        <v>0</v>
      </c>
      <c r="AH24" s="8"/>
      <c r="AI24" s="40">
        <f t="shared" si="23"/>
        <v>2.6606144738762065</v>
      </c>
      <c r="AJ24" s="29">
        <v>8570</v>
      </c>
      <c r="AK24" s="42">
        <f t="shared" si="24"/>
        <v>8570</v>
      </c>
      <c r="AL24" s="27">
        <f t="shared" si="25"/>
        <v>0</v>
      </c>
      <c r="AM24" s="32">
        <f t="shared" si="26"/>
        <v>22440.685025934035</v>
      </c>
      <c r="AN24" s="42">
        <f t="shared" si="27"/>
        <v>0</v>
      </c>
      <c r="AO24" s="8"/>
      <c r="AP24" s="40">
        <f t="shared" si="28"/>
        <v>2.6606144738762065</v>
      </c>
      <c r="AQ24" s="29">
        <v>8570</v>
      </c>
      <c r="AR24" s="42">
        <f t="shared" si="29"/>
        <v>8570</v>
      </c>
      <c r="AS24" s="27">
        <f t="shared" si="30"/>
        <v>0</v>
      </c>
      <c r="AT24" s="32">
        <f t="shared" si="31"/>
        <v>22440.685025934035</v>
      </c>
      <c r="AU24" s="42">
        <f t="shared" si="32"/>
        <v>0</v>
      </c>
      <c r="AV24" s="8"/>
      <c r="AW24" s="40">
        <f t="shared" si="33"/>
        <v>2.6606144738762065</v>
      </c>
      <c r="AX24" s="29">
        <v>8570</v>
      </c>
      <c r="AY24" s="42">
        <f t="shared" si="34"/>
        <v>8570</v>
      </c>
      <c r="AZ24" s="27">
        <f t="shared" si="35"/>
        <v>0</v>
      </c>
      <c r="BA24" s="32">
        <f t="shared" si="36"/>
        <v>22440.685025934035</v>
      </c>
      <c r="BB24" s="42">
        <f t="shared" si="37"/>
        <v>0</v>
      </c>
      <c r="BC24" s="8"/>
      <c r="BD24" s="40">
        <f t="shared" si="38"/>
        <v>2.6606144738762065</v>
      </c>
      <c r="BE24" s="29">
        <v>8570</v>
      </c>
      <c r="BF24" s="42">
        <f t="shared" si="39"/>
        <v>8570</v>
      </c>
      <c r="BG24" s="27">
        <f t="shared" si="40"/>
        <v>0</v>
      </c>
      <c r="BH24" s="32">
        <f t="shared" si="41"/>
        <v>22440.685025934035</v>
      </c>
      <c r="BI24" s="42">
        <f t="shared" si="42"/>
        <v>0</v>
      </c>
      <c r="BJ24" s="8"/>
      <c r="BK24" s="40" t="e">
        <f>#REF!*(1+0.15*(BF24/($E24))^4)</f>
        <v>#REF!</v>
      </c>
      <c r="BL24" s="29">
        <v>8570</v>
      </c>
      <c r="BM24" s="42">
        <f t="shared" si="43"/>
        <v>8570</v>
      </c>
      <c r="BN24" s="42" t="e">
        <f>#REF!*((BT24-BM24)+0.03/($E24)^4*5*(BT24-BM24)*(BM24+$BT$3*(BT24-BM24))^4)</f>
        <v>#REF!</v>
      </c>
      <c r="BO24" s="32" t="e">
        <f>#REF!*(BM24+0.03/($E24)^4*BM24^5)</f>
        <v>#REF!</v>
      </c>
      <c r="BP24" s="32">
        <f t="shared" si="44"/>
        <v>21018.976268981318</v>
      </c>
      <c r="BQ24" s="42">
        <f t="shared" si="45"/>
        <v>0</v>
      </c>
      <c r="BR24" s="8"/>
      <c r="BS24" s="33">
        <f t="shared" si="0"/>
        <v>2.4526226684925692</v>
      </c>
      <c r="BT24" s="29">
        <v>8570</v>
      </c>
      <c r="BU24" s="9">
        <f t="shared" si="1"/>
        <v>8570</v>
      </c>
      <c r="BV24" s="44">
        <f>$F24*((CA24-BU24)+0.03/($E24)^4*5*(CA24-BU24)*(BU24+$CA$3*(CA24-BU24))^4)</f>
        <v>0</v>
      </c>
      <c r="BW24" s="11">
        <f t="shared" si="2"/>
        <v>20658.195253796264</v>
      </c>
      <c r="BX24" s="44">
        <f t="shared" si="3"/>
        <v>0</v>
      </c>
      <c r="BY24" s="8"/>
      <c r="BZ24" s="33">
        <f t="shared" si="46"/>
        <v>2.4526226684925692</v>
      </c>
      <c r="CA24" s="22">
        <v>8570</v>
      </c>
      <c r="CB24" s="33">
        <v>8553.1957796738898</v>
      </c>
      <c r="CC24" s="56" t="e">
        <f>#REF!*((CH24-CB24)+0.03/($E24)^4*5*(CH24-CB24)*(CB24+$CH$3*(CH24-CB24))^4)</f>
        <v>#REF!</v>
      </c>
      <c r="CD24" s="19" t="e">
        <f>#REF!*(CB24+0.03/($E24)^4*CB24^5)</f>
        <v>#REF!</v>
      </c>
      <c r="CE24" s="44">
        <f t="shared" si="47"/>
        <v>282.38182076845607</v>
      </c>
      <c r="CF24" s="8"/>
      <c r="CG24" s="33">
        <f t="shared" si="56"/>
        <v>2.4522111467024237</v>
      </c>
      <c r="CH24" s="22">
        <v>8570</v>
      </c>
      <c r="CI24" s="33">
        <v>8553.8759374062993</v>
      </c>
      <c r="CJ24" s="44">
        <f>$F24*((CO24-CI24)+0.03/($E24)^4*5*(CO24-CI24)*(CI24+$CO$3*(CO24-CI24))^4)</f>
        <v>39.539974384788302</v>
      </c>
      <c r="CK24" s="32" t="e">
        <f>#REF!*(CI24+0.03/($E24)^4*CI24^5)</f>
        <v>#REF!</v>
      </c>
      <c r="CL24" s="44">
        <f t="shared" si="48"/>
        <v>0.46261454095643006</v>
      </c>
      <c r="CM24" s="8"/>
      <c r="CN24" s="33">
        <f t="shared" si="57"/>
        <v>2.4522277561907058</v>
      </c>
      <c r="CO24" s="22">
        <v>8570</v>
      </c>
      <c r="CP24" s="33">
        <f t="shared" si="49"/>
        <v>8554.1312601870577</v>
      </c>
      <c r="CQ24" s="33">
        <f t="shared" si="4"/>
        <v>20619.278309569847</v>
      </c>
      <c r="CR24" s="44">
        <f t="shared" si="5"/>
        <v>6.5189722374219106E-2</v>
      </c>
      <c r="CS24" s="60"/>
      <c r="CT24" s="33">
        <f>C24</f>
        <v>12</v>
      </c>
      <c r="CU24" s="33" t="str">
        <f>D24</f>
        <v xml:space="preserve"> ('5', '6'),</v>
      </c>
      <c r="CV24" s="33">
        <f>E24</f>
        <v>13860</v>
      </c>
      <c r="CW24" s="33">
        <f t="shared" si="50"/>
        <v>2.4</v>
      </c>
      <c r="CX24" s="90">
        <f t="shared" si="51"/>
        <v>0.20799180538363737</v>
      </c>
      <c r="CY24" s="33">
        <f>CW24*(1+0.15*(CZ24/CV24)^4)</f>
        <v>2.4526226684925692</v>
      </c>
      <c r="CZ24" s="33">
        <v>8570</v>
      </c>
      <c r="DA24" s="10">
        <f t="shared" si="52"/>
        <v>21018.976268981318</v>
      </c>
      <c r="DB24" s="54">
        <f>CZ24/CV24</f>
        <v>0.61832611832611828</v>
      </c>
      <c r="DC24" s="33" t="str">
        <f t="shared" si="53"/>
        <v>-</v>
      </c>
      <c r="DD24" s="8"/>
      <c r="DF24" s="33">
        <v>12</v>
      </c>
      <c r="DG24" s="1">
        <v>8545.9741133973857</v>
      </c>
      <c r="DH24" s="92">
        <f t="shared" si="54"/>
        <v>2.8113689889312054E-3</v>
      </c>
    </row>
    <row r="25" spans="2:112" s="1" customFormat="1" x14ac:dyDescent="0.3">
      <c r="B25" s="72"/>
      <c r="C25" s="28">
        <v>13</v>
      </c>
      <c r="D25" s="29" t="s">
        <v>25</v>
      </c>
      <c r="E25" s="29">
        <v>10520</v>
      </c>
      <c r="F25" s="29">
        <v>3</v>
      </c>
      <c r="G25" s="74">
        <v>3.4345033126146087</v>
      </c>
      <c r="H25" s="74">
        <v>3.0899624536630839</v>
      </c>
      <c r="I25" s="82">
        <f t="shared" si="6"/>
        <v>0.34454085895152486</v>
      </c>
      <c r="J25" s="29">
        <v>7640</v>
      </c>
      <c r="K25" s="27">
        <f t="shared" si="55"/>
        <v>-4958.7179283721862</v>
      </c>
      <c r="L25" s="32">
        <f t="shared" si="7"/>
        <v>25743.56193565483</v>
      </c>
      <c r="M25" s="7"/>
      <c r="N25" s="40">
        <f t="shared" si="8"/>
        <v>3.4697174121355423</v>
      </c>
      <c r="O25" s="43">
        <v>6200</v>
      </c>
      <c r="P25" s="42">
        <f t="shared" si="9"/>
        <v>7205.0325824553156</v>
      </c>
      <c r="Q25" s="27">
        <f t="shared" si="10"/>
        <v>-3439.8667529615368</v>
      </c>
      <c r="R25" s="32">
        <f t="shared" si="11"/>
        <v>24240.204612057798</v>
      </c>
      <c r="S25" s="42">
        <f t="shared" si="12"/>
        <v>189196.65432549181</v>
      </c>
      <c r="T25" s="6"/>
      <c r="U25" s="40">
        <f t="shared" si="13"/>
        <v>3.4435541169251289</v>
      </c>
      <c r="V25" s="29">
        <v>6200</v>
      </c>
      <c r="W25" s="42">
        <f t="shared" si="14"/>
        <v>6790.1128235967208</v>
      </c>
      <c r="X25" s="27">
        <f t="shared" si="15"/>
        <v>4950.1323522003549</v>
      </c>
      <c r="Y25" s="32">
        <f t="shared" si="16"/>
        <v>22815.872920904556</v>
      </c>
      <c r="Z25" s="42">
        <f t="shared" si="17"/>
        <v>172158.4062912745</v>
      </c>
      <c r="AA25" s="8"/>
      <c r="AB25" s="40">
        <f t="shared" si="18"/>
        <v>3.4226420247569194</v>
      </c>
      <c r="AC25" s="21">
        <v>8230</v>
      </c>
      <c r="AD25" s="42">
        <f t="shared" si="19"/>
        <v>7099.1567954564607</v>
      </c>
      <c r="AE25" s="27">
        <f t="shared" si="20"/>
        <v>-3078.5380140464836</v>
      </c>
      <c r="AF25" s="32">
        <f t="shared" si="21"/>
        <v>23875.919207897114</v>
      </c>
      <c r="AG25" s="42">
        <f t="shared" si="22"/>
        <v>95508.176542843736</v>
      </c>
      <c r="AH25" s="8"/>
      <c r="AI25" s="40">
        <f t="shared" si="23"/>
        <v>3.4378612667177033</v>
      </c>
      <c r="AJ25" s="29">
        <v>6200</v>
      </c>
      <c r="AK25" s="42">
        <f t="shared" si="24"/>
        <v>6815.2616691116191</v>
      </c>
      <c r="AL25" s="27">
        <f t="shared" si="25"/>
        <v>4860.6579362971279</v>
      </c>
      <c r="AM25" s="32">
        <f t="shared" si="26"/>
        <v>22901.963019877014</v>
      </c>
      <c r="AN25" s="42">
        <f t="shared" si="27"/>
        <v>80596.442762353588</v>
      </c>
      <c r="AO25" s="8"/>
      <c r="AP25" s="40">
        <f t="shared" si="28"/>
        <v>3.4238055360340698</v>
      </c>
      <c r="AQ25" s="29">
        <v>8230</v>
      </c>
      <c r="AR25" s="42">
        <f t="shared" si="29"/>
        <v>7058.2585032959387</v>
      </c>
      <c r="AS25" s="27">
        <f t="shared" si="30"/>
        <v>4042.4911454597145</v>
      </c>
      <c r="AT25" s="32">
        <f t="shared" si="31"/>
        <v>23735.360276230418</v>
      </c>
      <c r="AU25" s="42">
        <f t="shared" si="32"/>
        <v>59047.461423601715</v>
      </c>
      <c r="AV25" s="8"/>
      <c r="AW25" s="40">
        <f t="shared" si="33"/>
        <v>3.4357293007286311</v>
      </c>
      <c r="AX25" s="29">
        <v>8230</v>
      </c>
      <c r="AY25" s="42">
        <f t="shared" si="34"/>
        <v>7319.2859586266586</v>
      </c>
      <c r="AZ25" s="27">
        <f t="shared" si="35"/>
        <v>-3853.3063196716616</v>
      </c>
      <c r="BA25" s="32">
        <f t="shared" si="36"/>
        <v>24634.006808227285</v>
      </c>
      <c r="BB25" s="42">
        <f t="shared" si="37"/>
        <v>68135.332436430996</v>
      </c>
      <c r="BC25" s="8"/>
      <c r="BD25" s="40">
        <f t="shared" si="38"/>
        <v>3.4499854761742719</v>
      </c>
      <c r="BE25" s="29">
        <v>6200</v>
      </c>
      <c r="BF25" s="42">
        <f t="shared" si="39"/>
        <v>7188.4711352858876</v>
      </c>
      <c r="BG25" s="27">
        <f t="shared" si="40"/>
        <v>-3393.5255733238223</v>
      </c>
      <c r="BH25" s="32">
        <f t="shared" si="41"/>
        <v>24183.181893650351</v>
      </c>
      <c r="BI25" s="42">
        <f t="shared" si="42"/>
        <v>17112.518005677124</v>
      </c>
      <c r="BJ25" s="8"/>
      <c r="BK25" s="40" t="e">
        <f>#REF!*(1+0.15*(BF25/($E25))^4)</f>
        <v>#REF!</v>
      </c>
      <c r="BL25" s="29">
        <v>6200</v>
      </c>
      <c r="BM25" s="42">
        <f t="shared" si="43"/>
        <v>7006.9264195796759</v>
      </c>
      <c r="BN25" s="42" t="e">
        <f>#REF!*((BT25-BM25)+0.03/($E25)^4*5*(BT25-BM25)*(BM25+$BT$3*(BT25-BM25))^4)</f>
        <v>#REF!</v>
      </c>
      <c r="BO25" s="32" t="e">
        <f>#REF!*(BM25+0.03/($E25)^4*BM25^5)</f>
        <v>#REF!</v>
      </c>
      <c r="BP25" s="32">
        <f t="shared" si="44"/>
        <v>21641.34434677579</v>
      </c>
      <c r="BQ25" s="42">
        <f t="shared" si="45"/>
        <v>32958.483800849237</v>
      </c>
      <c r="BR25" s="8"/>
      <c r="BS25" s="33">
        <f t="shared" si="0"/>
        <v>3.0885645218569295</v>
      </c>
      <c r="BT25" s="29">
        <v>7640</v>
      </c>
      <c r="BU25" s="9">
        <f t="shared" si="1"/>
        <v>7027.8995959278082</v>
      </c>
      <c r="BV25" s="44">
        <f>$F25*((CA25-BU25)+0.03/($E25)^4*5*(CA25-BU25)*(BU25+$CA$3*(CA25-BU25))^4)</f>
        <v>-1043.7086636703591</v>
      </c>
      <c r="BW25" s="11">
        <f t="shared" si="2"/>
        <v>21209.680437696799</v>
      </c>
      <c r="BX25" s="44">
        <f t="shared" si="3"/>
        <v>439.87412612985429</v>
      </c>
      <c r="BY25" s="8"/>
      <c r="BZ25" s="33">
        <f t="shared" si="46"/>
        <v>3.0896296597538013</v>
      </c>
      <c r="CA25" s="22">
        <v>6690</v>
      </c>
      <c r="CB25" s="33">
        <v>6836.4535047691397</v>
      </c>
      <c r="CC25" s="56" t="e">
        <f>#REF!*((CH25-CB25)+0.03/($E25)^4*5*(CH25-CB25)*(CB25+$CH$3*(CH25-CB25))^4)</f>
        <v>#REF!</v>
      </c>
      <c r="CD25" s="19" t="e">
        <f>#REF!*(CB25+0.03/($E25)^4*CB25^5)</f>
        <v>#REF!</v>
      </c>
      <c r="CE25" s="44">
        <f t="shared" si="47"/>
        <v>36651.605819933182</v>
      </c>
      <c r="CF25" s="8"/>
      <c r="CG25" s="33">
        <f t="shared" si="56"/>
        <v>3.0802551687782644</v>
      </c>
      <c r="CH25" s="22">
        <v>6200</v>
      </c>
      <c r="CI25" s="33">
        <v>6810.6927872718297</v>
      </c>
      <c r="CJ25" s="44">
        <f>$F25*((CO25-CI25)+0.03/($E25)^4*5*(CO25-CI25)*(CI25+$CO$3*(CO25-CI25))^4)</f>
        <v>2553.987402364899</v>
      </c>
      <c r="CK25" s="32" t="e">
        <f>#REF!*(CI25+0.03/($E25)^4*CI25^5)</f>
        <v>#REF!</v>
      </c>
      <c r="CL25" s="44">
        <f t="shared" si="48"/>
        <v>663.6145659762135</v>
      </c>
      <c r="CM25" s="8"/>
      <c r="CN25" s="33">
        <f t="shared" si="57"/>
        <v>3.0790523378060723</v>
      </c>
      <c r="CO25" s="22">
        <v>7640</v>
      </c>
      <c r="CP25" s="33">
        <f t="shared" si="49"/>
        <v>6823.8247769566087</v>
      </c>
      <c r="CQ25" s="33">
        <f t="shared" si="4"/>
        <v>20580.1966937297</v>
      </c>
      <c r="CR25" s="44">
        <f t="shared" si="5"/>
        <v>172.44915308114207</v>
      </c>
      <c r="CS25" s="60"/>
      <c r="CT25" s="33">
        <f>C25</f>
        <v>13</v>
      </c>
      <c r="CU25" s="33" t="str">
        <f>D25</f>
        <v xml:space="preserve"> ('5', '9'),</v>
      </c>
      <c r="CV25" s="33">
        <f>E25</f>
        <v>10520</v>
      </c>
      <c r="CW25" s="33">
        <f t="shared" si="50"/>
        <v>3</v>
      </c>
      <c r="CX25" s="90">
        <f t="shared" si="51"/>
        <v>0.34454085895152486</v>
      </c>
      <c r="CY25" s="33">
        <f>CW25*(1+0.15*(CZ25/CV25)^4)</f>
        <v>3.0985917871000268</v>
      </c>
      <c r="CZ25" s="33">
        <v>7197.3528764433504</v>
      </c>
      <c r="DA25" s="10">
        <f t="shared" si="52"/>
        <v>22301.65851180812</v>
      </c>
      <c r="DB25" s="54">
        <f>CZ25/CV25</f>
        <v>0.68415901867332229</v>
      </c>
      <c r="DC25" s="33" t="str">
        <f t="shared" si="53"/>
        <v>-</v>
      </c>
      <c r="DD25" s="8"/>
      <c r="DF25" s="33">
        <v>13</v>
      </c>
      <c r="DG25" s="1">
        <v>7034.4141600993535</v>
      </c>
      <c r="DH25" s="92">
        <f t="shared" si="54"/>
        <v>2.3163082615780414E-2</v>
      </c>
    </row>
    <row r="26" spans="2:112" s="1" customFormat="1" x14ac:dyDescent="0.3">
      <c r="B26" s="72"/>
      <c r="C26" s="28">
        <v>31</v>
      </c>
      <c r="D26" s="29" t="s">
        <v>26</v>
      </c>
      <c r="E26" s="29">
        <v>9820</v>
      </c>
      <c r="F26" s="29">
        <v>3.6</v>
      </c>
      <c r="G26" s="74">
        <v>3.9490144942251395</v>
      </c>
      <c r="H26" s="74">
        <v>3.6698070539792833</v>
      </c>
      <c r="I26" s="82">
        <f t="shared" si="6"/>
        <v>0.2792074402458562</v>
      </c>
      <c r="J26" s="29">
        <v>5890</v>
      </c>
      <c r="K26" s="27">
        <f t="shared" si="55"/>
        <v>0</v>
      </c>
      <c r="L26" s="32">
        <f t="shared" si="7"/>
        <v>22930.861095638247</v>
      </c>
      <c r="M26" s="7"/>
      <c r="N26" s="40">
        <f t="shared" si="8"/>
        <v>3.9490964662137293</v>
      </c>
      <c r="O26" s="43">
        <v>5890</v>
      </c>
      <c r="P26" s="42">
        <f t="shared" si="9"/>
        <v>5890</v>
      </c>
      <c r="Q26" s="27">
        <f t="shared" si="10"/>
        <v>0</v>
      </c>
      <c r="R26" s="32">
        <f t="shared" si="11"/>
        <v>22930.861095638247</v>
      </c>
      <c r="S26" s="42">
        <f t="shared" si="12"/>
        <v>0</v>
      </c>
      <c r="T26" s="6"/>
      <c r="U26" s="40">
        <f t="shared" si="13"/>
        <v>3.9490964662137293</v>
      </c>
      <c r="V26" s="29">
        <v>5890</v>
      </c>
      <c r="W26" s="42">
        <f t="shared" si="14"/>
        <v>5890</v>
      </c>
      <c r="X26" s="27">
        <f t="shared" si="15"/>
        <v>0</v>
      </c>
      <c r="Y26" s="32">
        <f t="shared" si="16"/>
        <v>22930.861095638247</v>
      </c>
      <c r="Z26" s="42">
        <f t="shared" si="17"/>
        <v>0</v>
      </c>
      <c r="AA26" s="8"/>
      <c r="AB26" s="40">
        <f t="shared" si="18"/>
        <v>3.9490964662137293</v>
      </c>
      <c r="AC26" s="21">
        <v>5890</v>
      </c>
      <c r="AD26" s="42">
        <f t="shared" si="19"/>
        <v>5890</v>
      </c>
      <c r="AE26" s="27">
        <f t="shared" si="20"/>
        <v>0</v>
      </c>
      <c r="AF26" s="32">
        <f t="shared" si="21"/>
        <v>22930.861095638247</v>
      </c>
      <c r="AG26" s="42">
        <f t="shared" si="22"/>
        <v>0</v>
      </c>
      <c r="AH26" s="8"/>
      <c r="AI26" s="40">
        <f t="shared" si="23"/>
        <v>3.9490964662137293</v>
      </c>
      <c r="AJ26" s="29">
        <v>5890</v>
      </c>
      <c r="AK26" s="42">
        <f t="shared" si="24"/>
        <v>5890</v>
      </c>
      <c r="AL26" s="27">
        <f t="shared" si="25"/>
        <v>0</v>
      </c>
      <c r="AM26" s="32">
        <f t="shared" si="26"/>
        <v>22930.861095638247</v>
      </c>
      <c r="AN26" s="42">
        <f t="shared" si="27"/>
        <v>0</v>
      </c>
      <c r="AO26" s="8"/>
      <c r="AP26" s="40">
        <f t="shared" si="28"/>
        <v>3.9490964662137293</v>
      </c>
      <c r="AQ26" s="29">
        <v>5890</v>
      </c>
      <c r="AR26" s="42">
        <f t="shared" si="29"/>
        <v>5890</v>
      </c>
      <c r="AS26" s="27">
        <f t="shared" si="30"/>
        <v>0</v>
      </c>
      <c r="AT26" s="32">
        <f t="shared" si="31"/>
        <v>22930.861095638247</v>
      </c>
      <c r="AU26" s="42">
        <f t="shared" si="32"/>
        <v>0</v>
      </c>
      <c r="AV26" s="8"/>
      <c r="AW26" s="40">
        <f t="shared" si="33"/>
        <v>3.9490964662137293</v>
      </c>
      <c r="AX26" s="29">
        <v>5890</v>
      </c>
      <c r="AY26" s="42">
        <f t="shared" si="34"/>
        <v>5890</v>
      </c>
      <c r="AZ26" s="27">
        <f t="shared" si="35"/>
        <v>0</v>
      </c>
      <c r="BA26" s="32">
        <f t="shared" si="36"/>
        <v>22930.861095638247</v>
      </c>
      <c r="BB26" s="42">
        <f t="shared" si="37"/>
        <v>0</v>
      </c>
      <c r="BC26" s="8"/>
      <c r="BD26" s="40">
        <f t="shared" si="38"/>
        <v>3.9490964662137293</v>
      </c>
      <c r="BE26" s="29">
        <v>5890</v>
      </c>
      <c r="BF26" s="42">
        <f t="shared" si="39"/>
        <v>5890</v>
      </c>
      <c r="BG26" s="27">
        <f t="shared" si="40"/>
        <v>0</v>
      </c>
      <c r="BH26" s="32">
        <f t="shared" si="41"/>
        <v>22930.861095638247</v>
      </c>
      <c r="BI26" s="42">
        <f t="shared" si="42"/>
        <v>0</v>
      </c>
      <c r="BJ26" s="8"/>
      <c r="BK26" s="40" t="e">
        <f>#REF!*(1+0.15*(BF26/($E26))^4)</f>
        <v>#REF!</v>
      </c>
      <c r="BL26" s="29">
        <v>5890</v>
      </c>
      <c r="BM26" s="42">
        <f t="shared" si="43"/>
        <v>5890</v>
      </c>
      <c r="BN26" s="42" t="e">
        <f>#REF!*((BT26-BM26)+0.03/($E26)^4*5*(BT26-BM26)*(BM26+$BT$3*(BT26-BM26))^4)</f>
        <v>#REF!</v>
      </c>
      <c r="BO26" s="32" t="e">
        <f>#REF!*(BM26+0.03/($E26)^4*BM26^5)</f>
        <v>#REF!</v>
      </c>
      <c r="BP26" s="32">
        <f t="shared" si="44"/>
        <v>21615.646362950774</v>
      </c>
      <c r="BQ26" s="42">
        <f t="shared" si="45"/>
        <v>0</v>
      </c>
      <c r="BR26" s="8"/>
      <c r="BS26" s="33">
        <f t="shared" si="0"/>
        <v>3.6698890259678731</v>
      </c>
      <c r="BT26" s="29">
        <v>6480</v>
      </c>
      <c r="BU26" s="9">
        <f t="shared" si="1"/>
        <v>5909.5461861434533</v>
      </c>
      <c r="BV26" s="44">
        <f>$F26*((CA26-BU26)+0.03/($E26)^4*5*(CA26-BU26)*(BU26+$CA$3*(CA26-BU26))^4)</f>
        <v>2094.7807710501024</v>
      </c>
      <c r="BW26" s="11">
        <f t="shared" si="2"/>
        <v>21358.070703424335</v>
      </c>
      <c r="BX26" s="44">
        <f t="shared" si="3"/>
        <v>382.05339275452457</v>
      </c>
      <c r="BY26" s="8"/>
      <c r="BZ26" s="33">
        <f t="shared" si="46"/>
        <v>3.670821371617476</v>
      </c>
      <c r="CA26" s="22">
        <v>6480</v>
      </c>
      <c r="CB26" s="33">
        <v>5879.5226698569104</v>
      </c>
      <c r="CC26" s="56" t="e">
        <f>#REF!*((CH26-CB26)+0.03/($E26)^4*5*(CH26-CB26)*(CB26+$CH$3*(CH26-CB26))^4)</f>
        <v>#REF!</v>
      </c>
      <c r="CD26" s="19" t="e">
        <f>#REF!*(CB26+0.03/($E26)^4*CB26^5)</f>
        <v>#REF!</v>
      </c>
      <c r="CE26" s="44">
        <f t="shared" si="47"/>
        <v>901.41153020830507</v>
      </c>
      <c r="CF26" s="8"/>
      <c r="CG26" s="33">
        <f t="shared" si="56"/>
        <v>3.6693930674707773</v>
      </c>
      <c r="CH26" s="22">
        <v>5890</v>
      </c>
      <c r="CI26" s="33">
        <v>5879.9467441057304</v>
      </c>
      <c r="CJ26" s="44">
        <f>$F26*((CO26-CI26)+0.03/($E26)^4*5*(CO26-CI26)*(CI26+$CO$3*(CO26-CI26))^4)</f>
        <v>2202.1131547962459</v>
      </c>
      <c r="CK26" s="32" t="e">
        <f>#REF!*(CI26+0.03/($E26)^4*CI26^5)</f>
        <v>#REF!</v>
      </c>
      <c r="CL26" s="44">
        <f t="shared" si="48"/>
        <v>0.1798389685122761</v>
      </c>
      <c r="CM26" s="8"/>
      <c r="CN26" s="33">
        <f t="shared" si="57"/>
        <v>3.669413090182545</v>
      </c>
      <c r="CO26" s="22">
        <v>6480</v>
      </c>
      <c r="CP26" s="33">
        <f t="shared" si="49"/>
        <v>5889.4485222716276</v>
      </c>
      <c r="CQ26" s="33">
        <f t="shared" si="4"/>
        <v>21284.305417743439</v>
      </c>
      <c r="CR26" s="44">
        <f t="shared" si="5"/>
        <v>90.283788313919274</v>
      </c>
      <c r="CS26" s="60"/>
      <c r="CT26" s="33">
        <f>C26</f>
        <v>31</v>
      </c>
      <c r="CU26" s="33" t="str">
        <f>D26</f>
        <v xml:space="preserve"> ('11', '4'),</v>
      </c>
      <c r="CV26" s="33">
        <f>E26</f>
        <v>9820</v>
      </c>
      <c r="CW26" s="33">
        <f t="shared" si="50"/>
        <v>3.6</v>
      </c>
      <c r="CX26" s="90">
        <f t="shared" si="51"/>
        <v>0.2792074402458562</v>
      </c>
      <c r="CY26" s="33">
        <f>CW26*(1+0.15*(CZ26/CV26)^4)</f>
        <v>3.6698890259678731</v>
      </c>
      <c r="CZ26" s="33">
        <v>5890</v>
      </c>
      <c r="DA26" s="10">
        <f t="shared" si="52"/>
        <v>21615.646362950774</v>
      </c>
      <c r="DB26" s="54">
        <f>CZ26/CV26</f>
        <v>0.59979633401221999</v>
      </c>
      <c r="DC26" s="33" t="str">
        <f t="shared" si="53"/>
        <v>-</v>
      </c>
      <c r="DD26" s="8"/>
      <c r="DF26" s="33">
        <v>31</v>
      </c>
      <c r="DG26" s="1">
        <v>5888.272162512425</v>
      </c>
      <c r="DH26" s="92">
        <f t="shared" si="54"/>
        <v>2.9343709663681326E-4</v>
      </c>
    </row>
    <row r="27" spans="2:112" s="1" customFormat="1" x14ac:dyDescent="0.3">
      <c r="B27" s="72"/>
      <c r="C27" s="28">
        <v>32</v>
      </c>
      <c r="D27" s="29" t="s">
        <v>27</v>
      </c>
      <c r="E27" s="29">
        <v>20000</v>
      </c>
      <c r="F27" s="29">
        <v>3</v>
      </c>
      <c r="G27" s="74">
        <v>3.015052711383218</v>
      </c>
      <c r="H27" s="74">
        <v>3.0030411531435206</v>
      </c>
      <c r="I27" s="82">
        <f t="shared" si="6"/>
        <v>1.2011558239697351E-2</v>
      </c>
      <c r="J27" s="29">
        <v>4910</v>
      </c>
      <c r="K27" s="27">
        <f t="shared" si="55"/>
        <v>5516.5646346466547</v>
      </c>
      <c r="L27" s="32">
        <f t="shared" si="7"/>
        <v>14790.581954048108</v>
      </c>
      <c r="M27" s="7"/>
      <c r="N27" s="40">
        <f t="shared" si="8"/>
        <v>3.0136461846054754</v>
      </c>
      <c r="O27" s="43">
        <v>6740</v>
      </c>
      <c r="P27" s="42">
        <f t="shared" si="9"/>
        <v>5462.7710931297033</v>
      </c>
      <c r="Q27" s="27">
        <f t="shared" si="10"/>
        <v>1680.0259298065077</v>
      </c>
      <c r="R27" s="32">
        <f t="shared" si="11"/>
        <v>16456.666122667521</v>
      </c>
      <c r="S27" s="42">
        <f t="shared" si="12"/>
        <v>305555.88139980717</v>
      </c>
      <c r="T27" s="6"/>
      <c r="U27" s="40">
        <f t="shared" si="13"/>
        <v>3.0145161937959859</v>
      </c>
      <c r="V27" s="29">
        <v>6020</v>
      </c>
      <c r="W27" s="42">
        <f t="shared" si="14"/>
        <v>5692.8186435313255</v>
      </c>
      <c r="X27" s="27">
        <f t="shared" si="15"/>
        <v>-1998.1868463947148</v>
      </c>
      <c r="Y27" s="32">
        <f t="shared" si="16"/>
        <v>17150.198804203039</v>
      </c>
      <c r="Z27" s="42">
        <f t="shared" si="17"/>
        <v>52921.875445786893</v>
      </c>
      <c r="AA27" s="8"/>
      <c r="AB27" s="40">
        <f t="shared" si="18"/>
        <v>3.0149654999817854</v>
      </c>
      <c r="AC27" s="21">
        <v>5030</v>
      </c>
      <c r="AD27" s="42">
        <f t="shared" si="19"/>
        <v>5550.557423640973</v>
      </c>
      <c r="AE27" s="27">
        <f t="shared" si="20"/>
        <v>1415.3589864225837</v>
      </c>
      <c r="AF27" s="32">
        <f t="shared" si="21"/>
        <v>16721.306618742445</v>
      </c>
      <c r="AG27" s="42">
        <f t="shared" si="22"/>
        <v>20238.254684691241</v>
      </c>
      <c r="AH27" s="8"/>
      <c r="AI27" s="40">
        <f t="shared" si="23"/>
        <v>3.0146811135982752</v>
      </c>
      <c r="AJ27" s="29">
        <v>6020</v>
      </c>
      <c r="AK27" s="42">
        <f t="shared" si="24"/>
        <v>5698.7768000617871</v>
      </c>
      <c r="AL27" s="27">
        <f t="shared" si="25"/>
        <v>968.5182844094079</v>
      </c>
      <c r="AM27" s="32">
        <f t="shared" si="26"/>
        <v>17168.162477465197</v>
      </c>
      <c r="AN27" s="42">
        <f t="shared" si="27"/>
        <v>21968.983546574986</v>
      </c>
      <c r="AO27" s="8"/>
      <c r="AP27" s="40">
        <f t="shared" si="28"/>
        <v>3.0149778859004153</v>
      </c>
      <c r="AQ27" s="29">
        <v>6020</v>
      </c>
      <c r="AR27" s="42">
        <f t="shared" si="29"/>
        <v>5753.9504098716852</v>
      </c>
      <c r="AS27" s="27">
        <f t="shared" si="30"/>
        <v>802.19895919335966</v>
      </c>
      <c r="AT27" s="32">
        <f t="shared" si="31"/>
        <v>17334.512890816477</v>
      </c>
      <c r="AU27" s="42">
        <f t="shared" si="32"/>
        <v>3044.1272194548897</v>
      </c>
      <c r="AV27" s="8"/>
      <c r="AW27" s="40">
        <f t="shared" si="33"/>
        <v>3.0150944408613753</v>
      </c>
      <c r="AX27" s="29">
        <v>6020</v>
      </c>
      <c r="AY27" s="42">
        <f t="shared" si="34"/>
        <v>5813.2179596668557</v>
      </c>
      <c r="AZ27" s="27">
        <f t="shared" si="35"/>
        <v>623.50516758721244</v>
      </c>
      <c r="BA27" s="32">
        <f t="shared" si="36"/>
        <v>17513.21395374343</v>
      </c>
      <c r="BB27" s="42">
        <f t="shared" si="37"/>
        <v>3512.642458723009</v>
      </c>
      <c r="BC27" s="8"/>
      <c r="BD27" s="40">
        <f t="shared" si="38"/>
        <v>3.0152234356251473</v>
      </c>
      <c r="BE27" s="29">
        <v>6020</v>
      </c>
      <c r="BF27" s="42">
        <f t="shared" si="39"/>
        <v>5837.3852923022214</v>
      </c>
      <c r="BG27" s="27">
        <f t="shared" si="40"/>
        <v>550.64778516966328</v>
      </c>
      <c r="BH27" s="32">
        <f t="shared" si="41"/>
        <v>17586.084509572072</v>
      </c>
      <c r="BI27" s="42">
        <f t="shared" si="42"/>
        <v>584.0599667084125</v>
      </c>
      <c r="BJ27" s="8"/>
      <c r="BK27" s="40" t="e">
        <f>#REF!*(1+0.15*(BF27/($E27))^4)</f>
        <v>#REF!</v>
      </c>
      <c r="BL27" s="29">
        <v>6020</v>
      </c>
      <c r="BM27" s="42">
        <f t="shared" si="43"/>
        <v>5870.924698774802</v>
      </c>
      <c r="BN27" s="42" t="e">
        <f>#REF!*((BT27-BM27)+0.03/($E27)^4*5*(BT27-BM27)*(BM27+$BT$3*(BT27-BM27))^4)</f>
        <v>#REF!</v>
      </c>
      <c r="BO27" s="32" t="e">
        <f>#REF!*(BM27+0.03/($E27)^4*BM27^5)</f>
        <v>#REF!</v>
      </c>
      <c r="BP27" s="32">
        <f t="shared" si="44"/>
        <v>17632.390757080517</v>
      </c>
      <c r="BQ27" s="42">
        <f t="shared" si="45"/>
        <v>1124.8917865329811</v>
      </c>
      <c r="BR27" s="8"/>
      <c r="BS27" s="33">
        <f t="shared" si="0"/>
        <v>3.0033413238565649</v>
      </c>
      <c r="BT27" s="29">
        <v>4910</v>
      </c>
      <c r="BU27" s="9">
        <f t="shared" si="1"/>
        <v>5839.0901004153202</v>
      </c>
      <c r="BV27" s="44">
        <f>$F27*((CA27-BU27)+0.03/($E27)^4*5*(CA27-BU27)*(BU27+$CA$3*(CA27-BU27))^4)</f>
        <v>-2790.2170324683675</v>
      </c>
      <c r="BW27" s="11">
        <f t="shared" si="2"/>
        <v>17521.08841101771</v>
      </c>
      <c r="BX27" s="44">
        <f t="shared" si="3"/>
        <v>1013.4416527095206</v>
      </c>
      <c r="BY27" s="8"/>
      <c r="BZ27" s="33">
        <f t="shared" si="46"/>
        <v>3.0032694389931405</v>
      </c>
      <c r="CA27" s="22">
        <v>4910</v>
      </c>
      <c r="CB27" s="33">
        <v>5918.2935456347896</v>
      </c>
      <c r="CC27" s="56" t="e">
        <f>#REF!*((CH27-CB27)+0.03/($E27)^4*5*(CH27-CB27)*(CB27+$CH$3*(CH27-CB27))^4)</f>
        <v>#REF!</v>
      </c>
      <c r="CD27" s="19" t="e">
        <f>#REF!*(CB27+0.03/($E27)^4*CB27^5)</f>
        <v>#REF!</v>
      </c>
      <c r="CE27" s="44">
        <f t="shared" si="47"/>
        <v>6273.1857346334837</v>
      </c>
      <c r="CF27" s="8"/>
      <c r="CG27" s="33">
        <f t="shared" si="56"/>
        <v>3.003450472258562</v>
      </c>
      <c r="CH27" s="22">
        <v>6020</v>
      </c>
      <c r="CI27" s="33">
        <v>5922.4101562260103</v>
      </c>
      <c r="CJ27" s="44">
        <f>$F27*((CO27-CI27)+0.03/($E27)^4*5*(CO27-CI27)*(CI27+$CO$3*(CO27-CI27))^4)</f>
        <v>-3040.695715679376</v>
      </c>
      <c r="CK27" s="32" t="e">
        <f>#REF!*(CI27+0.03/($E27)^4*CI27^5)</f>
        <v>#REF!</v>
      </c>
      <c r="CL27" s="44">
        <f t="shared" si="48"/>
        <v>16.946482759750488</v>
      </c>
      <c r="CM27" s="8"/>
      <c r="CN27" s="33">
        <f t="shared" si="57"/>
        <v>3.0034600825136586</v>
      </c>
      <c r="CO27" s="22">
        <v>4910</v>
      </c>
      <c r="CP27" s="33">
        <f t="shared" si="49"/>
        <v>5906.378751308418</v>
      </c>
      <c r="CQ27" s="33">
        <f t="shared" si="4"/>
        <v>17723.179488997703</v>
      </c>
      <c r="CR27" s="44">
        <f t="shared" si="5"/>
        <v>257.00594363180022</v>
      </c>
      <c r="CS27" s="60"/>
      <c r="CT27" s="33">
        <f>C27</f>
        <v>32</v>
      </c>
      <c r="CU27" s="33" t="str">
        <f>D27</f>
        <v xml:space="preserve"> ('11', '10'),</v>
      </c>
      <c r="CV27" s="33">
        <f>E27</f>
        <v>20000</v>
      </c>
      <c r="CW27" s="33">
        <f t="shared" si="50"/>
        <v>3</v>
      </c>
      <c r="CX27" s="90">
        <f t="shared" si="51"/>
        <v>1.2011558239697351E-2</v>
      </c>
      <c r="CY27" s="33">
        <f>CW27*(1+0.15*(CZ27/CV27)^4)</f>
        <v>3.0035440755936071</v>
      </c>
      <c r="CZ27" s="33">
        <v>5958.0289810144304</v>
      </c>
      <c r="DA27" s="10">
        <f t="shared" si="52"/>
        <v>17895.202648140908</v>
      </c>
      <c r="DB27" s="54">
        <f>CZ27/CV27</f>
        <v>0.29790144905072152</v>
      </c>
      <c r="DC27" s="33" t="str">
        <f t="shared" si="53"/>
        <v>-</v>
      </c>
      <c r="DD27" s="8"/>
      <c r="DF27" s="33">
        <v>32</v>
      </c>
      <c r="DG27" s="1">
        <v>5734.3796157317429</v>
      </c>
      <c r="DH27" s="92">
        <f t="shared" si="54"/>
        <v>3.9001492797778176E-2</v>
      </c>
    </row>
    <row r="28" spans="2:112" s="1" customFormat="1" x14ac:dyDescent="0.3">
      <c r="B28" s="72"/>
      <c r="C28" s="28">
        <v>33</v>
      </c>
      <c r="D28" s="29" t="s">
        <v>28</v>
      </c>
      <c r="E28" s="29">
        <v>9820</v>
      </c>
      <c r="F28" s="29">
        <v>3.6</v>
      </c>
      <c r="G28" s="74">
        <v>3.6699385269546161</v>
      </c>
      <c r="H28" s="74">
        <v>3.6139811412720406</v>
      </c>
      <c r="I28" s="82">
        <f t="shared" si="6"/>
        <v>5.5957385682575467E-2</v>
      </c>
      <c r="J28" s="29">
        <v>3930</v>
      </c>
      <c r="K28" s="27">
        <f t="shared" si="55"/>
        <v>0</v>
      </c>
      <c r="L28" s="32">
        <f t="shared" si="7"/>
        <v>14378.800336301647</v>
      </c>
      <c r="M28" s="7"/>
      <c r="N28" s="40">
        <f t="shared" si="8"/>
        <v>3.6698095619791724</v>
      </c>
      <c r="O28" s="43">
        <v>3930</v>
      </c>
      <c r="P28" s="42">
        <f t="shared" si="9"/>
        <v>3930</v>
      </c>
      <c r="Q28" s="27">
        <f t="shared" si="10"/>
        <v>0</v>
      </c>
      <c r="R28" s="32">
        <f t="shared" si="11"/>
        <v>14378.800336301647</v>
      </c>
      <c r="S28" s="42">
        <f t="shared" si="12"/>
        <v>0</v>
      </c>
      <c r="T28" s="6"/>
      <c r="U28" s="40">
        <f t="shared" si="13"/>
        <v>3.6698095619791724</v>
      </c>
      <c r="V28" s="29">
        <v>3930</v>
      </c>
      <c r="W28" s="42">
        <f t="shared" si="14"/>
        <v>3930</v>
      </c>
      <c r="X28" s="27">
        <f t="shared" si="15"/>
        <v>0</v>
      </c>
      <c r="Y28" s="32">
        <f t="shared" si="16"/>
        <v>14378.800336301647</v>
      </c>
      <c r="Z28" s="42">
        <f t="shared" si="17"/>
        <v>0</v>
      </c>
      <c r="AA28" s="8"/>
      <c r="AB28" s="40">
        <f t="shared" si="18"/>
        <v>3.6698095619791724</v>
      </c>
      <c r="AC28" s="21">
        <v>3930</v>
      </c>
      <c r="AD28" s="42">
        <f t="shared" si="19"/>
        <v>3930</v>
      </c>
      <c r="AE28" s="27">
        <f t="shared" si="20"/>
        <v>0</v>
      </c>
      <c r="AF28" s="32">
        <f t="shared" si="21"/>
        <v>14378.800336301647</v>
      </c>
      <c r="AG28" s="42">
        <f t="shared" si="22"/>
        <v>0</v>
      </c>
      <c r="AH28" s="8"/>
      <c r="AI28" s="40">
        <f t="shared" si="23"/>
        <v>3.6698095619791724</v>
      </c>
      <c r="AJ28" s="29">
        <v>3930</v>
      </c>
      <c r="AK28" s="42">
        <f t="shared" si="24"/>
        <v>3930</v>
      </c>
      <c r="AL28" s="27">
        <f t="shared" si="25"/>
        <v>0</v>
      </c>
      <c r="AM28" s="32">
        <f t="shared" si="26"/>
        <v>14378.800336301647</v>
      </c>
      <c r="AN28" s="42">
        <f t="shared" si="27"/>
        <v>0</v>
      </c>
      <c r="AO28" s="8"/>
      <c r="AP28" s="40">
        <f t="shared" si="28"/>
        <v>3.6698095619791724</v>
      </c>
      <c r="AQ28" s="29">
        <v>3930</v>
      </c>
      <c r="AR28" s="42">
        <f t="shared" si="29"/>
        <v>3930</v>
      </c>
      <c r="AS28" s="27">
        <f t="shared" si="30"/>
        <v>0</v>
      </c>
      <c r="AT28" s="32">
        <f t="shared" si="31"/>
        <v>14378.800336301647</v>
      </c>
      <c r="AU28" s="42">
        <f t="shared" si="32"/>
        <v>0</v>
      </c>
      <c r="AV28" s="8"/>
      <c r="AW28" s="40">
        <f t="shared" si="33"/>
        <v>3.6698095619791724</v>
      </c>
      <c r="AX28" s="29">
        <v>3930</v>
      </c>
      <c r="AY28" s="42">
        <f t="shared" si="34"/>
        <v>3930</v>
      </c>
      <c r="AZ28" s="27">
        <f t="shared" si="35"/>
        <v>0</v>
      </c>
      <c r="BA28" s="32">
        <f t="shared" si="36"/>
        <v>14378.800336301647</v>
      </c>
      <c r="BB28" s="42">
        <f t="shared" si="37"/>
        <v>0</v>
      </c>
      <c r="BC28" s="8"/>
      <c r="BD28" s="40">
        <f t="shared" si="38"/>
        <v>3.6698095619791724</v>
      </c>
      <c r="BE28" s="29">
        <v>3930</v>
      </c>
      <c r="BF28" s="42">
        <f t="shared" si="39"/>
        <v>3930</v>
      </c>
      <c r="BG28" s="27">
        <f t="shared" si="40"/>
        <v>0</v>
      </c>
      <c r="BH28" s="32">
        <f t="shared" si="41"/>
        <v>14378.800336301647</v>
      </c>
      <c r="BI28" s="42">
        <f t="shared" si="42"/>
        <v>0</v>
      </c>
      <c r="BJ28" s="8"/>
      <c r="BK28" s="40" t="e">
        <f>#REF!*(1+0.15*(BF28/($E28))^4)</f>
        <v>#REF!</v>
      </c>
      <c r="BL28" s="29">
        <v>3930</v>
      </c>
      <c r="BM28" s="42">
        <f t="shared" si="43"/>
        <v>3930</v>
      </c>
      <c r="BN28" s="42" t="e">
        <f>#REF!*((BT28-BM28)+0.03/($E28)^4*5*(BT28-BM28)*(BM28+$BT$3*(BT28-BM28))^4)</f>
        <v>#REF!</v>
      </c>
      <c r="BO28" s="32" t="e">
        <f>#REF!*(BM28+0.03/($E28)^4*BM28^5)</f>
        <v>#REF!</v>
      </c>
      <c r="BP28" s="32">
        <f t="shared" si="44"/>
        <v>14202.439052845626</v>
      </c>
      <c r="BQ28" s="42">
        <f t="shared" si="45"/>
        <v>0</v>
      </c>
      <c r="BR28" s="8"/>
      <c r="BS28" s="33">
        <f t="shared" si="0"/>
        <v>3.6138521762965969</v>
      </c>
      <c r="BT28" s="29">
        <v>4880</v>
      </c>
      <c r="BU28" s="9">
        <f t="shared" si="1"/>
        <v>3961.4726726038657</v>
      </c>
      <c r="BV28" s="44">
        <f>$F28*((CA28-BU28)+0.03/($E28)^4*5*(CA28-BU28)*(BU28+$CA$3*(CA28-BU28))^4)</f>
        <v>3320.4233173117932</v>
      </c>
      <c r="BW28" s="11">
        <f t="shared" si="2"/>
        <v>14272.632435785372</v>
      </c>
      <c r="BX28" s="44">
        <f t="shared" si="3"/>
        <v>990.52912083011881</v>
      </c>
      <c r="BY28" s="8"/>
      <c r="BZ28" s="33">
        <f t="shared" si="46"/>
        <v>3.6143012653978595</v>
      </c>
      <c r="CA28" s="22">
        <v>4880</v>
      </c>
      <c r="CB28" s="33">
        <v>3940.4773301430801</v>
      </c>
      <c r="CC28" s="56" t="e">
        <f>#REF!*((CH28-CB28)+0.03/($E28)^4*5*(CH28-CB28)*(CB28+$CH$3*(CH28-CB28))^4)</f>
        <v>#REF!</v>
      </c>
      <c r="CD28" s="19" t="e">
        <f>#REF!*(CB28+0.03/($E28)^4*CB28^5)</f>
        <v>#REF!</v>
      </c>
      <c r="CE28" s="44">
        <f t="shared" si="47"/>
        <v>440.80440504566883</v>
      </c>
      <c r="CF28" s="8"/>
      <c r="CG28" s="33">
        <f t="shared" si="56"/>
        <v>3.6140004869773965</v>
      </c>
      <c r="CH28" s="22">
        <v>3930</v>
      </c>
      <c r="CI28" s="33">
        <v>3940.05325589426</v>
      </c>
      <c r="CJ28" s="44">
        <f>$F28*((CO28-CI28)+0.03/($E28)^4*5*(CO28-CI28)*(CI28+$CO$3*(CO28-CI28))^4)</f>
        <v>3397.1622190167168</v>
      </c>
      <c r="CK28" s="32" t="e">
        <f>#REF!*(CI28+0.03/($E28)^4*CI28^5)</f>
        <v>#REF!</v>
      </c>
      <c r="CL28" s="44">
        <f t="shared" si="48"/>
        <v>0.1798389685122761</v>
      </c>
      <c r="CM28" s="8"/>
      <c r="CN28" s="33">
        <f t="shared" si="57"/>
        <v>3.6139944610195038</v>
      </c>
      <c r="CO28" s="22">
        <v>4880</v>
      </c>
      <c r="CP28" s="33">
        <f t="shared" si="49"/>
        <v>3954.937210547484</v>
      </c>
      <c r="CQ28" s="33">
        <f t="shared" si="4"/>
        <v>14249.011614886758</v>
      </c>
      <c r="CR28" s="44">
        <f t="shared" si="5"/>
        <v>221.53210611922864</v>
      </c>
      <c r="CS28" s="60"/>
      <c r="CT28" s="33">
        <f>C28</f>
        <v>33</v>
      </c>
      <c r="CU28" s="33" t="str">
        <f>D28</f>
        <v xml:space="preserve"> ('11', '12'),</v>
      </c>
      <c r="CV28" s="33">
        <f>E28</f>
        <v>9820</v>
      </c>
      <c r="CW28" s="33">
        <f t="shared" si="50"/>
        <v>3.6</v>
      </c>
      <c r="CX28" s="90">
        <f t="shared" si="51"/>
        <v>5.5957385682575467E-2</v>
      </c>
      <c r="CY28" s="33">
        <f>CW28*(1+0.15*(CZ28/CV28)^4)</f>
        <v>3.6138521762965969</v>
      </c>
      <c r="CZ28" s="33">
        <v>3930</v>
      </c>
      <c r="DA28" s="10">
        <f t="shared" si="52"/>
        <v>14202.439052845626</v>
      </c>
      <c r="DB28" s="54">
        <f>CZ28/CV28</f>
        <v>0.40020366598778007</v>
      </c>
      <c r="DC28" s="33" t="str">
        <f t="shared" si="53"/>
        <v>-</v>
      </c>
      <c r="DD28" s="8"/>
      <c r="DF28" s="33">
        <v>33</v>
      </c>
      <c r="DG28" s="1">
        <v>3939.1153981223802</v>
      </c>
      <c r="DH28" s="92">
        <f t="shared" si="54"/>
        <v>2.3140723744029192E-3</v>
      </c>
    </row>
    <row r="29" spans="2:112" s="1" customFormat="1" x14ac:dyDescent="0.3">
      <c r="B29" s="72"/>
      <c r="C29" s="28">
        <v>34</v>
      </c>
      <c r="D29" s="29" t="s">
        <v>29</v>
      </c>
      <c r="E29" s="29">
        <v>9750</v>
      </c>
      <c r="F29" s="29">
        <v>2.4</v>
      </c>
      <c r="G29" s="74">
        <v>3.6560911483785432</v>
      </c>
      <c r="H29" s="74">
        <v>2.6505586142414943</v>
      </c>
      <c r="I29" s="82">
        <f t="shared" si="6"/>
        <v>1.0055325341370489</v>
      </c>
      <c r="J29" s="29">
        <v>10490</v>
      </c>
      <c r="K29" s="27">
        <f t="shared" si="55"/>
        <v>-19541.231425925249</v>
      </c>
      <c r="L29" s="32">
        <f t="shared" si="7"/>
        <v>36736.061827484722</v>
      </c>
      <c r="M29" s="7"/>
      <c r="N29" s="40">
        <f t="shared" si="8"/>
        <v>3.8879088660660677</v>
      </c>
      <c r="O29" s="43">
        <v>5140</v>
      </c>
      <c r="P29" s="42">
        <f t="shared" si="9"/>
        <v>8873.9752195388464</v>
      </c>
      <c r="Q29" s="27">
        <f t="shared" si="10"/>
        <v>-306.40279968459828</v>
      </c>
      <c r="R29" s="32">
        <f t="shared" si="11"/>
        <v>30659.046191492191</v>
      </c>
      <c r="S29" s="42">
        <f t="shared" si="12"/>
        <v>2611536.0910645197</v>
      </c>
      <c r="T29" s="6"/>
      <c r="U29" s="40">
        <f t="shared" si="13"/>
        <v>3.6525666216682708</v>
      </c>
      <c r="V29" s="29">
        <v>8790</v>
      </c>
      <c r="W29" s="42">
        <f t="shared" si="14"/>
        <v>8839.3067138113674</v>
      </c>
      <c r="X29" s="27">
        <f t="shared" si="15"/>
        <v>-179.84950318480725</v>
      </c>
      <c r="Y29" s="32">
        <f t="shared" si="16"/>
        <v>30532.483821106784</v>
      </c>
      <c r="Z29" s="42">
        <f t="shared" si="17"/>
        <v>1201.9052893762432</v>
      </c>
      <c r="AA29" s="8"/>
      <c r="AB29" s="40">
        <f t="shared" si="18"/>
        <v>3.6487287722166442</v>
      </c>
      <c r="AC29" s="21">
        <v>8790</v>
      </c>
      <c r="AD29" s="42">
        <f t="shared" si="19"/>
        <v>8828.7239800212938</v>
      </c>
      <c r="AE29" s="27">
        <f t="shared" si="20"/>
        <v>-141.19647047688301</v>
      </c>
      <c r="AF29" s="32">
        <f t="shared" si="21"/>
        <v>30493.876451070348</v>
      </c>
      <c r="AG29" s="42">
        <f t="shared" si="22"/>
        <v>111.99425447156743</v>
      </c>
      <c r="AH29" s="8"/>
      <c r="AI29" s="40">
        <f t="shared" si="23"/>
        <v>3.6475662091953032</v>
      </c>
      <c r="AJ29" s="29">
        <v>8790</v>
      </c>
      <c r="AK29" s="42">
        <f t="shared" si="24"/>
        <v>8816.4974704110991</v>
      </c>
      <c r="AL29" s="27">
        <f t="shared" si="25"/>
        <v>-96.602666362219338</v>
      </c>
      <c r="AM29" s="32">
        <f t="shared" si="26"/>
        <v>30449.287632622589</v>
      </c>
      <c r="AN29" s="42">
        <f t="shared" si="27"/>
        <v>149.48753724818152</v>
      </c>
      <c r="AO29" s="8"/>
      <c r="AP29" s="40">
        <f t="shared" si="28"/>
        <v>3.6462282647403783</v>
      </c>
      <c r="AQ29" s="29">
        <v>8790</v>
      </c>
      <c r="AR29" s="42">
        <f t="shared" si="29"/>
        <v>8811.9462390750923</v>
      </c>
      <c r="AS29" s="27">
        <f t="shared" si="30"/>
        <v>-79.998409387143425</v>
      </c>
      <c r="AT29" s="32">
        <f t="shared" si="31"/>
        <v>30432.693934695701</v>
      </c>
      <c r="AU29" s="42">
        <f t="shared" si="32"/>
        <v>20.713706673850442</v>
      </c>
      <c r="AV29" s="8"/>
      <c r="AW29" s="40">
        <f t="shared" si="33"/>
        <v>3.6457316439442047</v>
      </c>
      <c r="AX29" s="29">
        <v>8790</v>
      </c>
      <c r="AY29" s="42">
        <f t="shared" si="34"/>
        <v>8807.0573015782429</v>
      </c>
      <c r="AZ29" s="27">
        <f t="shared" si="35"/>
        <v>-62.173558962879255</v>
      </c>
      <c r="BA29" s="32">
        <f t="shared" si="36"/>
        <v>30414.871482877756</v>
      </c>
      <c r="BB29" s="42">
        <f t="shared" si="37"/>
        <v>23.901709848100019</v>
      </c>
      <c r="BC29" s="8"/>
      <c r="BD29" s="40">
        <f t="shared" si="38"/>
        <v>3.6451990299302319</v>
      </c>
      <c r="BE29" s="29">
        <v>8790</v>
      </c>
      <c r="BF29" s="42">
        <f t="shared" si="39"/>
        <v>8805.0637557149803</v>
      </c>
      <c r="BG29" s="27">
        <f t="shared" si="40"/>
        <v>-54.902588669666557</v>
      </c>
      <c r="BH29" s="32">
        <f t="shared" si="41"/>
        <v>30407.604827683128</v>
      </c>
      <c r="BI29" s="42">
        <f t="shared" si="42"/>
        <v>3.9742251089315248</v>
      </c>
      <c r="BJ29" s="8"/>
      <c r="BK29" s="40" t="e">
        <f>#REF!*(1+0.15*(BF29/($E29))^4)</f>
        <v>#REF!</v>
      </c>
      <c r="BL29" s="29">
        <v>8790</v>
      </c>
      <c r="BM29" s="42">
        <f t="shared" si="43"/>
        <v>8802.2971142308543</v>
      </c>
      <c r="BN29" s="42" t="e">
        <f>#REF!*((BT29-BM29)+0.03/($E29)^4*5*(BT29-BM29)*(BM29+$BT$3*(BT29-BM29))^4)</f>
        <v>#REF!</v>
      </c>
      <c r="BO29" s="32" t="e">
        <f>#REF!*(BM29+0.03/($E29)^4*BM29^5)</f>
        <v>#REF!</v>
      </c>
      <c r="BP29" s="32">
        <f t="shared" si="44"/>
        <v>23230.57151173599</v>
      </c>
      <c r="BQ29" s="42">
        <f t="shared" si="45"/>
        <v>7.6543051016869823</v>
      </c>
      <c r="BR29" s="8"/>
      <c r="BS29" s="33">
        <f t="shared" si="0"/>
        <v>2.639148759723033</v>
      </c>
      <c r="BT29" s="29">
        <v>10490</v>
      </c>
      <c r="BU29" s="9">
        <f t="shared" si="1"/>
        <v>8858.209240942866</v>
      </c>
      <c r="BV29" s="44">
        <f>$F29*((CA29-BU29)+0.03/($E29)^4*5*(CA29-BU29)*(BU29+$CA$3*(CA29-BU29))^4)</f>
        <v>6865.4018774010428</v>
      </c>
      <c r="BW29" s="11">
        <f t="shared" si="2"/>
        <v>21694.256132973071</v>
      </c>
      <c r="BX29" s="44">
        <f t="shared" si="3"/>
        <v>3126.1659134600568</v>
      </c>
      <c r="BY29" s="8"/>
      <c r="BZ29" s="33">
        <f t="shared" si="46"/>
        <v>2.6452831847218468</v>
      </c>
      <c r="CA29" s="22">
        <v>11440</v>
      </c>
      <c r="CB29" s="33">
        <v>8259.8572624181106</v>
      </c>
      <c r="CC29" s="56" t="e">
        <f>#REF!*((CH29-CB29)+0.03/($E29)^4*5*(CH29-CB29)*(CB29+$CH$3*(CH29-CB29))^4)</f>
        <v>#REF!</v>
      </c>
      <c r="CD29" s="19" t="e">
        <f>#REF!*(CB29+0.03/($E29)^4*CB29^5)</f>
        <v>#REF!</v>
      </c>
      <c r="CE29" s="44">
        <f t="shared" si="47"/>
        <v>358025.09020448936</v>
      </c>
      <c r="CF29" s="8"/>
      <c r="CG29" s="33">
        <f t="shared" si="56"/>
        <v>2.5854275275467233</v>
      </c>
      <c r="CH29" s="22">
        <v>8790</v>
      </c>
      <c r="CI29" s="33">
        <v>8281.3150078681101</v>
      </c>
      <c r="CJ29" s="44">
        <f>$F29*((CO29-CI29)+0.03/($E29)^4*5*(CO29-CI29)*(CI29+$CO$3*(CO29-CI29))^4)</f>
        <v>5721.7025482666659</v>
      </c>
      <c r="CK29" s="32" t="e">
        <f>#REF!*(CI29+0.03/($E29)^4*CI29^5)</f>
        <v>#REF!</v>
      </c>
      <c r="CL29" s="44">
        <f t="shared" si="48"/>
        <v>460.43483979697396</v>
      </c>
      <c r="CM29" s="8"/>
      <c r="CN29" s="33">
        <f t="shared" si="57"/>
        <v>2.5873618893873602</v>
      </c>
      <c r="CO29" s="22">
        <v>10490</v>
      </c>
      <c r="CP29" s="33">
        <f t="shared" si="49"/>
        <v>8316.2892949458565</v>
      </c>
      <c r="CQ29" s="33">
        <f t="shared" si="4"/>
        <v>20276.023304910832</v>
      </c>
      <c r="CR29" s="44">
        <f t="shared" si="5"/>
        <v>1223.2007565966146</v>
      </c>
      <c r="CS29" s="60"/>
      <c r="CT29" s="33">
        <f>C29</f>
        <v>34</v>
      </c>
      <c r="CU29" s="33" t="str">
        <f>D29</f>
        <v xml:space="preserve"> ('11', '14'),</v>
      </c>
      <c r="CV29" s="33">
        <f>E29</f>
        <v>9750</v>
      </c>
      <c r="CW29" s="33">
        <f t="shared" si="50"/>
        <v>2.4</v>
      </c>
      <c r="CX29" s="90">
        <f t="shared" si="51"/>
        <v>1.0055325341370489</v>
      </c>
      <c r="CY29" s="33">
        <f>CW29*(1+0.15*(CZ29/CV29)^4)</f>
        <v>2.6383688625943869</v>
      </c>
      <c r="CZ29" s="33">
        <v>8795.1119447232595</v>
      </c>
      <c r="DA29" s="10">
        <f t="shared" si="52"/>
        <v>23204.749497989811</v>
      </c>
      <c r="DB29" s="54">
        <f>CZ29/CV29</f>
        <v>0.90206276356135995</v>
      </c>
      <c r="DC29" s="33" t="str">
        <f t="shared" si="53"/>
        <v>V</v>
      </c>
      <c r="DD29" s="8"/>
      <c r="DE29" s="1">
        <v>3</v>
      </c>
      <c r="DF29" s="33">
        <v>34</v>
      </c>
      <c r="DG29" s="1">
        <v>8905.4593401264028</v>
      </c>
      <c r="DH29" s="92">
        <f t="shared" si="54"/>
        <v>1.2390983012626618E-2</v>
      </c>
    </row>
    <row r="30" spans="2:112" s="1" customFormat="1" x14ac:dyDescent="0.3">
      <c r="B30" s="72"/>
      <c r="C30" s="28">
        <v>23</v>
      </c>
      <c r="D30" s="29" t="s">
        <v>30</v>
      </c>
      <c r="E30" s="29">
        <v>20000</v>
      </c>
      <c r="F30" s="29">
        <v>3</v>
      </c>
      <c r="G30" s="74">
        <v>3.1086329007654907</v>
      </c>
      <c r="H30" s="74">
        <v>3.0223072081817151</v>
      </c>
      <c r="I30" s="82">
        <f t="shared" si="6"/>
        <v>8.6325692583775648E-2</v>
      </c>
      <c r="J30" s="29">
        <v>8230</v>
      </c>
      <c r="K30" s="27">
        <f t="shared" si="55"/>
        <v>16934.998565546724</v>
      </c>
      <c r="L30" s="32">
        <f t="shared" si="7"/>
        <v>25421.698845410741</v>
      </c>
      <c r="M30" s="7"/>
      <c r="N30" s="40">
        <f t="shared" si="8"/>
        <v>3.099228727484304</v>
      </c>
      <c r="O30" s="43">
        <v>13670</v>
      </c>
      <c r="P30" s="42">
        <f t="shared" si="9"/>
        <v>9873.2102440576964</v>
      </c>
      <c r="Q30" s="27">
        <f t="shared" si="10"/>
        <v>-5104.5158546624525</v>
      </c>
      <c r="R30" s="32">
        <f t="shared" si="11"/>
        <v>30524.715768865419</v>
      </c>
      <c r="S30" s="42">
        <f t="shared" si="12"/>
        <v>2700139.906176154</v>
      </c>
      <c r="T30" s="6"/>
      <c r="U30" s="40">
        <f t="shared" si="13"/>
        <v>3.1130512069019716</v>
      </c>
      <c r="V30" s="29">
        <v>8230</v>
      </c>
      <c r="W30" s="42">
        <f t="shared" si="14"/>
        <v>9194.8238811472129</v>
      </c>
      <c r="X30" s="27">
        <f t="shared" si="15"/>
        <v>4555.7064988910433</v>
      </c>
      <c r="Y30" s="32">
        <f t="shared" si="16"/>
        <v>28415.190344834718</v>
      </c>
      <c r="Z30" s="42">
        <f t="shared" si="17"/>
        <v>460208.05738291424</v>
      </c>
      <c r="AA30" s="8"/>
      <c r="AB30" s="40">
        <f t="shared" si="18"/>
        <v>3.1064289387933139</v>
      </c>
      <c r="AC30" s="21">
        <v>10660</v>
      </c>
      <c r="AD30" s="42">
        <f t="shared" si="19"/>
        <v>9509.2956360630178</v>
      </c>
      <c r="AE30" s="27">
        <f t="shared" si="20"/>
        <v>3582.1941695764936</v>
      </c>
      <c r="AF30" s="32">
        <f t="shared" si="21"/>
        <v>29392.521979147332</v>
      </c>
      <c r="AG30" s="42">
        <f t="shared" si="22"/>
        <v>98892.484639826071</v>
      </c>
      <c r="AH30" s="8"/>
      <c r="AI30" s="40">
        <f t="shared" si="23"/>
        <v>3.1093234733160271</v>
      </c>
      <c r="AJ30" s="29">
        <v>10660</v>
      </c>
      <c r="AK30" s="42">
        <f t="shared" si="24"/>
        <v>9872.613093525606</v>
      </c>
      <c r="AL30" s="27">
        <f t="shared" si="25"/>
        <v>-5108.7220492093929</v>
      </c>
      <c r="AM30" s="32">
        <f t="shared" si="26"/>
        <v>30522.856810611163</v>
      </c>
      <c r="AN30" s="42">
        <f t="shared" si="27"/>
        <v>131999.57489707958</v>
      </c>
      <c r="AO30" s="8"/>
      <c r="AP30" s="40">
        <f t="shared" si="28"/>
        <v>3.1130447418488028</v>
      </c>
      <c r="AQ30" s="29">
        <v>8230</v>
      </c>
      <c r="AR30" s="42">
        <f t="shared" si="29"/>
        <v>9590.4762680776184</v>
      </c>
      <c r="AS30" s="27">
        <f t="shared" si="30"/>
        <v>3328.9705542512966</v>
      </c>
      <c r="AT30" s="32">
        <f t="shared" si="31"/>
        <v>29644.970973774776</v>
      </c>
      <c r="AU30" s="42">
        <f t="shared" si="32"/>
        <v>79601.188273868203</v>
      </c>
      <c r="AV30" s="8"/>
      <c r="AW30" s="40">
        <f t="shared" si="33"/>
        <v>3.1101189131789644</v>
      </c>
      <c r="AX30" s="29">
        <v>10660</v>
      </c>
      <c r="AY30" s="42">
        <f t="shared" si="34"/>
        <v>9828.7327938939288</v>
      </c>
      <c r="AZ30" s="27">
        <f t="shared" si="35"/>
        <v>-4973.0712706292534</v>
      </c>
      <c r="BA30" s="32">
        <f t="shared" si="36"/>
        <v>30386.265850519474</v>
      </c>
      <c r="BB30" s="42">
        <f t="shared" si="37"/>
        <v>56766.17209405818</v>
      </c>
      <c r="BC30" s="8"/>
      <c r="BD30" s="40">
        <f t="shared" si="38"/>
        <v>3.1125728722893737</v>
      </c>
      <c r="BE30" s="29">
        <v>8230</v>
      </c>
      <c r="BF30" s="42">
        <f t="shared" si="39"/>
        <v>9641.8833597609919</v>
      </c>
      <c r="BG30" s="27">
        <f t="shared" si="40"/>
        <v>3168.9637582292712</v>
      </c>
      <c r="BH30" s="32">
        <f t="shared" si="41"/>
        <v>29804.866324975144</v>
      </c>
      <c r="BI30" s="42">
        <f t="shared" si="42"/>
        <v>34912.71103579874</v>
      </c>
      <c r="BJ30" s="8"/>
      <c r="BK30" s="40" t="e">
        <f>#REF!*(1+0.15*(BF30/($E30))^4)</f>
        <v>#REF!</v>
      </c>
      <c r="BL30" s="29">
        <v>10660</v>
      </c>
      <c r="BM30" s="42">
        <f t="shared" si="43"/>
        <v>9828.8728320984883</v>
      </c>
      <c r="BN30" s="42" t="e">
        <f>#REF!*((BT30-BM30)+0.03/($E30)^4*5*(BT30-BM30)*(BM30+$BT$3*(BT30-BM30))^4)</f>
        <v>#REF!</v>
      </c>
      <c r="BO30" s="32" t="e">
        <f>#REF!*(BM30+0.03/($E30)^4*BM30^5)</f>
        <v>#REF!</v>
      </c>
      <c r="BP30" s="32">
        <f t="shared" si="44"/>
        <v>29744.61339077841</v>
      </c>
      <c r="BQ30" s="42">
        <f t="shared" si="45"/>
        <v>34965.062765055336</v>
      </c>
      <c r="BR30" s="8"/>
      <c r="BS30" s="33">
        <f t="shared" si="0"/>
        <v>3.0262486755999531</v>
      </c>
      <c r="BT30" s="29">
        <v>6690</v>
      </c>
      <c r="BU30" s="9">
        <f t="shared" si="1"/>
        <v>9724.8847089513256</v>
      </c>
      <c r="BV30" s="44">
        <f>$F30*((CA30-BU30)+0.03/($E30)^4*5*(CA30-BU30)*(BU30+$CA$3*(CA30-BU30))^4)</f>
        <v>-9176.5670216272592</v>
      </c>
      <c r="BW30" s="11">
        <f t="shared" si="2"/>
        <v>29223.580703947413</v>
      </c>
      <c r="BX30" s="44">
        <f t="shared" si="3"/>
        <v>10813.529755669475</v>
      </c>
      <c r="BY30" s="8"/>
      <c r="BZ30" s="33">
        <f t="shared" si="46"/>
        <v>3.025155350709916</v>
      </c>
      <c r="CA30" s="22">
        <v>6690</v>
      </c>
      <c r="CB30" s="33">
        <v>10544.1377833353</v>
      </c>
      <c r="CC30" s="56" t="e">
        <f>#REF!*((CH30-CB30)+0.03/($E30)^4*5*(CH30-CB30)*(CB30+$CH$3*(CH30-CB30))^4)</f>
        <v>#REF!</v>
      </c>
      <c r="CD30" s="19" t="e">
        <f>#REF!*(CB30+0.03/($E30)^4*CB30^5)</f>
        <v>#REF!</v>
      </c>
      <c r="CE30" s="44">
        <f t="shared" si="47"/>
        <v>671175.59988759377</v>
      </c>
      <c r="CF30" s="8"/>
      <c r="CG30" s="33">
        <f t="shared" si="56"/>
        <v>3.0347645666761158</v>
      </c>
      <c r="CH30" s="22">
        <v>10660</v>
      </c>
      <c r="CI30" s="33">
        <v>10548.8273542304</v>
      </c>
      <c r="CJ30" s="44">
        <f>$F30*((CO30-CI30)+0.03/($E30)^4*5*(CO30-CI30)*(CI30+$CO$3*(CO30-CI30))^4)</f>
        <v>-11707.784489468286</v>
      </c>
      <c r="CK30" s="32" t="e">
        <f>#REF!*(CI30+0.03/($E30)^4*CI30^5)</f>
        <v>#REF!</v>
      </c>
      <c r="CL30" s="44">
        <f t="shared" si="48"/>
        <v>21.992075180165994</v>
      </c>
      <c r="CM30" s="8"/>
      <c r="CN30" s="33">
        <f t="shared" si="57"/>
        <v>3.0348264549781017</v>
      </c>
      <c r="CO30" s="22">
        <v>6690</v>
      </c>
      <c r="CP30" s="33">
        <f t="shared" si="49"/>
        <v>10487.723241986647</v>
      </c>
      <c r="CQ30" s="33">
        <f t="shared" si="4"/>
        <v>31534.541849490146</v>
      </c>
      <c r="CR30" s="44">
        <f t="shared" si="5"/>
        <v>3733.7125330971348</v>
      </c>
      <c r="CS30" s="60"/>
      <c r="CT30" s="33">
        <f>C30</f>
        <v>23</v>
      </c>
      <c r="CU30" s="33" t="str">
        <f>D30</f>
        <v xml:space="preserve"> ('9', '5'),</v>
      </c>
      <c r="CV30" s="33">
        <f>E30</f>
        <v>20000</v>
      </c>
      <c r="CW30" s="33">
        <f t="shared" si="50"/>
        <v>3</v>
      </c>
      <c r="CX30" s="90">
        <f t="shared" si="51"/>
        <v>8.6325692583775648E-2</v>
      </c>
      <c r="CY30" s="33">
        <f>CW30*(1+0.15*(CZ30/CV30)^4)</f>
        <v>3.0243387118589817</v>
      </c>
      <c r="CZ30" s="33">
        <v>9644.9785142842793</v>
      </c>
      <c r="DA30" s="10">
        <f t="shared" si="52"/>
        <v>29169.681895798072</v>
      </c>
      <c r="DB30" s="54">
        <f>CZ30/CV30</f>
        <v>0.48224892571421396</v>
      </c>
      <c r="DC30" s="33" t="str">
        <f t="shared" si="53"/>
        <v>-</v>
      </c>
      <c r="DD30" s="8"/>
      <c r="DF30" s="33">
        <v>23</v>
      </c>
      <c r="DG30" s="1">
        <v>9437.0916393283551</v>
      </c>
      <c r="DH30" s="92">
        <f t="shared" si="54"/>
        <v>2.20287015217243E-2</v>
      </c>
    </row>
    <row r="31" spans="2:112" s="1" customFormat="1" x14ac:dyDescent="0.3">
      <c r="B31" s="72"/>
      <c r="C31" s="28">
        <v>24</v>
      </c>
      <c r="D31" s="29" t="s">
        <v>31</v>
      </c>
      <c r="E31" s="29">
        <v>10100</v>
      </c>
      <c r="F31" s="29">
        <v>2</v>
      </c>
      <c r="G31" s="74">
        <v>2.0025385700398357</v>
      </c>
      <c r="H31" s="74">
        <v>2.00050730518856</v>
      </c>
      <c r="I31" s="82">
        <f t="shared" si="6"/>
        <v>2.0312648512756937E-3</v>
      </c>
      <c r="J31" s="29">
        <v>2040</v>
      </c>
      <c r="K31" s="27">
        <f t="shared" si="55"/>
        <v>0</v>
      </c>
      <c r="L31" s="32">
        <f t="shared" si="7"/>
        <v>4084.3474922871169</v>
      </c>
      <c r="M31" s="7"/>
      <c r="N31" s="40">
        <f t="shared" si="8"/>
        <v>2.0025305589456739</v>
      </c>
      <c r="O31" s="43">
        <v>2040</v>
      </c>
      <c r="P31" s="42">
        <f t="shared" si="9"/>
        <v>2040</v>
      </c>
      <c r="Q31" s="27">
        <f t="shared" si="10"/>
        <v>0</v>
      </c>
      <c r="R31" s="32">
        <f t="shared" si="11"/>
        <v>4084.3474922871169</v>
      </c>
      <c r="S31" s="42">
        <f t="shared" si="12"/>
        <v>0</v>
      </c>
      <c r="T31" s="6"/>
      <c r="U31" s="40">
        <f t="shared" si="13"/>
        <v>2.0025305589456739</v>
      </c>
      <c r="V31" s="29">
        <v>2040</v>
      </c>
      <c r="W31" s="42">
        <f t="shared" si="14"/>
        <v>2040</v>
      </c>
      <c r="X31" s="27">
        <f t="shared" si="15"/>
        <v>0</v>
      </c>
      <c r="Y31" s="32">
        <f t="shared" si="16"/>
        <v>4084.3474922871169</v>
      </c>
      <c r="Z31" s="42">
        <f t="shared" si="17"/>
        <v>0</v>
      </c>
      <c r="AA31" s="8"/>
      <c r="AB31" s="40">
        <f t="shared" si="18"/>
        <v>2.0025305589456739</v>
      </c>
      <c r="AC31" s="21">
        <v>2040</v>
      </c>
      <c r="AD31" s="42">
        <f t="shared" si="19"/>
        <v>2040</v>
      </c>
      <c r="AE31" s="27">
        <f t="shared" si="20"/>
        <v>0</v>
      </c>
      <c r="AF31" s="32">
        <f t="shared" si="21"/>
        <v>4084.3474922871169</v>
      </c>
      <c r="AG31" s="42">
        <f t="shared" si="22"/>
        <v>0</v>
      </c>
      <c r="AH31" s="8"/>
      <c r="AI31" s="40">
        <f t="shared" si="23"/>
        <v>2.0025305589456739</v>
      </c>
      <c r="AJ31" s="29">
        <v>2040</v>
      </c>
      <c r="AK31" s="42">
        <f t="shared" si="24"/>
        <v>2040</v>
      </c>
      <c r="AL31" s="27">
        <f t="shared" si="25"/>
        <v>0</v>
      </c>
      <c r="AM31" s="32">
        <f t="shared" si="26"/>
        <v>4084.3474922871169</v>
      </c>
      <c r="AN31" s="42">
        <f t="shared" si="27"/>
        <v>0</v>
      </c>
      <c r="AO31" s="8"/>
      <c r="AP31" s="40">
        <f t="shared" si="28"/>
        <v>2.0025305589456739</v>
      </c>
      <c r="AQ31" s="29">
        <v>2040</v>
      </c>
      <c r="AR31" s="42">
        <f t="shared" si="29"/>
        <v>2040</v>
      </c>
      <c r="AS31" s="27">
        <f t="shared" si="30"/>
        <v>0</v>
      </c>
      <c r="AT31" s="32">
        <f t="shared" si="31"/>
        <v>4084.3474922871169</v>
      </c>
      <c r="AU31" s="42">
        <f t="shared" si="32"/>
        <v>0</v>
      </c>
      <c r="AV31" s="8"/>
      <c r="AW31" s="40">
        <f t="shared" si="33"/>
        <v>2.0025305589456739</v>
      </c>
      <c r="AX31" s="29">
        <v>2040</v>
      </c>
      <c r="AY31" s="42">
        <f t="shared" si="34"/>
        <v>2040</v>
      </c>
      <c r="AZ31" s="27">
        <f t="shared" si="35"/>
        <v>0</v>
      </c>
      <c r="BA31" s="32">
        <f t="shared" si="36"/>
        <v>4084.3474922871169</v>
      </c>
      <c r="BB31" s="42">
        <f t="shared" si="37"/>
        <v>0</v>
      </c>
      <c r="BC31" s="8"/>
      <c r="BD31" s="40">
        <f t="shared" si="38"/>
        <v>2.0025305589456739</v>
      </c>
      <c r="BE31" s="29">
        <v>2040</v>
      </c>
      <c r="BF31" s="42">
        <f t="shared" si="39"/>
        <v>2040</v>
      </c>
      <c r="BG31" s="27">
        <f t="shared" si="40"/>
        <v>0</v>
      </c>
      <c r="BH31" s="32">
        <f t="shared" si="41"/>
        <v>4084.3474922871169</v>
      </c>
      <c r="BI31" s="42">
        <f t="shared" si="42"/>
        <v>0</v>
      </c>
      <c r="BJ31" s="8"/>
      <c r="BK31" s="40" t="e">
        <f>#REF!*(1+0.15*(BF31/($E31))^4)</f>
        <v>#REF!</v>
      </c>
      <c r="BL31" s="29">
        <v>2040</v>
      </c>
      <c r="BM31" s="42">
        <f t="shared" si="43"/>
        <v>2040</v>
      </c>
      <c r="BN31" s="42" t="e">
        <f>#REF!*((BT31-BM31)+0.03/($E31)^4*5*(BT31-BM31)*(BM31+$BT$3*(BT31-BM31))^4)</f>
        <v>#REF!</v>
      </c>
      <c r="BO31" s="32" t="e">
        <f>#REF!*(BM31+0.03/($E31)^4*BM31^5)</f>
        <v>#REF!</v>
      </c>
      <c r="BP31" s="32">
        <f t="shared" si="44"/>
        <v>4081.0185599525721</v>
      </c>
      <c r="BQ31" s="42">
        <f t="shared" si="45"/>
        <v>0</v>
      </c>
      <c r="BR31" s="8"/>
      <c r="BS31" s="33">
        <f t="shared" si="0"/>
        <v>2.0004992940943982</v>
      </c>
      <c r="BT31" s="29">
        <v>2040</v>
      </c>
      <c r="BU31" s="9">
        <f t="shared" si="1"/>
        <v>2040</v>
      </c>
      <c r="BV31" s="44">
        <f>$F31*((CA31-BU31)+0.03/($E31)^4*5*(CA31-BU31)*(BU31+$CA$3*(CA31-BU31))^4)</f>
        <v>0</v>
      </c>
      <c r="BW31" s="11">
        <f t="shared" si="2"/>
        <v>4080.2037119905144</v>
      </c>
      <c r="BX31" s="44">
        <f t="shared" si="3"/>
        <v>0</v>
      </c>
      <c r="BY31" s="8"/>
      <c r="BZ31" s="33">
        <f t="shared" si="46"/>
        <v>2.0004992940943982</v>
      </c>
      <c r="CA31" s="22">
        <v>2040</v>
      </c>
      <c r="CB31" s="33">
        <v>2040</v>
      </c>
      <c r="CC31" s="56" t="e">
        <f>#REF!*((CH31-CB31)+0.03/($E31)^4*5*(CH31-CB31)*(CB31+$CH$3*(CH31-CB31))^4)</f>
        <v>#REF!</v>
      </c>
      <c r="CD31" s="19" t="e">
        <f>#REF!*(CB31+0.03/($E31)^4*CB31^5)</f>
        <v>#REF!</v>
      </c>
      <c r="CE31" s="44">
        <f t="shared" si="47"/>
        <v>0</v>
      </c>
      <c r="CF31" s="8"/>
      <c r="CG31" s="33">
        <f t="shared" si="56"/>
        <v>2.0004992940943982</v>
      </c>
      <c r="CH31" s="22">
        <v>2040</v>
      </c>
      <c r="CI31" s="33">
        <v>2040</v>
      </c>
      <c r="CJ31" s="44">
        <f>$F31*((CO31-CI31)+0.03/($E31)^4*5*(CO31-CI31)*(CI31+$CO$3*(CO31-CI31))^4)</f>
        <v>0</v>
      </c>
      <c r="CK31" s="32" t="e">
        <f>#REF!*(CI31+0.03/($E31)^4*CI31^5)</f>
        <v>#REF!</v>
      </c>
      <c r="CL31" s="44">
        <f t="shared" si="48"/>
        <v>0</v>
      </c>
      <c r="CM31" s="8"/>
      <c r="CN31" s="33">
        <f t="shared" si="57"/>
        <v>2.0004992940943982</v>
      </c>
      <c r="CO31" s="22">
        <v>2040</v>
      </c>
      <c r="CP31" s="33">
        <f t="shared" si="49"/>
        <v>2040</v>
      </c>
      <c r="CQ31" s="33">
        <f t="shared" si="4"/>
        <v>4080.2037119905144</v>
      </c>
      <c r="CR31" s="44">
        <f t="shared" si="5"/>
        <v>0</v>
      </c>
      <c r="CS31" s="60"/>
      <c r="CT31" s="33">
        <f>C31</f>
        <v>24</v>
      </c>
      <c r="CU31" s="33" t="str">
        <f>D31</f>
        <v xml:space="preserve"> ('9', '8'),</v>
      </c>
      <c r="CV31" s="33">
        <f>E31</f>
        <v>10100</v>
      </c>
      <c r="CW31" s="33">
        <f t="shared" si="50"/>
        <v>2</v>
      </c>
      <c r="CX31" s="90">
        <f t="shared" si="51"/>
        <v>2.0312648512756937E-3</v>
      </c>
      <c r="CY31" s="33">
        <f>CW31*(1+0.15*(CZ31/CV31)^4)</f>
        <v>2.0004992940943982</v>
      </c>
      <c r="CZ31" s="33">
        <v>2040</v>
      </c>
      <c r="DA31" s="10">
        <f t="shared" si="52"/>
        <v>4081.0185599525721</v>
      </c>
      <c r="DB31" s="54">
        <f>CZ31/CV31</f>
        <v>0.20198019801980199</v>
      </c>
      <c r="DC31" s="33" t="str">
        <f t="shared" si="53"/>
        <v>-</v>
      </c>
      <c r="DD31" s="8"/>
      <c r="DF31" s="33">
        <v>24</v>
      </c>
      <c r="DG31" s="1">
        <v>2048.1340896915403</v>
      </c>
      <c r="DH31" s="92">
        <f t="shared" si="54"/>
        <v>3.9714634566555039E-3</v>
      </c>
    </row>
    <row r="32" spans="2:112" s="1" customFormat="1" x14ac:dyDescent="0.3">
      <c r="B32" s="72"/>
      <c r="C32" s="28">
        <v>25</v>
      </c>
      <c r="D32" s="29" t="s">
        <v>32</v>
      </c>
      <c r="E32" s="29">
        <v>27830</v>
      </c>
      <c r="F32" s="29">
        <v>1.8</v>
      </c>
      <c r="G32" s="74">
        <v>1.8308711960980495</v>
      </c>
      <c r="H32" s="74">
        <v>1.8063431140001005</v>
      </c>
      <c r="I32" s="82">
        <f t="shared" si="6"/>
        <v>2.4528082097948989E-2</v>
      </c>
      <c r="J32" s="29">
        <v>9680</v>
      </c>
      <c r="K32" s="27">
        <f t="shared" si="55"/>
        <v>4867.7062437575287</v>
      </c>
      <c r="L32" s="32">
        <f t="shared" si="7"/>
        <v>17669.082826235477</v>
      </c>
      <c r="M32" s="7"/>
      <c r="N32" s="40">
        <f t="shared" si="8"/>
        <v>1.8284800405314883</v>
      </c>
      <c r="O32" s="43">
        <v>12340</v>
      </c>
      <c r="P32" s="42">
        <f t="shared" si="9"/>
        <v>10483.481479631153</v>
      </c>
      <c r="Q32" s="27">
        <f t="shared" si="10"/>
        <v>-390.62504322736584</v>
      </c>
      <c r="R32" s="32">
        <f t="shared" si="11"/>
        <v>19138.805406096169</v>
      </c>
      <c r="S32" s="42">
        <f t="shared" si="12"/>
        <v>645582.48811026686</v>
      </c>
      <c r="T32" s="6"/>
      <c r="U32" s="40">
        <f t="shared" si="13"/>
        <v>1.8299647532923045</v>
      </c>
      <c r="V32" s="29">
        <v>10270</v>
      </c>
      <c r="W32" s="42">
        <f t="shared" si="14"/>
        <v>10395.347337917123</v>
      </c>
      <c r="X32" s="27">
        <f t="shared" si="15"/>
        <v>3560.0378857427722</v>
      </c>
      <c r="Y32" s="32">
        <f t="shared" si="16"/>
        <v>18977.531022241845</v>
      </c>
      <c r="Z32" s="42">
        <f t="shared" si="17"/>
        <v>7767.6269356687571</v>
      </c>
      <c r="AA32" s="8"/>
      <c r="AB32" s="40">
        <f t="shared" si="18"/>
        <v>1.8297842225109004</v>
      </c>
      <c r="AC32" s="21">
        <v>12340</v>
      </c>
      <c r="AD32" s="42">
        <f t="shared" si="19"/>
        <v>10812.729472036071</v>
      </c>
      <c r="AE32" s="27">
        <f t="shared" si="20"/>
        <v>-993.35761642299315</v>
      </c>
      <c r="AF32" s="32">
        <f t="shared" si="21"/>
        <v>19741.433649871084</v>
      </c>
      <c r="AG32" s="42">
        <f t="shared" si="22"/>
        <v>174207.84588168806</v>
      </c>
      <c r="AH32" s="8"/>
      <c r="AI32" s="40">
        <f t="shared" si="23"/>
        <v>1.8306805915302578</v>
      </c>
      <c r="AJ32" s="29">
        <v>10270</v>
      </c>
      <c r="AK32" s="42">
        <f t="shared" si="24"/>
        <v>10641.37086938376</v>
      </c>
      <c r="AL32" s="27">
        <f t="shared" si="25"/>
        <v>3110.1206936257395</v>
      </c>
      <c r="AM32" s="32">
        <f t="shared" si="26"/>
        <v>19427.763672741003</v>
      </c>
      <c r="AN32" s="42">
        <f t="shared" si="27"/>
        <v>29363.770702952839</v>
      </c>
      <c r="AO32" s="8"/>
      <c r="AP32" s="40">
        <f t="shared" si="28"/>
        <v>1.8302997489640132</v>
      </c>
      <c r="AQ32" s="29">
        <v>12340</v>
      </c>
      <c r="AR32" s="42">
        <f t="shared" si="29"/>
        <v>10933.129063942479</v>
      </c>
      <c r="AS32" s="27">
        <f t="shared" si="30"/>
        <v>-1213.9364217223895</v>
      </c>
      <c r="AT32" s="32">
        <f t="shared" si="31"/>
        <v>19961.863527413952</v>
      </c>
      <c r="AU32" s="42">
        <f t="shared" si="32"/>
        <v>85122.844092163316</v>
      </c>
      <c r="AV32" s="8"/>
      <c r="AW32" s="40">
        <f t="shared" si="33"/>
        <v>1.8309592350494004</v>
      </c>
      <c r="AX32" s="29">
        <v>10270</v>
      </c>
      <c r="AY32" s="42">
        <f t="shared" si="34"/>
        <v>10785.404593482366</v>
      </c>
      <c r="AZ32" s="27">
        <f t="shared" si="35"/>
        <v>2846.5256395961978</v>
      </c>
      <c r="BA32" s="32">
        <f t="shared" si="36"/>
        <v>19691.411372588052</v>
      </c>
      <c r="BB32" s="42">
        <f t="shared" si="37"/>
        <v>21822.519172720673</v>
      </c>
      <c r="BC32" s="8"/>
      <c r="BD32" s="40">
        <f t="shared" si="38"/>
        <v>1.8306186347876454</v>
      </c>
      <c r="BE32" s="29">
        <v>12340</v>
      </c>
      <c r="BF32" s="42">
        <f t="shared" si="39"/>
        <v>10967.095538412563</v>
      </c>
      <c r="BG32" s="27">
        <f t="shared" si="40"/>
        <v>-1276.2012104146083</v>
      </c>
      <c r="BH32" s="32">
        <f t="shared" si="41"/>
        <v>20024.056119048651</v>
      </c>
      <c r="BI32" s="42">
        <f t="shared" si="42"/>
        <v>33011.599469627719</v>
      </c>
      <c r="BJ32" s="8"/>
      <c r="BK32" s="40" t="e">
        <f>#REF!*(1+0.15*(BF32/($E32))^4)</f>
        <v>#REF!</v>
      </c>
      <c r="BL32" s="29">
        <v>10270</v>
      </c>
      <c r="BM32" s="42">
        <f t="shared" si="43"/>
        <v>10839.065485916821</v>
      </c>
      <c r="BN32" s="42" t="e">
        <f>#REF!*((BT32-BM32)+0.03/($E32)^4*5*(BT32-BM32)*(BM32+$BT$3*(BT32-BM32))^4)</f>
        <v>#REF!</v>
      </c>
      <c r="BO32" s="32" t="e">
        <f>#REF!*(BM32+0.03/($E32)^4*BM32^5)</f>
        <v>#REF!</v>
      </c>
      <c r="BP32" s="32">
        <f t="shared" si="44"/>
        <v>19577.657413753932</v>
      </c>
      <c r="BQ32" s="42">
        <f t="shared" si="45"/>
        <v>16391.694342062448</v>
      </c>
      <c r="BR32" s="8"/>
      <c r="BS32" s="33">
        <f t="shared" si="0"/>
        <v>1.8062126701966281</v>
      </c>
      <c r="BT32" s="29">
        <v>9680</v>
      </c>
      <c r="BU32" s="9">
        <f t="shared" si="1"/>
        <v>10800.666655848714</v>
      </c>
      <c r="BV32" s="44">
        <f>$F32*((CA32-BU32)+0.03/($E32)^4*5*(CA32-BU32)*(BU32+$CA$3*(CA32-BU32))^4)</f>
        <v>-3739.4269219293687</v>
      </c>
      <c r="BW32" s="11">
        <f t="shared" si="2"/>
        <v>19454.431013359732</v>
      </c>
      <c r="BX32" s="44">
        <f t="shared" si="3"/>
        <v>1474.4701505993344</v>
      </c>
      <c r="BY32" s="8"/>
      <c r="BZ32" s="33">
        <f t="shared" si="46"/>
        <v>1.8061251000765217</v>
      </c>
      <c r="CA32" s="22">
        <v>8730</v>
      </c>
      <c r="CB32" s="33">
        <v>10894.994997633499</v>
      </c>
      <c r="CC32" s="56" t="e">
        <f>#REF!*((CH32-CB32)+0.03/($E32)^4*5*(CH32-CB32)*(CB32+$CH$3*(CH32-CB32))^4)</f>
        <v>#REF!</v>
      </c>
      <c r="CD32" s="19" t="e">
        <f>#REF!*(CB32+0.03/($E32)^4*CB32^5)</f>
        <v>#REF!</v>
      </c>
      <c r="CE32" s="44">
        <f t="shared" si="47"/>
        <v>8897.8360638672439</v>
      </c>
      <c r="CF32" s="8"/>
      <c r="CG32" s="33">
        <f t="shared" si="56"/>
        <v>1.8063418954703918</v>
      </c>
      <c r="CH32" s="22">
        <v>10270</v>
      </c>
      <c r="CI32" s="33">
        <v>10869.6980679275</v>
      </c>
      <c r="CJ32" s="44">
        <f>$F32*((CO32-CI32)+0.03/($E32)^4*5*(CO32-CI32)*(CI32+$CO$3*(CO32-CI32))^4)</f>
        <v>-2148.879945612483</v>
      </c>
      <c r="CK32" s="32" t="e">
        <f>#REF!*(CI32+0.03/($E32)^4*CI32^5)</f>
        <v>#REF!</v>
      </c>
      <c r="CL32" s="44">
        <f t="shared" si="48"/>
        <v>639.93465255025421</v>
      </c>
      <c r="CM32" s="8"/>
      <c r="CN32" s="33">
        <f t="shared" si="57"/>
        <v>1.8062831996760162</v>
      </c>
      <c r="CO32" s="22">
        <v>9680</v>
      </c>
      <c r="CP32" s="33">
        <f t="shared" si="49"/>
        <v>10850.859328174316</v>
      </c>
      <c r="CQ32" s="33">
        <f t="shared" si="4"/>
        <v>19545.088129411328</v>
      </c>
      <c r="CR32" s="44">
        <f t="shared" si="5"/>
        <v>354.89811548820268</v>
      </c>
      <c r="CS32" s="60"/>
      <c r="CT32" s="33">
        <f>C32</f>
        <v>25</v>
      </c>
      <c r="CU32" s="33" t="str">
        <f>D32</f>
        <v xml:space="preserve"> ('9', '10'),</v>
      </c>
      <c r="CV32" s="33">
        <f>E32</f>
        <v>27830</v>
      </c>
      <c r="CW32" s="33">
        <f t="shared" si="50"/>
        <v>1.8</v>
      </c>
      <c r="CX32" s="90">
        <f t="shared" si="51"/>
        <v>2.4528082097948989E-2</v>
      </c>
      <c r="CY32" s="33">
        <f>CW32*(1+0.15*(CZ32/CV32)^4)</f>
        <v>1.806381173613737</v>
      </c>
      <c r="CZ32" s="33">
        <v>10911.825330788901</v>
      </c>
      <c r="DA32" s="10">
        <f t="shared" si="52"/>
        <v>19710.915847298558</v>
      </c>
      <c r="DB32" s="54">
        <f>CZ32/CV32</f>
        <v>0.39208858536790875</v>
      </c>
      <c r="DC32" s="33" t="str">
        <f t="shared" si="53"/>
        <v>-</v>
      </c>
      <c r="DD32" s="8"/>
      <c r="DF32" s="33">
        <v>25</v>
      </c>
      <c r="DG32" s="1">
        <v>10895.518300118287</v>
      </c>
      <c r="DH32" s="92">
        <f t="shared" si="54"/>
        <v>1.4966732395316157E-3</v>
      </c>
    </row>
    <row r="33" spans="2:112" s="1" customFormat="1" x14ac:dyDescent="0.3">
      <c r="B33" s="72"/>
      <c r="C33" s="28">
        <v>19</v>
      </c>
      <c r="D33" s="29" t="s">
        <v>33</v>
      </c>
      <c r="E33" s="29">
        <v>9800</v>
      </c>
      <c r="F33" s="29">
        <v>1.2</v>
      </c>
      <c r="G33" s="74">
        <v>1.9194601536291862</v>
      </c>
      <c r="H33" s="74">
        <v>1.3392529104772193</v>
      </c>
      <c r="I33" s="82">
        <f t="shared" si="6"/>
        <v>0.58020724315196692</v>
      </c>
      <c r="J33" s="29">
        <v>10720</v>
      </c>
      <c r="K33" s="27">
        <f t="shared" si="55"/>
        <v>-10404.930635873112</v>
      </c>
      <c r="L33" s="32">
        <f t="shared" si="7"/>
        <v>19636.372335579854</v>
      </c>
      <c r="M33" s="7"/>
      <c r="N33" s="40">
        <f t="shared" si="8"/>
        <v>2.0379267809275121</v>
      </c>
      <c r="O33" s="43">
        <v>5280</v>
      </c>
      <c r="P33" s="42">
        <f t="shared" si="9"/>
        <v>9076.7897559423036</v>
      </c>
      <c r="Q33" s="27">
        <f t="shared" si="10"/>
        <v>2043.1601861652844</v>
      </c>
      <c r="R33" s="32">
        <f t="shared" si="11"/>
        <v>16399.03613443947</v>
      </c>
      <c r="S33" s="42">
        <f t="shared" si="12"/>
        <v>2700139.906176154</v>
      </c>
      <c r="T33" s="6"/>
      <c r="U33" s="40">
        <f t="shared" si="13"/>
        <v>1.912671072770793</v>
      </c>
      <c r="V33" s="29">
        <v>10130</v>
      </c>
      <c r="W33" s="42">
        <f t="shared" si="14"/>
        <v>9511.5992816436756</v>
      </c>
      <c r="X33" s="27">
        <f t="shared" si="15"/>
        <v>-3469.8935826050433</v>
      </c>
      <c r="Y33" s="32">
        <f t="shared" si="16"/>
        <v>17236.472611837427</v>
      </c>
      <c r="Z33" s="42">
        <f t="shared" si="17"/>
        <v>189059.32364065206</v>
      </c>
      <c r="AA33" s="8"/>
      <c r="AB33" s="40">
        <f t="shared" si="18"/>
        <v>1.9399357323886388</v>
      </c>
      <c r="AC33" s="21">
        <v>7700</v>
      </c>
      <c r="AD33" s="42">
        <f t="shared" si="19"/>
        <v>9122.7744857899434</v>
      </c>
      <c r="AE33" s="27">
        <f t="shared" si="20"/>
        <v>-2689.9756418037932</v>
      </c>
      <c r="AF33" s="32">
        <f t="shared" si="21"/>
        <v>16487.051829970289</v>
      </c>
      <c r="AG33" s="42">
        <f t="shared" si="22"/>
        <v>151184.72187069652</v>
      </c>
      <c r="AH33" s="8"/>
      <c r="AI33" s="40">
        <f t="shared" si="23"/>
        <v>1.9153758879042977</v>
      </c>
      <c r="AJ33" s="29">
        <v>7700</v>
      </c>
      <c r="AK33" s="42">
        <f t="shared" si="24"/>
        <v>8673.555012117944</v>
      </c>
      <c r="AL33" s="27">
        <f t="shared" si="25"/>
        <v>2773.0114089887315</v>
      </c>
      <c r="AM33" s="32">
        <f t="shared" si="26"/>
        <v>15632.320330061757</v>
      </c>
      <c r="AN33" s="42">
        <f t="shared" si="27"/>
        <v>201798.13552614814</v>
      </c>
      <c r="AO33" s="8"/>
      <c r="AP33" s="40">
        <f t="shared" si="28"/>
        <v>1.8906549623078761</v>
      </c>
      <c r="AQ33" s="29">
        <v>10130</v>
      </c>
      <c r="AR33" s="42">
        <f t="shared" si="29"/>
        <v>8923.715422344987</v>
      </c>
      <c r="AS33" s="27">
        <f t="shared" si="30"/>
        <v>-1201.7220593711143</v>
      </c>
      <c r="AT33" s="32">
        <f t="shared" si="31"/>
        <v>16106.92775908059</v>
      </c>
      <c r="AU33" s="42">
        <f t="shared" si="32"/>
        <v>62580.230844962454</v>
      </c>
      <c r="AV33" s="8"/>
      <c r="AW33" s="40">
        <f t="shared" si="33"/>
        <v>1.9039589082051152</v>
      </c>
      <c r="AX33" s="29">
        <v>8290</v>
      </c>
      <c r="AY33" s="42">
        <f t="shared" si="34"/>
        <v>8782.5433937330126</v>
      </c>
      <c r="AZ33" s="27">
        <f t="shared" si="35"/>
        <v>2566.7244320383948</v>
      </c>
      <c r="BA33" s="32">
        <f t="shared" si="36"/>
        <v>15838.686097009269</v>
      </c>
      <c r="BB33" s="42">
        <f t="shared" si="37"/>
        <v>19929.541662420113</v>
      </c>
      <c r="BC33" s="8"/>
      <c r="BD33" s="40">
        <f t="shared" si="38"/>
        <v>1.8963118412430104</v>
      </c>
      <c r="BE33" s="29">
        <v>10130</v>
      </c>
      <c r="BF33" s="42">
        <f t="shared" si="39"/>
        <v>8940.0253102616971</v>
      </c>
      <c r="BG33" s="27">
        <f t="shared" si="40"/>
        <v>-1233.9687481825792</v>
      </c>
      <c r="BH33" s="32">
        <f t="shared" si="41"/>
        <v>16137.988506945341</v>
      </c>
      <c r="BI33" s="42">
        <f t="shared" si="42"/>
        <v>24800.554033547538</v>
      </c>
      <c r="BJ33" s="8"/>
      <c r="BK33" s="40" t="e">
        <f>#REF!*(1+0.15*(BF33/($E33))^4)</f>
        <v>#REF!</v>
      </c>
      <c r="BL33" s="29">
        <v>8290</v>
      </c>
      <c r="BM33" s="42">
        <f t="shared" si="43"/>
        <v>8820.6402762018297</v>
      </c>
      <c r="BN33" s="42" t="e">
        <f>#REF!*((BT33-BM33)+0.03/($E33)^4*5*(BT33-BM33)*(BM33+$BT$3*(BT33-BM33))^4)</f>
        <v>#REF!</v>
      </c>
      <c r="BO33" s="32" t="e">
        <f>#REF!*(BM33+0.03/($E33)^4*BM33^5)</f>
        <v>#REF!</v>
      </c>
      <c r="BP33" s="32">
        <f t="shared" si="44"/>
        <v>11626.770823032553</v>
      </c>
      <c r="BQ33" s="42">
        <f t="shared" si="45"/>
        <v>14252.786357475698</v>
      </c>
      <c r="BR33" s="8"/>
      <c r="BS33" s="33">
        <f t="shared" si="0"/>
        <v>1.3181322964050228</v>
      </c>
      <c r="BT33" s="29">
        <v>10720</v>
      </c>
      <c r="BU33" s="9">
        <f t="shared" si="1"/>
        <v>8883.5644096166379</v>
      </c>
      <c r="BV33" s="44">
        <f>$F33*((CA33-BU33)+0.03/($E33)^4*5*(CA33-BU33)*(BU33+$CA$3*(CA33-BU33))^4)</f>
        <v>2435.8262847668611</v>
      </c>
      <c r="BW33" s="11">
        <f t="shared" si="2"/>
        <v>10876.217976968317</v>
      </c>
      <c r="BX33" s="44">
        <f t="shared" si="3"/>
        <v>3959.4465660045867</v>
      </c>
      <c r="BY33" s="8"/>
      <c r="BZ33" s="33">
        <f t="shared" si="46"/>
        <v>1.321539438153108</v>
      </c>
      <c r="CA33" s="22">
        <v>10720</v>
      </c>
      <c r="CB33" s="33">
        <v>8335.7472632904792</v>
      </c>
      <c r="CC33" s="56" t="e">
        <f>#REF!*((CH33-CB33)+0.03/($E33)^4*5*(CH33-CB33)*(CB33+$CH$3*(CH33-CB33))^4)</f>
        <v>#REF!</v>
      </c>
      <c r="CD33" s="19" t="e">
        <f>#REF!*(CB33+0.03/($E33)^4*CB33^5)</f>
        <v>#REF!</v>
      </c>
      <c r="CE33" s="44">
        <f t="shared" si="47"/>
        <v>300103.62580893602</v>
      </c>
      <c r="CF33" s="8"/>
      <c r="CG33" s="33">
        <f t="shared" si="56"/>
        <v>1.2942207064929589</v>
      </c>
      <c r="CH33" s="22">
        <v>8290</v>
      </c>
      <c r="CI33" s="33">
        <v>8333.8956239844392</v>
      </c>
      <c r="CJ33" s="44">
        <f>$F33*((CO33-CI33)+0.03/($E33)^4*5*(CO33-CI33)*(CI33+$CO$3*(CO33-CI33))^4)</f>
        <v>3092.0472712133146</v>
      </c>
      <c r="CK33" s="32" t="e">
        <f>#REF!*(CI33+0.03/($E33)^4*CI33^5)</f>
        <v>#REF!</v>
      </c>
      <c r="CL33" s="44">
        <f t="shared" si="48"/>
        <v>3.4285681196720792</v>
      </c>
      <c r="CM33" s="8"/>
      <c r="CN33" s="33">
        <f t="shared" si="57"/>
        <v>1.2941370165076733</v>
      </c>
      <c r="CO33" s="22">
        <v>10720</v>
      </c>
      <c r="CP33" s="33">
        <f t="shared" si="49"/>
        <v>8371.6793277455108</v>
      </c>
      <c r="CQ33" s="33">
        <f t="shared" si="4"/>
        <v>10206.510050588889</v>
      </c>
      <c r="CR33" s="44">
        <f t="shared" si="5"/>
        <v>1427.6082699044157</v>
      </c>
      <c r="CS33" s="60"/>
      <c r="CT33" s="33">
        <f>C33</f>
        <v>19</v>
      </c>
      <c r="CU33" s="33" t="str">
        <f>D33</f>
        <v xml:space="preserve"> ('8', '6'),</v>
      </c>
      <c r="CV33" s="33">
        <f>E33</f>
        <v>9800</v>
      </c>
      <c r="CW33" s="33">
        <f t="shared" si="50"/>
        <v>1.2</v>
      </c>
      <c r="CX33" s="90">
        <f t="shared" si="51"/>
        <v>0.58020724315196692</v>
      </c>
      <c r="CY33" s="33">
        <f>CW33*(1+0.15*(CZ33/CV33)^4)</f>
        <v>1.3226761886981129</v>
      </c>
      <c r="CZ33" s="33">
        <v>8904.2638019754595</v>
      </c>
      <c r="DA33" s="10">
        <f t="shared" si="52"/>
        <v>11777.457708759468</v>
      </c>
      <c r="DB33" s="54">
        <f>CZ33/CV33</f>
        <v>0.90859834714035304</v>
      </c>
      <c r="DC33" s="33" t="str">
        <f t="shared" si="53"/>
        <v>V</v>
      </c>
      <c r="DD33" s="8"/>
      <c r="DE33" s="1">
        <v>4</v>
      </c>
      <c r="DF33" s="33">
        <v>19</v>
      </c>
      <c r="DG33" s="1">
        <v>9190.9207141669503</v>
      </c>
      <c r="DH33" s="92">
        <f t="shared" si="54"/>
        <v>3.1189139924755943E-2</v>
      </c>
    </row>
    <row r="34" spans="2:112" s="1" customFormat="1" x14ac:dyDescent="0.3">
      <c r="B34" s="72"/>
      <c r="C34" s="28">
        <v>20</v>
      </c>
      <c r="D34" s="29" t="s">
        <v>34</v>
      </c>
      <c r="E34" s="29">
        <v>15680</v>
      </c>
      <c r="F34" s="29">
        <v>1.8</v>
      </c>
      <c r="G34" s="74">
        <v>1.8135585326507873</v>
      </c>
      <c r="H34" s="74">
        <v>1.8027102495317131</v>
      </c>
      <c r="I34" s="82">
        <f t="shared" si="6"/>
        <v>1.0848283119074154E-2</v>
      </c>
      <c r="J34" s="29">
        <v>4950</v>
      </c>
      <c r="K34" s="27">
        <f t="shared" si="55"/>
        <v>0</v>
      </c>
      <c r="L34" s="32">
        <f t="shared" si="7"/>
        <v>8966.3538241313872</v>
      </c>
      <c r="M34" s="7"/>
      <c r="N34" s="40">
        <f t="shared" si="8"/>
        <v>1.8135299222018721</v>
      </c>
      <c r="O34" s="43">
        <v>4950</v>
      </c>
      <c r="P34" s="42">
        <f t="shared" si="9"/>
        <v>4950</v>
      </c>
      <c r="Q34" s="27">
        <f t="shared" si="10"/>
        <v>0</v>
      </c>
      <c r="R34" s="32">
        <f t="shared" si="11"/>
        <v>8966.3538241313872</v>
      </c>
      <c r="S34" s="42">
        <f t="shared" si="12"/>
        <v>0</v>
      </c>
      <c r="T34" s="6"/>
      <c r="U34" s="40">
        <f t="shared" si="13"/>
        <v>1.8135299222018721</v>
      </c>
      <c r="V34" s="29">
        <v>4950</v>
      </c>
      <c r="W34" s="42">
        <f t="shared" si="14"/>
        <v>4950</v>
      </c>
      <c r="X34" s="27">
        <f t="shared" si="15"/>
        <v>0</v>
      </c>
      <c r="Y34" s="32">
        <f t="shared" si="16"/>
        <v>8966.3538241313872</v>
      </c>
      <c r="Z34" s="42">
        <f t="shared" si="17"/>
        <v>0</v>
      </c>
      <c r="AA34" s="8"/>
      <c r="AB34" s="40">
        <f t="shared" si="18"/>
        <v>1.8135299222018721</v>
      </c>
      <c r="AC34" s="21">
        <v>4950</v>
      </c>
      <c r="AD34" s="42">
        <f t="shared" si="19"/>
        <v>4950</v>
      </c>
      <c r="AE34" s="27">
        <f t="shared" si="20"/>
        <v>0</v>
      </c>
      <c r="AF34" s="32">
        <f t="shared" si="21"/>
        <v>8966.3538241313872</v>
      </c>
      <c r="AG34" s="42">
        <f t="shared" si="22"/>
        <v>0</v>
      </c>
      <c r="AH34" s="8"/>
      <c r="AI34" s="40">
        <f t="shared" si="23"/>
        <v>1.8135299222018721</v>
      </c>
      <c r="AJ34" s="29">
        <v>4950</v>
      </c>
      <c r="AK34" s="42">
        <f t="shared" si="24"/>
        <v>4950</v>
      </c>
      <c r="AL34" s="27">
        <f t="shared" si="25"/>
        <v>0</v>
      </c>
      <c r="AM34" s="32">
        <f t="shared" si="26"/>
        <v>8966.3538241313872</v>
      </c>
      <c r="AN34" s="42">
        <f t="shared" si="27"/>
        <v>0</v>
      </c>
      <c r="AO34" s="8"/>
      <c r="AP34" s="40">
        <f t="shared" si="28"/>
        <v>1.8135299222018721</v>
      </c>
      <c r="AQ34" s="29">
        <v>4950</v>
      </c>
      <c r="AR34" s="42">
        <f t="shared" si="29"/>
        <v>4950</v>
      </c>
      <c r="AS34" s="27">
        <f t="shared" si="30"/>
        <v>0</v>
      </c>
      <c r="AT34" s="32">
        <f t="shared" si="31"/>
        <v>8966.3538241313872</v>
      </c>
      <c r="AU34" s="42">
        <f t="shared" si="32"/>
        <v>0</v>
      </c>
      <c r="AV34" s="8"/>
      <c r="AW34" s="40">
        <f t="shared" si="33"/>
        <v>1.8135299222018721</v>
      </c>
      <c r="AX34" s="29">
        <v>4950</v>
      </c>
      <c r="AY34" s="42">
        <f t="shared" si="34"/>
        <v>4950</v>
      </c>
      <c r="AZ34" s="27">
        <f t="shared" si="35"/>
        <v>0</v>
      </c>
      <c r="BA34" s="32">
        <f t="shared" si="36"/>
        <v>8966.3538241313872</v>
      </c>
      <c r="BB34" s="42">
        <f t="shared" si="37"/>
        <v>0</v>
      </c>
      <c r="BC34" s="8"/>
      <c r="BD34" s="40">
        <f t="shared" si="38"/>
        <v>1.8135299222018721</v>
      </c>
      <c r="BE34" s="29">
        <v>4950</v>
      </c>
      <c r="BF34" s="42">
        <f t="shared" si="39"/>
        <v>4950</v>
      </c>
      <c r="BG34" s="27">
        <f t="shared" si="40"/>
        <v>1070.1258112105359</v>
      </c>
      <c r="BH34" s="32">
        <f t="shared" si="41"/>
        <v>8966.3538241313872</v>
      </c>
      <c r="BI34" s="42">
        <f t="shared" si="42"/>
        <v>0</v>
      </c>
      <c r="BJ34" s="8"/>
      <c r="BK34" s="40" t="e">
        <f>#REF!*(1+0.15*(BF34/($E34))^4)</f>
        <v>#REF!</v>
      </c>
      <c r="BL34" s="29">
        <v>5540</v>
      </c>
      <c r="BM34" s="42">
        <f t="shared" si="43"/>
        <v>5058.3606576288003</v>
      </c>
      <c r="BN34" s="42" t="e">
        <f>#REF!*((BT34-BM34)+0.03/($E34)^4*5*(BT34-BM34)*(BM34+$BT$3*(BT34-BM34))^4)</f>
        <v>#REF!</v>
      </c>
      <c r="BO34" s="32" t="e">
        <f>#REF!*(BM34+0.03/($E34)^4*BM34^5)</f>
        <v>#REF!</v>
      </c>
      <c r="BP34" s="32">
        <f t="shared" si="44"/>
        <v>9119.8412378074536</v>
      </c>
      <c r="BQ34" s="42">
        <f t="shared" si="45"/>
        <v>11742.032121746066</v>
      </c>
      <c r="BR34" s="8"/>
      <c r="BS34" s="33">
        <f t="shared" si="0"/>
        <v>1.8029242782547157</v>
      </c>
      <c r="BT34" s="29">
        <v>4950</v>
      </c>
      <c r="BU34" s="9">
        <f t="shared" si="1"/>
        <v>5054.7707634175467</v>
      </c>
      <c r="BV34" s="44">
        <f>$F34*((CA34-BU34)+0.03/($E34)^4*5*(CA34-BU34)*(BU34+$CA$3*(CA34-BU34))^4)</f>
        <v>-188.8916818240437</v>
      </c>
      <c r="BW34" s="11">
        <f t="shared" si="2"/>
        <v>9101.5353020071034</v>
      </c>
      <c r="BX34" s="44">
        <f t="shared" si="3"/>
        <v>12.88734044799155</v>
      </c>
      <c r="BY34" s="8"/>
      <c r="BZ34" s="33">
        <f t="shared" si="46"/>
        <v>1.8029159857029073</v>
      </c>
      <c r="CA34" s="22">
        <v>4950</v>
      </c>
      <c r="CB34" s="33">
        <v>5254.1701438325699</v>
      </c>
      <c r="CC34" s="56" t="e">
        <f>#REF!*((CH34-CB34)+0.03/($E34)^4*5*(CH34-CB34)*(CB34+$CH$3*(CH34-CB34))^4)</f>
        <v>#REF!</v>
      </c>
      <c r="CD34" s="19" t="e">
        <f>#REF!*(CB34+0.03/($E34)^4*CB34^5)</f>
        <v>#REF!</v>
      </c>
      <c r="CE34" s="44">
        <f t="shared" si="47"/>
        <v>39760.112909895135</v>
      </c>
      <c r="CF34" s="8"/>
      <c r="CG34" s="33">
        <f t="shared" si="56"/>
        <v>1.8034040510136025</v>
      </c>
      <c r="CH34" s="22">
        <v>5540</v>
      </c>
      <c r="CI34" s="33">
        <v>5265.7392248759597</v>
      </c>
      <c r="CJ34" s="44">
        <f>$F34*((CO34-CI34)+0.03/($E34)^4*5*(CO34-CI34)*(CI34+$CO$3*(CO34-CI34))^4)</f>
        <v>-569.41078262516692</v>
      </c>
      <c r="CK34" s="32" t="e">
        <f>#REF!*(CI34+0.03/($E34)^4*CI34^5)</f>
        <v>#REF!</v>
      </c>
      <c r="CL34" s="44">
        <f t="shared" si="48"/>
        <v>133.84363618852157</v>
      </c>
      <c r="CM34" s="8"/>
      <c r="CN34" s="33">
        <f t="shared" si="57"/>
        <v>1.8034341315044431</v>
      </c>
      <c r="CO34" s="22">
        <v>4950</v>
      </c>
      <c r="CP34" s="33">
        <f t="shared" si="49"/>
        <v>5260.7395285263874</v>
      </c>
      <c r="CQ34" s="33">
        <f t="shared" si="4"/>
        <v>9472.9306624993696</v>
      </c>
      <c r="CR34" s="44">
        <f t="shared" si="5"/>
        <v>24.996963587926903</v>
      </c>
      <c r="CS34" s="60"/>
      <c r="CT34" s="33">
        <f>C34</f>
        <v>20</v>
      </c>
      <c r="CU34" s="33" t="str">
        <f>D34</f>
        <v xml:space="preserve"> ('8', '7'),</v>
      </c>
      <c r="CV34" s="33">
        <f>E34</f>
        <v>15680</v>
      </c>
      <c r="CW34" s="33">
        <f t="shared" si="50"/>
        <v>1.8</v>
      </c>
      <c r="CX34" s="90">
        <f t="shared" si="51"/>
        <v>1.0848283119074154E-2</v>
      </c>
      <c r="CY34" s="33">
        <f>CW34*(1+0.15*(CZ34/CV34)^4)</f>
        <v>1.802681639082798</v>
      </c>
      <c r="CZ34" s="33">
        <v>4950</v>
      </c>
      <c r="DA34" s="10">
        <f t="shared" si="52"/>
        <v>8923.2741134598509</v>
      </c>
      <c r="DB34" s="54">
        <f>CZ34/CV34</f>
        <v>0.31568877551020408</v>
      </c>
      <c r="DC34" s="33" t="str">
        <f t="shared" si="53"/>
        <v>-</v>
      </c>
      <c r="DD34" s="8"/>
      <c r="DF34" s="33">
        <v>20</v>
      </c>
      <c r="DG34" s="1">
        <v>4963.1504097723036</v>
      </c>
      <c r="DH34" s="92">
        <f t="shared" si="54"/>
        <v>2.6496093582839761E-3</v>
      </c>
    </row>
    <row r="35" spans="2:112" s="1" customFormat="1" x14ac:dyDescent="0.3">
      <c r="B35" s="72"/>
      <c r="C35" s="28">
        <v>21</v>
      </c>
      <c r="D35" s="29" t="s">
        <v>35</v>
      </c>
      <c r="E35" s="29">
        <v>10100</v>
      </c>
      <c r="F35" s="29">
        <v>2</v>
      </c>
      <c r="G35" s="74">
        <v>2.0349505942595307</v>
      </c>
      <c r="H35" s="74">
        <v>2.0070463588694971</v>
      </c>
      <c r="I35" s="82">
        <f t="shared" si="6"/>
        <v>2.7904235390033616E-2</v>
      </c>
      <c r="J35" s="29">
        <v>2040</v>
      </c>
      <c r="K35" s="27">
        <f t="shared" si="55"/>
        <v>14481.434953026035</v>
      </c>
      <c r="L35" s="32">
        <f t="shared" si="7"/>
        <v>4137.1283521861833</v>
      </c>
      <c r="M35" s="7"/>
      <c r="N35" s="40">
        <f t="shared" si="8"/>
        <v>2.0284035294844318</v>
      </c>
      <c r="O35" s="43">
        <v>9150</v>
      </c>
      <c r="P35" s="42">
        <f t="shared" si="9"/>
        <v>4187.6516241268791</v>
      </c>
      <c r="Q35" s="27">
        <f t="shared" si="10"/>
        <v>-239.58174460484074</v>
      </c>
      <c r="R35" s="32">
        <f t="shared" si="11"/>
        <v>8499.5818414239438</v>
      </c>
      <c r="S35" s="42">
        <f t="shared" si="12"/>
        <v>4612407.4986148216</v>
      </c>
      <c r="T35" s="6"/>
      <c r="U35" s="40">
        <f t="shared" si="13"/>
        <v>2.0367700355873466</v>
      </c>
      <c r="V35" s="29">
        <v>4070</v>
      </c>
      <c r="W35" s="42">
        <f t="shared" si="14"/>
        <v>4139.0800809110478</v>
      </c>
      <c r="X35" s="27">
        <f t="shared" si="15"/>
        <v>-59.216201616593835</v>
      </c>
      <c r="Y35" s="32">
        <f t="shared" si="16"/>
        <v>8400.6626518662033</v>
      </c>
      <c r="Z35" s="42">
        <f t="shared" si="17"/>
        <v>2359.1948103673672</v>
      </c>
      <c r="AA35" s="8"/>
      <c r="AB35" s="40">
        <f t="shared" si="18"/>
        <v>2.0363658078061753</v>
      </c>
      <c r="AC35" s="21">
        <v>4110</v>
      </c>
      <c r="AD35" s="42">
        <f t="shared" si="19"/>
        <v>4132.8386032077724</v>
      </c>
      <c r="AE35" s="27">
        <f t="shared" si="20"/>
        <v>-127.94910706811726</v>
      </c>
      <c r="AF35" s="32">
        <f t="shared" si="21"/>
        <v>8387.9528791177127</v>
      </c>
      <c r="AG35" s="42">
        <f t="shared" si="22"/>
        <v>38.956043920484589</v>
      </c>
      <c r="AH35" s="8"/>
      <c r="AI35" s="40">
        <f t="shared" si="23"/>
        <v>2.0363148850145372</v>
      </c>
      <c r="AJ35" s="29">
        <v>4070</v>
      </c>
      <c r="AK35" s="42">
        <f t="shared" si="24"/>
        <v>4112.99826692032</v>
      </c>
      <c r="AL35" s="27">
        <f t="shared" si="25"/>
        <v>-6.1049224085527181</v>
      </c>
      <c r="AM35" s="32">
        <f t="shared" si="26"/>
        <v>8347.5533015108904</v>
      </c>
      <c r="AN35" s="42">
        <f t="shared" si="27"/>
        <v>393.63894399919945</v>
      </c>
      <c r="AO35" s="8"/>
      <c r="AP35" s="40">
        <f t="shared" si="28"/>
        <v>2.0361545377617727</v>
      </c>
      <c r="AQ35" s="29">
        <v>4110</v>
      </c>
      <c r="AR35" s="42">
        <f t="shared" si="29"/>
        <v>4112.4832816726812</v>
      </c>
      <c r="AS35" s="27">
        <f t="shared" si="30"/>
        <v>-4213.411606077535</v>
      </c>
      <c r="AT35" s="32">
        <f t="shared" si="31"/>
        <v>8346.5047130258718</v>
      </c>
      <c r="AU35" s="42">
        <f t="shared" si="32"/>
        <v>0.26520980528563037</v>
      </c>
      <c r="AV35" s="8"/>
      <c r="AW35" s="40">
        <f t="shared" si="33"/>
        <v>2.0361504064825251</v>
      </c>
      <c r="AX35" s="29">
        <v>2040</v>
      </c>
      <c r="AY35" s="42">
        <f t="shared" si="34"/>
        <v>3650.7986534913257</v>
      </c>
      <c r="AZ35" s="27">
        <f t="shared" si="35"/>
        <v>5065.1855861960767</v>
      </c>
      <c r="BA35" s="32">
        <f t="shared" si="36"/>
        <v>7407.2094798682865</v>
      </c>
      <c r="BB35" s="42">
        <f t="shared" si="37"/>
        <v>213152.69589895647</v>
      </c>
      <c r="BC35" s="8"/>
      <c r="BD35" s="40">
        <f t="shared" si="38"/>
        <v>2.0330256187528475</v>
      </c>
      <c r="BE35" s="29">
        <v>6140</v>
      </c>
      <c r="BF35" s="42">
        <f t="shared" si="39"/>
        <v>3941.7202288880876</v>
      </c>
      <c r="BG35" s="27">
        <f t="shared" si="40"/>
        <v>261.05339286695306</v>
      </c>
      <c r="BH35" s="32">
        <f t="shared" si="41"/>
        <v>7998.9176387048738</v>
      </c>
      <c r="BI35" s="42">
        <f t="shared" si="42"/>
        <v>84635.363031333822</v>
      </c>
      <c r="BJ35" s="8"/>
      <c r="BK35" s="40" t="e">
        <f>#REF!*(1+0.15*(BF35/($E35))^4)</f>
        <v>#REF!</v>
      </c>
      <c r="BL35" s="29">
        <v>4070</v>
      </c>
      <c r="BM35" s="42">
        <f t="shared" si="43"/>
        <v>3965.2803650883566</v>
      </c>
      <c r="BN35" s="42" t="e">
        <f>#REF!*((BT35-BM35)+0.03/($E35)^4*5*(BT35-BM35)*(BM35+$BT$3*(BT35-BM35))^4)</f>
        <v>#REF!</v>
      </c>
      <c r="BO35" s="32" t="e">
        <f>#REF!*(BM35+0.03/($E35)^4*BM35^5)</f>
        <v>#REF!</v>
      </c>
      <c r="BP35" s="32">
        <f t="shared" si="44"/>
        <v>7958.8228840909651</v>
      </c>
      <c r="BQ35" s="42">
        <f t="shared" si="45"/>
        <v>555.08001777522441</v>
      </c>
      <c r="BR35" s="8"/>
      <c r="BS35" s="33">
        <f t="shared" si="0"/>
        <v>2.0071274036920772</v>
      </c>
      <c r="BT35" s="29">
        <v>2040</v>
      </c>
      <c r="BU35" s="9">
        <f t="shared" si="1"/>
        <v>3901.4975034030126</v>
      </c>
      <c r="BV35" s="44">
        <f>$F35*((CA35-BU35)+0.03/($E35)^4*5*(CA35-BU35)*(BU35+$CA$3*(CA35-BU35))^4)</f>
        <v>-3734.339011982609</v>
      </c>
      <c r="BW35" s="11">
        <f t="shared" si="2"/>
        <v>7808.2072230090034</v>
      </c>
      <c r="BX35" s="44">
        <f t="shared" si="3"/>
        <v>4068.2534447717185</v>
      </c>
      <c r="BY35" s="8"/>
      <c r="BZ35" s="33">
        <f t="shared" si="46"/>
        <v>2.0066797636015807</v>
      </c>
      <c r="CA35" s="22">
        <v>2040</v>
      </c>
      <c r="CB35" s="33">
        <v>4073.7766444251201</v>
      </c>
      <c r="CC35" s="56" t="e">
        <f>#REF!*((CH35-CB35)+0.03/($E35)^4*5*(CH35-CB35)*(CB35+$CH$3*(CH35-CB35))^4)</f>
        <v>#REF!</v>
      </c>
      <c r="CD35" s="19" t="e">
        <f>#REF!*(CB35+0.03/($E35)^4*CB35^5)</f>
        <v>#REF!</v>
      </c>
      <c r="CE35" s="44">
        <f t="shared" si="47"/>
        <v>29680.102431315212</v>
      </c>
      <c r="CF35" s="8"/>
      <c r="CG35" s="33">
        <f t="shared" si="56"/>
        <v>2.0079400751974235</v>
      </c>
      <c r="CH35" s="22">
        <v>4070</v>
      </c>
      <c r="CI35" s="33">
        <v>4073.6237831879798</v>
      </c>
      <c r="CJ35" s="44">
        <f>$F35*((CO35-CI35)+0.03/($E35)^4*5*(CO35-CI35)*(CI35+$CO$3*(CO35-CI35))^4)</f>
        <v>-4082.8877912394237</v>
      </c>
      <c r="CK35" s="32" t="e">
        <f>#REF!*(CI35+0.03/($E35)^4*CI35^5)</f>
        <v>#REF!</v>
      </c>
      <c r="CL35" s="44">
        <f t="shared" si="48"/>
        <v>2.3366557820067371E-2</v>
      </c>
      <c r="CM35" s="8"/>
      <c r="CN35" s="33">
        <f t="shared" si="57"/>
        <v>2.0079388835155902</v>
      </c>
      <c r="CO35" s="22">
        <v>2040</v>
      </c>
      <c r="CP35" s="33">
        <f t="shared" si="49"/>
        <v>4041.4215713493877</v>
      </c>
      <c r="CQ35" s="33">
        <f t="shared" si="4"/>
        <v>8089.0595080527319</v>
      </c>
      <c r="CR35" s="44">
        <f t="shared" si="5"/>
        <v>1036.9824472975624</v>
      </c>
      <c r="CS35" s="60"/>
      <c r="CT35" s="33">
        <f>C35</f>
        <v>21</v>
      </c>
      <c r="CU35" s="33" t="str">
        <f>D35</f>
        <v xml:space="preserve"> ('8', '9'),</v>
      </c>
      <c r="CV35" s="33">
        <f>E35</f>
        <v>10100</v>
      </c>
      <c r="CW35" s="33">
        <f t="shared" si="50"/>
        <v>2</v>
      </c>
      <c r="CX35" s="90">
        <f t="shared" si="51"/>
        <v>2.7904235390033616E-2</v>
      </c>
      <c r="CY35" s="33">
        <f>CW35*(1+0.15*(CZ35/CV35)^4)</f>
        <v>2.0058226148198637</v>
      </c>
      <c r="CZ35" s="33">
        <v>3769.8196640098799</v>
      </c>
      <c r="DA35" s="10">
        <f t="shared" si="52"/>
        <v>7561.5895358636371</v>
      </c>
      <c r="DB35" s="54">
        <f>CZ35/CV35</f>
        <v>0.37324947168414652</v>
      </c>
      <c r="DC35" s="33" t="str">
        <f t="shared" si="53"/>
        <v>-</v>
      </c>
      <c r="DD35" s="8"/>
      <c r="DF35" s="33">
        <v>21</v>
      </c>
      <c r="DG35" s="1">
        <v>3953.9598006114848</v>
      </c>
      <c r="DH35" s="92">
        <f t="shared" si="54"/>
        <v>4.6571069481568153E-2</v>
      </c>
    </row>
    <row r="36" spans="2:112" s="1" customFormat="1" x14ac:dyDescent="0.3">
      <c r="B36" s="72"/>
      <c r="C36" s="28">
        <v>22</v>
      </c>
      <c r="D36" s="29" t="s">
        <v>36</v>
      </c>
      <c r="E36" s="29">
        <v>10090</v>
      </c>
      <c r="F36" s="29">
        <v>3</v>
      </c>
      <c r="G36" s="74">
        <v>3.0420197225404375</v>
      </c>
      <c r="H36" s="74">
        <v>3.0084039445080872</v>
      </c>
      <c r="I36" s="82">
        <f t="shared" si="6"/>
        <v>3.3615778032350274E-2</v>
      </c>
      <c r="J36" s="29">
        <v>3730</v>
      </c>
      <c r="K36" s="27">
        <f t="shared" si="55"/>
        <v>0</v>
      </c>
      <c r="L36" s="32">
        <f t="shared" si="7"/>
        <v>11321.656194663699</v>
      </c>
      <c r="M36" s="7"/>
      <c r="N36" s="40">
        <f t="shared" si="8"/>
        <v>3.0420197225404375</v>
      </c>
      <c r="O36" s="43">
        <v>3730</v>
      </c>
      <c r="P36" s="42">
        <f t="shared" si="9"/>
        <v>3730</v>
      </c>
      <c r="Q36" s="27">
        <f t="shared" si="10"/>
        <v>0</v>
      </c>
      <c r="R36" s="32">
        <f t="shared" si="11"/>
        <v>11321.656194663699</v>
      </c>
      <c r="S36" s="42">
        <f t="shared" si="12"/>
        <v>0</v>
      </c>
      <c r="T36" s="6"/>
      <c r="U36" s="40">
        <f t="shared" si="13"/>
        <v>3.0420197225404375</v>
      </c>
      <c r="V36" s="29">
        <v>3730</v>
      </c>
      <c r="W36" s="42">
        <f t="shared" si="14"/>
        <v>3730</v>
      </c>
      <c r="X36" s="27">
        <f t="shared" si="15"/>
        <v>0</v>
      </c>
      <c r="Y36" s="32">
        <f t="shared" si="16"/>
        <v>11321.656194663699</v>
      </c>
      <c r="Z36" s="42">
        <f t="shared" si="17"/>
        <v>0</v>
      </c>
      <c r="AA36" s="8"/>
      <c r="AB36" s="40">
        <f t="shared" si="18"/>
        <v>3.0420197225404375</v>
      </c>
      <c r="AC36" s="21">
        <v>3730</v>
      </c>
      <c r="AD36" s="42">
        <f t="shared" si="19"/>
        <v>3730</v>
      </c>
      <c r="AE36" s="27">
        <f t="shared" si="20"/>
        <v>0</v>
      </c>
      <c r="AF36" s="32">
        <f t="shared" si="21"/>
        <v>11321.656194663699</v>
      </c>
      <c r="AG36" s="42">
        <f t="shared" si="22"/>
        <v>0</v>
      </c>
      <c r="AH36" s="8"/>
      <c r="AI36" s="40">
        <f t="shared" si="23"/>
        <v>3.0420197225404375</v>
      </c>
      <c r="AJ36" s="29">
        <v>3730</v>
      </c>
      <c r="AK36" s="42">
        <f t="shared" si="24"/>
        <v>3730</v>
      </c>
      <c r="AL36" s="27">
        <f t="shared" si="25"/>
        <v>0</v>
      </c>
      <c r="AM36" s="32">
        <f t="shared" si="26"/>
        <v>11321.656194663699</v>
      </c>
      <c r="AN36" s="42">
        <f t="shared" si="27"/>
        <v>0</v>
      </c>
      <c r="AO36" s="8"/>
      <c r="AP36" s="40">
        <f t="shared" si="28"/>
        <v>3.0420197225404375</v>
      </c>
      <c r="AQ36" s="29">
        <v>3730</v>
      </c>
      <c r="AR36" s="42">
        <f t="shared" si="29"/>
        <v>3730</v>
      </c>
      <c r="AS36" s="27">
        <f t="shared" si="30"/>
        <v>0</v>
      </c>
      <c r="AT36" s="32">
        <f t="shared" si="31"/>
        <v>11321.656194663699</v>
      </c>
      <c r="AU36" s="42">
        <f t="shared" si="32"/>
        <v>0</v>
      </c>
      <c r="AV36" s="8"/>
      <c r="AW36" s="40">
        <f t="shared" si="33"/>
        <v>3.0420197225404375</v>
      </c>
      <c r="AX36" s="29">
        <v>3730</v>
      </c>
      <c r="AY36" s="42">
        <f t="shared" si="34"/>
        <v>3730</v>
      </c>
      <c r="AZ36" s="27">
        <f t="shared" si="35"/>
        <v>0</v>
      </c>
      <c r="BA36" s="32">
        <f t="shared" si="36"/>
        <v>11321.656194663699</v>
      </c>
      <c r="BB36" s="42">
        <f t="shared" si="37"/>
        <v>0</v>
      </c>
      <c r="BC36" s="8"/>
      <c r="BD36" s="40">
        <f t="shared" si="38"/>
        <v>3.0420197225404375</v>
      </c>
      <c r="BE36" s="29">
        <v>3730</v>
      </c>
      <c r="BF36" s="42">
        <f t="shared" si="39"/>
        <v>3730</v>
      </c>
      <c r="BG36" s="27">
        <f t="shared" si="40"/>
        <v>0</v>
      </c>
      <c r="BH36" s="32">
        <f t="shared" si="41"/>
        <v>11321.656194663699</v>
      </c>
      <c r="BI36" s="42">
        <f t="shared" si="42"/>
        <v>0</v>
      </c>
      <c r="BJ36" s="8"/>
      <c r="BK36" s="40" t="e">
        <f>#REF!*(1+0.15*(BF36/($E36))^4)</f>
        <v>#REF!</v>
      </c>
      <c r="BL36" s="29">
        <v>3730</v>
      </c>
      <c r="BM36" s="42">
        <f t="shared" si="43"/>
        <v>3730</v>
      </c>
      <c r="BN36" s="42" t="e">
        <f>#REF!*((BT36-BM36)+0.03/($E36)^4*5*(BT36-BM36)*(BM36+$BT$3*(BT36-BM36))^4)</f>
        <v>#REF!</v>
      </c>
      <c r="BO36" s="32" t="e">
        <f>#REF!*(BM36+0.03/($E36)^4*BM36^5)</f>
        <v>#REF!</v>
      </c>
      <c r="BP36" s="32">
        <f t="shared" si="44"/>
        <v>11221.346713015166</v>
      </c>
      <c r="BQ36" s="42">
        <f t="shared" si="45"/>
        <v>0</v>
      </c>
      <c r="BR36" s="8"/>
      <c r="BS36" s="33">
        <f t="shared" si="0"/>
        <v>3.0084039445080872</v>
      </c>
      <c r="BT36" s="29">
        <v>3730</v>
      </c>
      <c r="BU36" s="9">
        <f t="shared" si="1"/>
        <v>3730</v>
      </c>
      <c r="BV36" s="44">
        <f>$F36*((CA36-BU36)+0.03/($E36)^4*5*(CA36-BU36)*(BU36+$CA$3*(CA36-BU36))^4)</f>
        <v>0</v>
      </c>
      <c r="BW36" s="11">
        <f t="shared" si="2"/>
        <v>11196.269342603033</v>
      </c>
      <c r="BX36" s="44">
        <f t="shared" si="3"/>
        <v>0</v>
      </c>
      <c r="BY36" s="8"/>
      <c r="BZ36" s="33">
        <f t="shared" si="46"/>
        <v>3.0084039445080872</v>
      </c>
      <c r="CA36" s="22">
        <v>3730</v>
      </c>
      <c r="CB36" s="33">
        <v>3730</v>
      </c>
      <c r="CC36" s="56" t="e">
        <f>#REF!*((CH36-CB36)+0.03/($E36)^4*5*(CH36-CB36)*(CB36+$CH$3*(CH36-CB36))^4)</f>
        <v>#REF!</v>
      </c>
      <c r="CD36" s="19" t="e">
        <f>#REF!*(CB36+0.03/($E36)^4*CB36^5)</f>
        <v>#REF!</v>
      </c>
      <c r="CE36" s="44">
        <f t="shared" si="47"/>
        <v>0</v>
      </c>
      <c r="CF36" s="8"/>
      <c r="CG36" s="33">
        <f t="shared" si="56"/>
        <v>3.0084039445080872</v>
      </c>
      <c r="CH36" s="22">
        <v>3730</v>
      </c>
      <c r="CI36" s="33">
        <v>3730</v>
      </c>
      <c r="CJ36" s="44">
        <f>$F36*((CO36-CI36)+0.03/($E36)^4*5*(CO36-CI36)*(CI36+$CO$3*(CO36-CI36))^4)</f>
        <v>0</v>
      </c>
      <c r="CK36" s="32" t="e">
        <f>#REF!*(CI36+0.03/($E36)^4*CI36^5)</f>
        <v>#REF!</v>
      </c>
      <c r="CL36" s="44">
        <f t="shared" si="48"/>
        <v>0</v>
      </c>
      <c r="CM36" s="8"/>
      <c r="CN36" s="33">
        <f t="shared" si="57"/>
        <v>3.0084039445080872</v>
      </c>
      <c r="CO36" s="22">
        <v>3730</v>
      </c>
      <c r="CP36" s="33">
        <f t="shared" si="49"/>
        <v>3730</v>
      </c>
      <c r="CQ36" s="33">
        <f t="shared" si="4"/>
        <v>11196.269342603033</v>
      </c>
      <c r="CR36" s="44">
        <f t="shared" si="5"/>
        <v>0</v>
      </c>
      <c r="CS36" s="60"/>
      <c r="CT36" s="33">
        <f>C36</f>
        <v>22</v>
      </c>
      <c r="CU36" s="33" t="str">
        <f>D36</f>
        <v xml:space="preserve"> ('8', '16'),</v>
      </c>
      <c r="CV36" s="33">
        <f>E36</f>
        <v>10090</v>
      </c>
      <c r="CW36" s="33">
        <f t="shared" si="50"/>
        <v>3</v>
      </c>
      <c r="CX36" s="90">
        <f t="shared" si="51"/>
        <v>3.3615778032350274E-2</v>
      </c>
      <c r="CY36" s="33">
        <f>CW36*(1+0.15*(CZ36/CV36)^4)</f>
        <v>3.0084039445080872</v>
      </c>
      <c r="CZ36" s="33">
        <v>3730</v>
      </c>
      <c r="DA36" s="10">
        <f t="shared" si="52"/>
        <v>11221.346713015166</v>
      </c>
      <c r="DB36" s="54">
        <f>CZ36/CV36</f>
        <v>0.36967294350842417</v>
      </c>
      <c r="DC36" s="33" t="str">
        <f t="shared" si="53"/>
        <v>-</v>
      </c>
      <c r="DD36" s="8"/>
      <c r="DF36" s="33">
        <v>22</v>
      </c>
      <c r="DG36" s="1">
        <v>3730</v>
      </c>
      <c r="DH36" s="92">
        <f t="shared" si="54"/>
        <v>0</v>
      </c>
    </row>
    <row r="37" spans="2:112" s="1" customFormat="1" x14ac:dyDescent="0.3">
      <c r="B37" s="72"/>
      <c r="C37" s="28">
        <v>17</v>
      </c>
      <c r="D37" s="29" t="s">
        <v>37</v>
      </c>
      <c r="E37" s="29">
        <v>15680</v>
      </c>
      <c r="F37" s="29">
        <v>1.8</v>
      </c>
      <c r="G37" s="74">
        <v>1.8103043263315715</v>
      </c>
      <c r="H37" s="74">
        <v>1.802037387655276</v>
      </c>
      <c r="I37" s="82">
        <f t="shared" si="6"/>
        <v>8.2669386762954655E-3</v>
      </c>
      <c r="J37" s="29">
        <v>4950</v>
      </c>
      <c r="K37" s="27">
        <f t="shared" si="55"/>
        <v>0</v>
      </c>
      <c r="L37" s="32">
        <f t="shared" si="7"/>
        <v>8953.5761691396328</v>
      </c>
      <c r="M37" s="7"/>
      <c r="N37" s="40">
        <f t="shared" si="8"/>
        <v>1.8109485777590935</v>
      </c>
      <c r="O37" s="43">
        <v>4950</v>
      </c>
      <c r="P37" s="42">
        <f t="shared" si="9"/>
        <v>4950</v>
      </c>
      <c r="Q37" s="27">
        <f t="shared" si="10"/>
        <v>-1068.1704846153025</v>
      </c>
      <c r="R37" s="32">
        <f t="shared" si="11"/>
        <v>8953.5761691396328</v>
      </c>
      <c r="S37" s="42">
        <f t="shared" si="12"/>
        <v>0</v>
      </c>
      <c r="T37" s="6"/>
      <c r="U37" s="40">
        <f t="shared" si="13"/>
        <v>1.8109485777590935</v>
      </c>
      <c r="V37" s="29">
        <v>4360</v>
      </c>
      <c r="W37" s="42">
        <f t="shared" si="14"/>
        <v>4706.4231627908894</v>
      </c>
      <c r="X37" s="27">
        <f t="shared" si="15"/>
        <v>-627.13789144693487</v>
      </c>
      <c r="Y37" s="32">
        <f t="shared" si="16"/>
        <v>8512.5322392147264</v>
      </c>
      <c r="Z37" s="42">
        <f t="shared" si="17"/>
        <v>59329.675624793585</v>
      </c>
      <c r="AA37" s="8"/>
      <c r="AB37" s="40">
        <f t="shared" si="18"/>
        <v>1.8104584485005126</v>
      </c>
      <c r="AC37" s="21">
        <v>4360</v>
      </c>
      <c r="AD37" s="42">
        <f t="shared" si="19"/>
        <v>4632.0701218529621</v>
      </c>
      <c r="AE37" s="27">
        <f t="shared" si="20"/>
        <v>-492.4944959688757</v>
      </c>
      <c r="AF37" s="32">
        <f t="shared" si="21"/>
        <v>8377.9242158709931</v>
      </c>
      <c r="AG37" s="42">
        <f t="shared" si="22"/>
        <v>5528.3746967170919</v>
      </c>
      <c r="AH37" s="8"/>
      <c r="AI37" s="40">
        <f t="shared" si="23"/>
        <v>1.8103232081669225</v>
      </c>
      <c r="AJ37" s="29">
        <v>4360</v>
      </c>
      <c r="AK37" s="42">
        <f t="shared" si="24"/>
        <v>4546.1681056435509</v>
      </c>
      <c r="AL37" s="27">
        <f t="shared" si="25"/>
        <v>-336.9869370068642</v>
      </c>
      <c r="AM37" s="32">
        <f t="shared" si="26"/>
        <v>8222.4202334361271</v>
      </c>
      <c r="AN37" s="42">
        <f t="shared" si="27"/>
        <v>7379.1563888419378</v>
      </c>
      <c r="AO37" s="8"/>
      <c r="AP37" s="40">
        <f t="shared" si="28"/>
        <v>1.8101748645337838</v>
      </c>
      <c r="AQ37" s="29">
        <v>4360</v>
      </c>
      <c r="AR37" s="42">
        <f t="shared" si="29"/>
        <v>4514.1916904226055</v>
      </c>
      <c r="AS37" s="27">
        <f t="shared" si="30"/>
        <v>788.93791365122161</v>
      </c>
      <c r="AT37" s="32">
        <f t="shared" si="31"/>
        <v>8164.5381825635804</v>
      </c>
      <c r="AU37" s="42">
        <f t="shared" si="32"/>
        <v>1022.4911303823121</v>
      </c>
      <c r="AV37" s="8"/>
      <c r="AW37" s="40">
        <f t="shared" si="33"/>
        <v>1.8101217490609287</v>
      </c>
      <c r="AX37" s="29">
        <v>4950</v>
      </c>
      <c r="AY37" s="42">
        <f t="shared" si="34"/>
        <v>4611.2761876269415</v>
      </c>
      <c r="AZ37" s="27">
        <f t="shared" si="35"/>
        <v>-454.86909370758508</v>
      </c>
      <c r="BA37" s="32">
        <f t="shared" si="36"/>
        <v>8340.2808563243289</v>
      </c>
      <c r="BB37" s="42">
        <f t="shared" si="37"/>
        <v>9425.3995974187255</v>
      </c>
      <c r="BC37" s="8"/>
      <c r="BD37" s="40">
        <f t="shared" si="38"/>
        <v>1.8102865326644615</v>
      </c>
      <c r="BE37" s="29">
        <v>4360</v>
      </c>
      <c r="BF37" s="42">
        <f t="shared" si="39"/>
        <v>4581.908670022689</v>
      </c>
      <c r="BG37" s="27">
        <f t="shared" si="40"/>
        <v>666.37574290122848</v>
      </c>
      <c r="BH37" s="32">
        <f t="shared" si="41"/>
        <v>8287.1179853645863</v>
      </c>
      <c r="BI37" s="42">
        <f t="shared" si="42"/>
        <v>862.4510902360804</v>
      </c>
      <c r="BJ37" s="8"/>
      <c r="BK37" s="40" t="e">
        <f>#REF!*(1+0.15*(BF37/($E37))^4)</f>
        <v>#REF!</v>
      </c>
      <c r="BL37" s="29">
        <v>4950</v>
      </c>
      <c r="BM37" s="42">
        <f t="shared" si="43"/>
        <v>4649.513108300318</v>
      </c>
      <c r="BN37" s="42" t="e">
        <f>#REF!*((BT37-BM37)+0.03/($E37)^4*5*(BT37-BM37)*(BM37+$BT$3*(BT37-BM37))^4)</f>
        <v>#REF!</v>
      </c>
      <c r="BO37" s="32" t="e">
        <f>#REF!*(BM37+0.03/($E37)^4*BM37^5)</f>
        <v>#REF!</v>
      </c>
      <c r="BP37" s="32">
        <f t="shared" si="44"/>
        <v>8378.8290725723655</v>
      </c>
      <c r="BQ37" s="42">
        <f t="shared" si="45"/>
        <v>4570.3600748337512</v>
      </c>
      <c r="BR37" s="8"/>
      <c r="BS37" s="33">
        <f t="shared" si="0"/>
        <v>1.8020874180598536</v>
      </c>
      <c r="BT37" s="29">
        <v>4950</v>
      </c>
      <c r="BU37" s="9">
        <f t="shared" si="1"/>
        <v>4659.4679773152839</v>
      </c>
      <c r="BV37" s="44">
        <f>$F37*((CA37-BU37)+0.03/($E37)^4*5*(CA37-BU37)*(BU37+$CA$3*(CA37-BU37))^4)</f>
        <v>523.57659812889938</v>
      </c>
      <c r="BW37" s="11">
        <f t="shared" si="2"/>
        <v>8389.0043238401377</v>
      </c>
      <c r="BX37" s="44">
        <f t="shared" si="3"/>
        <v>99.099417105127742</v>
      </c>
      <c r="BY37" s="8"/>
      <c r="BZ37" s="33">
        <f t="shared" si="46"/>
        <v>1.8021053526735011</v>
      </c>
      <c r="CA37" s="22">
        <v>4950</v>
      </c>
      <c r="CB37" s="33">
        <v>4876.64567885207</v>
      </c>
      <c r="CC37" s="56" t="e">
        <f>#REF!*((CH37-CB37)+0.03/($E37)^4*5*(CH37-CB37)*(CB37+$CH$3*(CH37-CB37))^4)</f>
        <v>#REF!</v>
      </c>
      <c r="CD37" s="19" t="e">
        <f>#REF!*(CB37+0.03/($E37)^4*CB37^5)</f>
        <v>#REF!</v>
      </c>
      <c r="CE37" s="44">
        <f t="shared" si="47"/>
        <v>47166.154044801347</v>
      </c>
      <c r="CF37" s="8"/>
      <c r="CG37" s="33">
        <f t="shared" si="56"/>
        <v>1.8025261802767318</v>
      </c>
      <c r="CH37" s="22">
        <v>4950</v>
      </c>
      <c r="CI37" s="33">
        <v>4879.6147251848197</v>
      </c>
      <c r="CJ37" s="44">
        <f>$F37*((CO37-CI37)+0.03/($E37)^4*5*(CO37-CI37)*(CI37+$CO$3*(CO37-CI37))^4)</f>
        <v>126.87189687087283</v>
      </c>
      <c r="CK37" s="32" t="e">
        <f>#REF!*(CI37+0.03/($E37)^4*CI37^5)</f>
        <v>#REF!</v>
      </c>
      <c r="CL37" s="44">
        <f t="shared" si="48"/>
        <v>8.8152361260145184</v>
      </c>
      <c r="CM37" s="8"/>
      <c r="CN37" s="33">
        <f t="shared" si="57"/>
        <v>1.8025323379508471</v>
      </c>
      <c r="CO37" s="22">
        <v>4950</v>
      </c>
      <c r="CP37" s="33">
        <f t="shared" si="49"/>
        <v>4880.7292683705618</v>
      </c>
      <c r="CQ37" s="33">
        <f t="shared" si="4"/>
        <v>8787.7868734674521</v>
      </c>
      <c r="CR37" s="44">
        <f t="shared" si="5"/>
        <v>1.2422065128842605</v>
      </c>
      <c r="CS37" s="60"/>
      <c r="CT37" s="33">
        <f>C37</f>
        <v>17</v>
      </c>
      <c r="CU37" s="33" t="str">
        <f>D37</f>
        <v xml:space="preserve"> ('7', '8'),</v>
      </c>
      <c r="CV37" s="33">
        <f>E37</f>
        <v>15680</v>
      </c>
      <c r="CW37" s="33">
        <f t="shared" si="50"/>
        <v>1.8</v>
      </c>
      <c r="CX37" s="90">
        <f t="shared" si="51"/>
        <v>8.2669386762954655E-3</v>
      </c>
      <c r="CY37" s="33">
        <f>CW37*(1+0.15*(CZ37/CV37)^4)</f>
        <v>1.8019130918063846</v>
      </c>
      <c r="CZ37" s="33">
        <v>4549.2423162597497</v>
      </c>
      <c r="DA37" s="10">
        <f t="shared" si="52"/>
        <v>8197.3392874680449</v>
      </c>
      <c r="DB37" s="54">
        <f>CZ37/CV37</f>
        <v>0.29013024976146362</v>
      </c>
      <c r="DC37" s="33" t="str">
        <f t="shared" si="53"/>
        <v>-</v>
      </c>
      <c r="DD37" s="8"/>
      <c r="DF37" s="33">
        <v>17</v>
      </c>
      <c r="DG37" s="1">
        <v>4621.3997329055201</v>
      </c>
      <c r="DH37" s="92">
        <f t="shared" si="54"/>
        <v>1.5613757912346671E-2</v>
      </c>
    </row>
    <row r="38" spans="2:112" s="1" customFormat="1" x14ac:dyDescent="0.3">
      <c r="B38" s="72"/>
      <c r="C38" s="28">
        <v>18</v>
      </c>
      <c r="D38" s="29" t="s">
        <v>38</v>
      </c>
      <c r="E38" s="29">
        <v>46810</v>
      </c>
      <c r="F38" s="29">
        <v>1.2</v>
      </c>
      <c r="G38" s="74">
        <v>1.2001138023161591</v>
      </c>
      <c r="H38" s="74">
        <v>1.2000227482340473</v>
      </c>
      <c r="I38" s="82">
        <f t="shared" si="6"/>
        <v>9.1054082111741153E-5</v>
      </c>
      <c r="J38" s="29">
        <v>4950</v>
      </c>
      <c r="K38" s="27">
        <f t="shared" si="55"/>
        <v>0</v>
      </c>
      <c r="L38" s="32">
        <f t="shared" si="7"/>
        <v>5940.4730007203398</v>
      </c>
      <c r="M38" s="7"/>
      <c r="N38" s="40">
        <f t="shared" si="8"/>
        <v>1.2001135621769465</v>
      </c>
      <c r="O38" s="43">
        <v>4950</v>
      </c>
      <c r="P38" s="42">
        <f t="shared" si="9"/>
        <v>4950</v>
      </c>
      <c r="Q38" s="27">
        <f t="shared" si="10"/>
        <v>0</v>
      </c>
      <c r="R38" s="32">
        <f t="shared" si="11"/>
        <v>5940.4730007203398</v>
      </c>
      <c r="S38" s="42">
        <f t="shared" si="12"/>
        <v>0</v>
      </c>
      <c r="T38" s="6"/>
      <c r="U38" s="40">
        <f t="shared" si="13"/>
        <v>1.2001135621769465</v>
      </c>
      <c r="V38" s="29">
        <v>4950</v>
      </c>
      <c r="W38" s="42">
        <f t="shared" si="14"/>
        <v>4950</v>
      </c>
      <c r="X38" s="27">
        <f t="shared" si="15"/>
        <v>0</v>
      </c>
      <c r="Y38" s="32">
        <f t="shared" si="16"/>
        <v>5940.4730007203398</v>
      </c>
      <c r="Z38" s="42">
        <f t="shared" si="17"/>
        <v>0</v>
      </c>
      <c r="AA38" s="8"/>
      <c r="AB38" s="40">
        <f t="shared" si="18"/>
        <v>1.2001135621769465</v>
      </c>
      <c r="AC38" s="21">
        <v>4950</v>
      </c>
      <c r="AD38" s="42">
        <f t="shared" si="19"/>
        <v>4950</v>
      </c>
      <c r="AE38" s="27">
        <f t="shared" si="20"/>
        <v>0</v>
      </c>
      <c r="AF38" s="32">
        <f t="shared" si="21"/>
        <v>5940.4730007203398</v>
      </c>
      <c r="AG38" s="42">
        <f t="shared" si="22"/>
        <v>0</v>
      </c>
      <c r="AH38" s="8"/>
      <c r="AI38" s="40">
        <f t="shared" si="23"/>
        <v>1.2001135621769465</v>
      </c>
      <c r="AJ38" s="29">
        <v>4950</v>
      </c>
      <c r="AK38" s="42">
        <f t="shared" si="24"/>
        <v>4950</v>
      </c>
      <c r="AL38" s="27">
        <f t="shared" si="25"/>
        <v>0</v>
      </c>
      <c r="AM38" s="32">
        <f t="shared" si="26"/>
        <v>5940.4730007203398</v>
      </c>
      <c r="AN38" s="42">
        <f t="shared" si="27"/>
        <v>0</v>
      </c>
      <c r="AO38" s="8"/>
      <c r="AP38" s="40">
        <f t="shared" si="28"/>
        <v>1.2001135621769465</v>
      </c>
      <c r="AQ38" s="29">
        <v>4950</v>
      </c>
      <c r="AR38" s="42">
        <f t="shared" si="29"/>
        <v>4950</v>
      </c>
      <c r="AS38" s="27">
        <f t="shared" si="30"/>
        <v>0</v>
      </c>
      <c r="AT38" s="32">
        <f t="shared" si="31"/>
        <v>5940.4730007203398</v>
      </c>
      <c r="AU38" s="42">
        <f t="shared" si="32"/>
        <v>0</v>
      </c>
      <c r="AV38" s="8"/>
      <c r="AW38" s="40">
        <f t="shared" si="33"/>
        <v>1.2001135621769465</v>
      </c>
      <c r="AX38" s="29">
        <v>4950</v>
      </c>
      <c r="AY38" s="42">
        <f t="shared" si="34"/>
        <v>4950</v>
      </c>
      <c r="AZ38" s="27">
        <f t="shared" si="35"/>
        <v>0</v>
      </c>
      <c r="BA38" s="32">
        <f t="shared" si="36"/>
        <v>5940.4730007203398</v>
      </c>
      <c r="BB38" s="42">
        <f t="shared" si="37"/>
        <v>0</v>
      </c>
      <c r="BC38" s="8"/>
      <c r="BD38" s="40">
        <f t="shared" si="38"/>
        <v>1.2001135621769465</v>
      </c>
      <c r="BE38" s="29">
        <v>4950</v>
      </c>
      <c r="BF38" s="42">
        <f t="shared" si="39"/>
        <v>4950</v>
      </c>
      <c r="BG38" s="27">
        <f t="shared" si="40"/>
        <v>708.06820326065122</v>
      </c>
      <c r="BH38" s="32">
        <f t="shared" si="41"/>
        <v>5940.4730007203398</v>
      </c>
      <c r="BI38" s="42">
        <f t="shared" si="42"/>
        <v>0</v>
      </c>
      <c r="BJ38" s="8"/>
      <c r="BK38" s="40" t="e">
        <f>#REF!*(1+0.15*(BF38/($E38))^4)</f>
        <v>#REF!</v>
      </c>
      <c r="BL38" s="29">
        <v>5540</v>
      </c>
      <c r="BM38" s="42">
        <f t="shared" si="43"/>
        <v>5058.3606576288003</v>
      </c>
      <c r="BN38" s="42" t="e">
        <f>#REF!*((BT38-BM38)+0.03/($E38)^4*5*(BT38-BM38)*(BM38+$BT$3*(BT38-BM38))^4)</f>
        <v>#REF!</v>
      </c>
      <c r="BO38" s="32" t="e">
        <f>#REF!*(BM38+0.03/($E38)^4*BM38^5)</f>
        <v>#REF!</v>
      </c>
      <c r="BP38" s="32">
        <f t="shared" si="44"/>
        <v>6070.1569449211111</v>
      </c>
      <c r="BQ38" s="42">
        <f t="shared" si="45"/>
        <v>11742.032121746066</v>
      </c>
      <c r="BR38" s="8"/>
      <c r="BS38" s="33">
        <f t="shared" si="0"/>
        <v>1.2000245446647548</v>
      </c>
      <c r="BT38" s="29">
        <v>4950</v>
      </c>
      <c r="BU38" s="9">
        <f t="shared" si="1"/>
        <v>5054.7707634175467</v>
      </c>
      <c r="BV38" s="44">
        <f>$F38*((CA38-BU38)+0.03/($E38)^4*5*(CA38-BU38)*(BU38+$CA$3*(CA38-BU38))^4)</f>
        <v>-125.7274702799516</v>
      </c>
      <c r="BW38" s="11">
        <f t="shared" si="2"/>
        <v>6065.7496592665939</v>
      </c>
      <c r="BX38" s="44">
        <f t="shared" si="3"/>
        <v>12.88734044799155</v>
      </c>
      <c r="BY38" s="8"/>
      <c r="BZ38" s="33">
        <f t="shared" si="46"/>
        <v>1.200024475061972</v>
      </c>
      <c r="CA38" s="22">
        <v>4950</v>
      </c>
      <c r="CB38" s="33">
        <v>5254.1701438325699</v>
      </c>
      <c r="CC38" s="56" t="e">
        <f>#REF!*((CH38-CB38)+0.03/($E38)^4*5*(CH38-CB38)*(CB38+$CH$3*(CH38-CB38))^4)</f>
        <v>#REF!</v>
      </c>
      <c r="CD38" s="19" t="e">
        <f>#REF!*(CB38+0.03/($E38)^4*CB38^5)</f>
        <v>#REF!</v>
      </c>
      <c r="CE38" s="44">
        <f t="shared" si="47"/>
        <v>39760.112909895135</v>
      </c>
      <c r="CF38" s="8"/>
      <c r="CG38" s="33">
        <f t="shared" si="56"/>
        <v>1.2000285715939658</v>
      </c>
      <c r="CH38" s="22">
        <v>5540</v>
      </c>
      <c r="CI38" s="33">
        <v>5265.7392248759597</v>
      </c>
      <c r="CJ38" s="44">
        <f>$F38*((CO38-CI38)+0.03/($E38)^4*5*(CO38-CI38)*(CI38+$CO$3*(CO38-CI38))^4)</f>
        <v>-378.89613622611881</v>
      </c>
      <c r="CK38" s="32" t="e">
        <f>#REF!*(CI38+0.03/($E38)^4*CI38^5)</f>
        <v>#REF!</v>
      </c>
      <c r="CL38" s="44">
        <f t="shared" si="48"/>
        <v>133.84363618852157</v>
      </c>
      <c r="CM38" s="8"/>
      <c r="CN38" s="33">
        <f t="shared" si="57"/>
        <v>1.2000288240718422</v>
      </c>
      <c r="CO38" s="22">
        <v>4950</v>
      </c>
      <c r="CP38" s="33">
        <f t="shared" si="49"/>
        <v>5260.7395285263874</v>
      </c>
      <c r="CQ38" s="33">
        <f t="shared" si="4"/>
        <v>6312.9176464026032</v>
      </c>
      <c r="CR38" s="44">
        <f t="shared" si="5"/>
        <v>24.996963587926903</v>
      </c>
      <c r="CS38" s="60"/>
      <c r="CT38" s="33">
        <f>C38</f>
        <v>18</v>
      </c>
      <c r="CU38" s="33" t="str">
        <f>D38</f>
        <v xml:space="preserve"> ('7', '18'),</v>
      </c>
      <c r="CV38" s="33">
        <f>E38</f>
        <v>46810</v>
      </c>
      <c r="CW38" s="33">
        <f t="shared" si="50"/>
        <v>1.2</v>
      </c>
      <c r="CX38" s="90">
        <f t="shared" si="51"/>
        <v>9.1054082111741153E-5</v>
      </c>
      <c r="CY38" s="33">
        <f>CW38*(1+0.15*(CZ38/CV38)^4)</f>
        <v>1.2000225080948348</v>
      </c>
      <c r="CZ38" s="33">
        <v>4950</v>
      </c>
      <c r="DA38" s="10">
        <f t="shared" si="52"/>
        <v>5940.111415069432</v>
      </c>
      <c r="DB38" s="54">
        <f>CZ38/CV38</f>
        <v>0.10574663533433028</v>
      </c>
      <c r="DC38" s="33" t="str">
        <f t="shared" si="53"/>
        <v>-</v>
      </c>
      <c r="DD38" s="8"/>
      <c r="DF38" s="33">
        <v>18</v>
      </c>
      <c r="DG38" s="1">
        <v>4963.1504097723036</v>
      </c>
      <c r="DH38" s="92">
        <f t="shared" si="54"/>
        <v>2.6496093582839761E-3</v>
      </c>
    </row>
    <row r="39" spans="2:112" s="1" customFormat="1" x14ac:dyDescent="0.3">
      <c r="B39" s="72"/>
      <c r="C39" s="28">
        <v>54</v>
      </c>
      <c r="D39" s="29" t="s">
        <v>39</v>
      </c>
      <c r="E39" s="29">
        <v>46810</v>
      </c>
      <c r="F39" s="29">
        <v>1.2</v>
      </c>
      <c r="G39" s="74">
        <v>1.2000864884300682</v>
      </c>
      <c r="H39" s="74">
        <v>1.2000171006288112</v>
      </c>
      <c r="I39" s="82">
        <f t="shared" si="6"/>
        <v>6.9387801256981518E-5</v>
      </c>
      <c r="J39" s="29">
        <v>4950</v>
      </c>
      <c r="K39" s="27">
        <f t="shared" si="55"/>
        <v>0</v>
      </c>
      <c r="L39" s="32">
        <f t="shared" si="7"/>
        <v>5940.3657526301085</v>
      </c>
      <c r="M39" s="7"/>
      <c r="N39" s="40">
        <f t="shared" si="8"/>
        <v>1.2000918958960918</v>
      </c>
      <c r="O39" s="43">
        <v>4950</v>
      </c>
      <c r="P39" s="42">
        <f t="shared" si="9"/>
        <v>4950</v>
      </c>
      <c r="Q39" s="27">
        <f t="shared" si="10"/>
        <v>-708.05179140391749</v>
      </c>
      <c r="R39" s="32">
        <f t="shared" si="11"/>
        <v>5940.3657526301085</v>
      </c>
      <c r="S39" s="42">
        <f t="shared" si="12"/>
        <v>0</v>
      </c>
      <c r="T39" s="6"/>
      <c r="U39" s="40">
        <f t="shared" si="13"/>
        <v>1.2000918958960918</v>
      </c>
      <c r="V39" s="29">
        <v>4360</v>
      </c>
      <c r="W39" s="42">
        <f t="shared" si="14"/>
        <v>4706.4231627908894</v>
      </c>
      <c r="X39" s="27">
        <f t="shared" si="15"/>
        <v>-415.73781184672981</v>
      </c>
      <c r="Y39" s="32">
        <f t="shared" si="16"/>
        <v>5648.0516779188811</v>
      </c>
      <c r="Z39" s="42">
        <f t="shared" si="17"/>
        <v>59329.675624793585</v>
      </c>
      <c r="AA39" s="8"/>
      <c r="AB39" s="40">
        <f t="shared" si="18"/>
        <v>1.2000877820405382</v>
      </c>
      <c r="AC39" s="21">
        <v>4360</v>
      </c>
      <c r="AD39" s="42">
        <f t="shared" si="19"/>
        <v>4632.0701218529621</v>
      </c>
      <c r="AE39" s="27">
        <f t="shared" si="20"/>
        <v>-326.507381502827</v>
      </c>
      <c r="AF39" s="32">
        <f t="shared" si="21"/>
        <v>5558.8215444677853</v>
      </c>
      <c r="AG39" s="42">
        <f t="shared" si="22"/>
        <v>5528.3746967170919</v>
      </c>
      <c r="AH39" s="8"/>
      <c r="AI39" s="40">
        <f t="shared" si="23"/>
        <v>1.2000866469130433</v>
      </c>
      <c r="AJ39" s="29">
        <v>4360</v>
      </c>
      <c r="AK39" s="42">
        <f t="shared" si="24"/>
        <v>4546.1681056435509</v>
      </c>
      <c r="AL39" s="27">
        <f t="shared" si="25"/>
        <v>-223.41754286691727</v>
      </c>
      <c r="AM39" s="32">
        <f t="shared" si="26"/>
        <v>5455.7317358511318</v>
      </c>
      <c r="AN39" s="42">
        <f t="shared" si="27"/>
        <v>7379.1563888419378</v>
      </c>
      <c r="AO39" s="8"/>
      <c r="AP39" s="40">
        <f t="shared" si="28"/>
        <v>1.2000854018041902</v>
      </c>
      <c r="AQ39" s="29">
        <v>4360</v>
      </c>
      <c r="AR39" s="42">
        <f t="shared" si="29"/>
        <v>4514.1916904226055</v>
      </c>
      <c r="AS39" s="27">
        <f t="shared" si="30"/>
        <v>523.00759878161148</v>
      </c>
      <c r="AT39" s="32">
        <f t="shared" si="31"/>
        <v>5417.3573138954625</v>
      </c>
      <c r="AU39" s="42">
        <f t="shared" si="32"/>
        <v>1022.4911303823121</v>
      </c>
      <c r="AV39" s="8"/>
      <c r="AW39" s="40">
        <f t="shared" si="33"/>
        <v>1.2000849559842783</v>
      </c>
      <c r="AX39" s="29">
        <v>4950</v>
      </c>
      <c r="AY39" s="42">
        <f t="shared" si="34"/>
        <v>4611.2761876269415</v>
      </c>
      <c r="AZ39" s="27">
        <f t="shared" si="35"/>
        <v>-301.55301263196475</v>
      </c>
      <c r="BA39" s="32">
        <f t="shared" si="36"/>
        <v>5533.8670248740746</v>
      </c>
      <c r="BB39" s="42">
        <f t="shared" si="37"/>
        <v>9425.3995974187255</v>
      </c>
      <c r="BC39" s="8"/>
      <c r="BD39" s="40">
        <f t="shared" si="38"/>
        <v>1.2000863390805343</v>
      </c>
      <c r="BE39" s="29">
        <v>4360</v>
      </c>
      <c r="BF39" s="42">
        <f t="shared" si="39"/>
        <v>4581.908670022689</v>
      </c>
      <c r="BG39" s="27">
        <f t="shared" si="40"/>
        <v>441.74158618502332</v>
      </c>
      <c r="BH39" s="32">
        <f t="shared" si="41"/>
        <v>5498.6234744850753</v>
      </c>
      <c r="BI39" s="42">
        <f t="shared" si="42"/>
        <v>862.4510902360804</v>
      </c>
      <c r="BJ39" s="8"/>
      <c r="BK39" s="40" t="e">
        <f>#REF!*(1+0.15*(BF39/($E39))^4)</f>
        <v>#REF!</v>
      </c>
      <c r="BL39" s="29">
        <v>4950</v>
      </c>
      <c r="BM39" s="42">
        <f t="shared" si="43"/>
        <v>4649.513108300318</v>
      </c>
      <c r="BN39" s="42" t="e">
        <f>#REF!*((BT39-BM39)+0.03/($E39)^4*5*(BT39-BM39)*(BM39+$BT$3*(BT39-BM39))^4)</f>
        <v>#REF!</v>
      </c>
      <c r="BO39" s="32" t="e">
        <f>#REF!*(BM39+0.03/($E39)^4*BM39^5)</f>
        <v>#REF!</v>
      </c>
      <c r="BP39" s="32">
        <f t="shared" si="44"/>
        <v>5579.4971920081098</v>
      </c>
      <c r="BQ39" s="42">
        <f t="shared" si="45"/>
        <v>4570.3600748337512</v>
      </c>
      <c r="BR39" s="8"/>
      <c r="BS39" s="33">
        <f t="shared" ref="BS39:BS70" si="58">$F39*(1+0.15*(BM39/($E39))^4)</f>
        <v>1.2000175205544819</v>
      </c>
      <c r="BT39" s="29">
        <v>4950</v>
      </c>
      <c r="BU39" s="9">
        <f t="shared" ref="BU39:BU70" si="59">BM39+$BT$3*(BT39-BM39)</f>
        <v>4659.4679773152839</v>
      </c>
      <c r="BV39" s="44">
        <f>$F39*((CA39-BU39)+0.03/($E39)^4*5*(CA39-BU39)*(BU39+$CA$3*(CA39-BU39))^4)</f>
        <v>348.64362238368381</v>
      </c>
      <c r="BW39" s="11">
        <f t="shared" ref="BW39:BW70" si="60">$F39*(BU39+0.03/($E39)^4*BU39^5)</f>
        <v>5591.3780403511755</v>
      </c>
      <c r="BX39" s="44">
        <f t="shared" ref="BX39:BX70" si="61">(BU39-BM39)^2</f>
        <v>99.099417105127742</v>
      </c>
      <c r="BY39" s="8"/>
      <c r="BZ39" s="33">
        <f t="shared" si="46"/>
        <v>1.2000176710870376</v>
      </c>
      <c r="CA39" s="22">
        <v>4950</v>
      </c>
      <c r="CB39" s="33">
        <v>4876.64567885207</v>
      </c>
      <c r="CC39" s="56" t="e">
        <f>#REF!*((CH39-CB39)+0.03/($E39)^4*5*(CH39-CB39)*(CB39+$CH$3*(CH39-CB39))^4)</f>
        <v>#REF!</v>
      </c>
      <c r="CD39" s="19" t="e">
        <f>#REF!*(CB39+0.03/($E39)^4*CB39^5)</f>
        <v>#REF!</v>
      </c>
      <c r="CE39" s="44">
        <f t="shared" si="47"/>
        <v>47166.154044801347</v>
      </c>
      <c r="CF39" s="8"/>
      <c r="CG39" s="33">
        <f t="shared" si="56"/>
        <v>1.2000212032654221</v>
      </c>
      <c r="CH39" s="22">
        <v>4950</v>
      </c>
      <c r="CI39" s="33">
        <v>4879.6147251848197</v>
      </c>
      <c r="CJ39" s="44">
        <f>$F39*((CO39-CI39)+0.03/($E39)^4*5*(CO39-CI39)*(CI39+$CO$3*(CO39-CI39))^4)</f>
        <v>84.463827180958589</v>
      </c>
      <c r="CK39" s="32" t="e">
        <f>#REF!*(CI39+0.03/($E39)^4*CI39^5)</f>
        <v>#REF!</v>
      </c>
      <c r="CL39" s="44">
        <f t="shared" si="48"/>
        <v>8.8152361260145184</v>
      </c>
      <c r="CM39" s="8"/>
      <c r="CN39" s="33">
        <f t="shared" si="57"/>
        <v>1.2000212549493021</v>
      </c>
      <c r="CO39" s="22">
        <v>4950</v>
      </c>
      <c r="CP39" s="33">
        <f t="shared" si="49"/>
        <v>4880.7292683705618</v>
      </c>
      <c r="CQ39" s="33">
        <f t="shared" ref="CQ39:CQ70" si="62">$F39*(CP39+0.03/($E39)^4*CP39^5)</f>
        <v>5856.8958889377773</v>
      </c>
      <c r="CR39" s="44">
        <f t="shared" ref="CR39:CR70" si="63">(CP39-CI39)^2</f>
        <v>1.2422065128842605</v>
      </c>
      <c r="CS39" s="60"/>
      <c r="CT39" s="33">
        <f>C39</f>
        <v>54</v>
      </c>
      <c r="CU39" s="33" t="str">
        <f>D39</f>
        <v xml:space="preserve"> ('18', '7'),</v>
      </c>
      <c r="CV39" s="33">
        <f>E39</f>
        <v>46810</v>
      </c>
      <c r="CW39" s="33">
        <f t="shared" si="50"/>
        <v>1.2</v>
      </c>
      <c r="CX39" s="90">
        <f t="shared" si="51"/>
        <v>6.9387801256981518E-5</v>
      </c>
      <c r="CY39" s="33">
        <f>CW39*(1+0.15*(CZ39/CV39)^4)</f>
        <v>1.2000160573628578</v>
      </c>
      <c r="CZ39" s="33">
        <v>4549.2423162597497</v>
      </c>
      <c r="DA39" s="10">
        <f t="shared" si="52"/>
        <v>5459.1638283462999</v>
      </c>
      <c r="DB39" s="54">
        <f>CZ39/CV39</f>
        <v>9.7185266316166405E-2</v>
      </c>
      <c r="DC39" s="33" t="str">
        <f t="shared" si="53"/>
        <v>-</v>
      </c>
      <c r="DD39" s="8"/>
      <c r="DF39" s="33">
        <v>54</v>
      </c>
      <c r="DG39" s="1">
        <v>4621.3997329055201</v>
      </c>
      <c r="DH39" s="92">
        <f t="shared" si="54"/>
        <v>1.5613757912346671E-2</v>
      </c>
    </row>
    <row r="40" spans="2:112" s="1" customFormat="1" x14ac:dyDescent="0.3">
      <c r="B40" s="72"/>
      <c r="C40" s="28">
        <v>55</v>
      </c>
      <c r="D40" s="29" t="s">
        <v>40</v>
      </c>
      <c r="E40" s="29">
        <v>39360</v>
      </c>
      <c r="F40" s="29">
        <v>1.8</v>
      </c>
      <c r="G40" s="74">
        <v>1.8000045883889788</v>
      </c>
      <c r="H40" s="74">
        <v>1.8000009176777958</v>
      </c>
      <c r="I40" s="82">
        <f t="shared" si="6"/>
        <v>3.6707111830125427E-6</v>
      </c>
      <c r="J40" s="29">
        <v>1690</v>
      </c>
      <c r="K40" s="27">
        <f t="shared" si="55"/>
        <v>0</v>
      </c>
      <c r="L40" s="32">
        <f t="shared" si="7"/>
        <v>3042.006513676994</v>
      </c>
      <c r="M40" s="7"/>
      <c r="N40" s="40">
        <f t="shared" si="8"/>
        <v>1.8000045883889788</v>
      </c>
      <c r="O40" s="43">
        <v>1690</v>
      </c>
      <c r="P40" s="42">
        <f t="shared" si="9"/>
        <v>1690</v>
      </c>
      <c r="Q40" s="27">
        <f t="shared" si="10"/>
        <v>0</v>
      </c>
      <c r="R40" s="32">
        <f t="shared" si="11"/>
        <v>3042.006513676994</v>
      </c>
      <c r="S40" s="42">
        <f t="shared" si="12"/>
        <v>0</v>
      </c>
      <c r="T40" s="6"/>
      <c r="U40" s="40">
        <f t="shared" si="13"/>
        <v>1.8000045883889788</v>
      </c>
      <c r="V40" s="29">
        <v>1690</v>
      </c>
      <c r="W40" s="42">
        <f t="shared" si="14"/>
        <v>1690</v>
      </c>
      <c r="X40" s="27">
        <f t="shared" si="15"/>
        <v>0</v>
      </c>
      <c r="Y40" s="32">
        <f t="shared" si="16"/>
        <v>3042.006513676994</v>
      </c>
      <c r="Z40" s="42">
        <f t="shared" si="17"/>
        <v>0</v>
      </c>
      <c r="AA40" s="8"/>
      <c r="AB40" s="40">
        <f t="shared" si="18"/>
        <v>1.8000045883889788</v>
      </c>
      <c r="AC40" s="21">
        <v>1690</v>
      </c>
      <c r="AD40" s="42">
        <f t="shared" si="19"/>
        <v>1690</v>
      </c>
      <c r="AE40" s="27">
        <f t="shared" si="20"/>
        <v>0</v>
      </c>
      <c r="AF40" s="32">
        <f t="shared" si="21"/>
        <v>3042.006513676994</v>
      </c>
      <c r="AG40" s="42">
        <f t="shared" si="22"/>
        <v>0</v>
      </c>
      <c r="AH40" s="8"/>
      <c r="AI40" s="40">
        <f t="shared" si="23"/>
        <v>1.8000045883889788</v>
      </c>
      <c r="AJ40" s="29">
        <v>1690</v>
      </c>
      <c r="AK40" s="42">
        <f t="shared" si="24"/>
        <v>1690</v>
      </c>
      <c r="AL40" s="27">
        <f t="shared" si="25"/>
        <v>0</v>
      </c>
      <c r="AM40" s="32">
        <f t="shared" si="26"/>
        <v>3042.006513676994</v>
      </c>
      <c r="AN40" s="42">
        <f t="shared" si="27"/>
        <v>0</v>
      </c>
      <c r="AO40" s="8"/>
      <c r="AP40" s="40">
        <f t="shared" si="28"/>
        <v>1.8000045883889788</v>
      </c>
      <c r="AQ40" s="29">
        <v>1690</v>
      </c>
      <c r="AR40" s="42">
        <f t="shared" si="29"/>
        <v>1690</v>
      </c>
      <c r="AS40" s="27">
        <f t="shared" si="30"/>
        <v>0</v>
      </c>
      <c r="AT40" s="32">
        <f t="shared" si="31"/>
        <v>3042.006513676994</v>
      </c>
      <c r="AU40" s="42">
        <f t="shared" si="32"/>
        <v>0</v>
      </c>
      <c r="AV40" s="8"/>
      <c r="AW40" s="40">
        <f t="shared" si="33"/>
        <v>1.8000045883889788</v>
      </c>
      <c r="AX40" s="29">
        <v>1690</v>
      </c>
      <c r="AY40" s="42">
        <f t="shared" si="34"/>
        <v>1690</v>
      </c>
      <c r="AZ40" s="27">
        <f t="shared" si="35"/>
        <v>0</v>
      </c>
      <c r="BA40" s="32">
        <f t="shared" si="36"/>
        <v>3042.006513676994</v>
      </c>
      <c r="BB40" s="42">
        <f t="shared" si="37"/>
        <v>0</v>
      </c>
      <c r="BC40" s="8"/>
      <c r="BD40" s="40">
        <f t="shared" si="38"/>
        <v>1.8000045883889788</v>
      </c>
      <c r="BE40" s="29">
        <v>1690</v>
      </c>
      <c r="BF40" s="42">
        <f t="shared" si="39"/>
        <v>1690</v>
      </c>
      <c r="BG40" s="27">
        <f t="shared" si="40"/>
        <v>0</v>
      </c>
      <c r="BH40" s="32">
        <f t="shared" si="41"/>
        <v>3042.006513676994</v>
      </c>
      <c r="BI40" s="42">
        <f t="shared" si="42"/>
        <v>0</v>
      </c>
      <c r="BJ40" s="8"/>
      <c r="BK40" s="40" t="e">
        <f>#REF!*(1+0.15*(BF40/($E40))^4)</f>
        <v>#REF!</v>
      </c>
      <c r="BL40" s="29">
        <v>1690</v>
      </c>
      <c r="BM40" s="42">
        <f t="shared" si="43"/>
        <v>1690</v>
      </c>
      <c r="BN40" s="42" t="e">
        <f>#REF!*((BT40-BM40)+0.03/($E40)^4*5*(BT40-BM40)*(BM40+$BT$3*(BT40-BM40))^4)</f>
        <v>#REF!</v>
      </c>
      <c r="BO40" s="32" t="e">
        <f>#REF!*(BM40+0.03/($E40)^4*BM40^5)</f>
        <v>#REF!</v>
      </c>
      <c r="BP40" s="32">
        <f t="shared" si="44"/>
        <v>3042.001550875475</v>
      </c>
      <c r="BQ40" s="42">
        <f t="shared" si="45"/>
        <v>0</v>
      </c>
      <c r="BR40" s="8"/>
      <c r="BS40" s="33">
        <f t="shared" si="58"/>
        <v>1.8000009176777958</v>
      </c>
      <c r="BT40" s="29">
        <v>1690</v>
      </c>
      <c r="BU40" s="9">
        <f t="shared" si="59"/>
        <v>1690</v>
      </c>
      <c r="BV40" s="44">
        <f>$F40*((CA40-BU40)+0.03/($E40)^4*5*(CA40-BU40)*(BU40+$CA$3*(CA40-BU40))^4)</f>
        <v>0</v>
      </c>
      <c r="BW40" s="11">
        <f t="shared" si="60"/>
        <v>3042.0003101750949</v>
      </c>
      <c r="BX40" s="44">
        <f t="shared" si="61"/>
        <v>0</v>
      </c>
      <c r="BY40" s="8"/>
      <c r="BZ40" s="33">
        <f t="shared" si="46"/>
        <v>1.8000009176777958</v>
      </c>
      <c r="CA40" s="22">
        <v>1690</v>
      </c>
      <c r="CB40" s="33">
        <v>1690</v>
      </c>
      <c r="CC40" s="56" t="e">
        <f>#REF!*((CH40-CB40)+0.03/($E40)^4*5*(CH40-CB40)*(CB40+$CH$3*(CH40-CB40))^4)</f>
        <v>#REF!</v>
      </c>
      <c r="CD40" s="19" t="e">
        <f>#REF!*(CB40+0.03/($E40)^4*CB40^5)</f>
        <v>#REF!</v>
      </c>
      <c r="CE40" s="44">
        <f t="shared" si="47"/>
        <v>0</v>
      </c>
      <c r="CF40" s="8"/>
      <c r="CG40" s="33">
        <f t="shared" si="56"/>
        <v>1.8000009176777958</v>
      </c>
      <c r="CH40" s="22">
        <v>1690</v>
      </c>
      <c r="CI40" s="33">
        <v>1690</v>
      </c>
      <c r="CJ40" s="44">
        <f>$F40*((CO40-CI40)+0.03/($E40)^4*5*(CO40-CI40)*(CI40+$CO$3*(CO40-CI40))^4)</f>
        <v>0</v>
      </c>
      <c r="CK40" s="32" t="e">
        <f>#REF!*(CI40+0.03/($E40)^4*CI40^5)</f>
        <v>#REF!</v>
      </c>
      <c r="CL40" s="44">
        <f t="shared" si="48"/>
        <v>0</v>
      </c>
      <c r="CM40" s="8"/>
      <c r="CN40" s="33">
        <f t="shared" si="57"/>
        <v>1.8000009176777958</v>
      </c>
      <c r="CO40" s="22">
        <v>1690</v>
      </c>
      <c r="CP40" s="33">
        <f t="shared" si="49"/>
        <v>1690</v>
      </c>
      <c r="CQ40" s="33">
        <f t="shared" si="62"/>
        <v>3042.0003101750949</v>
      </c>
      <c r="CR40" s="44">
        <f t="shared" si="63"/>
        <v>0</v>
      </c>
      <c r="CS40" s="60"/>
      <c r="CT40" s="33">
        <f>C40</f>
        <v>55</v>
      </c>
      <c r="CU40" s="33" t="str">
        <f>D40</f>
        <v xml:space="preserve"> ('18', '16'),</v>
      </c>
      <c r="CV40" s="33">
        <f>E40</f>
        <v>39360</v>
      </c>
      <c r="CW40" s="33">
        <f t="shared" si="50"/>
        <v>1.8</v>
      </c>
      <c r="CX40" s="90">
        <f t="shared" si="51"/>
        <v>3.6707111830125427E-6</v>
      </c>
      <c r="CY40" s="33">
        <f>CW40*(1+0.15*(CZ40/CV40)^4)</f>
        <v>1.8000009176777958</v>
      </c>
      <c r="CZ40" s="33">
        <v>1690</v>
      </c>
      <c r="DA40" s="10">
        <f t="shared" si="52"/>
        <v>3042.001550875475</v>
      </c>
      <c r="DB40" s="54">
        <f>CZ40/CV40</f>
        <v>4.29369918699187E-2</v>
      </c>
      <c r="DC40" s="33" t="str">
        <f t="shared" si="53"/>
        <v>-</v>
      </c>
      <c r="DD40" s="8"/>
      <c r="DF40" s="33">
        <v>55</v>
      </c>
      <c r="DG40" s="1">
        <v>1690</v>
      </c>
      <c r="DH40" s="92">
        <f t="shared" si="54"/>
        <v>0</v>
      </c>
    </row>
    <row r="41" spans="2:112" s="1" customFormat="1" x14ac:dyDescent="0.3">
      <c r="B41" s="72"/>
      <c r="C41" s="28">
        <v>56</v>
      </c>
      <c r="D41" s="29" t="s">
        <v>41</v>
      </c>
      <c r="E41" s="29">
        <v>8110</v>
      </c>
      <c r="F41" s="29">
        <v>2.4</v>
      </c>
      <c r="G41" s="74">
        <v>3.213451249265582</v>
      </c>
      <c r="H41" s="74">
        <v>2.5626456247770419</v>
      </c>
      <c r="I41" s="82">
        <f t="shared" si="6"/>
        <v>0.65080562448854007</v>
      </c>
      <c r="J41" s="29">
        <v>6640</v>
      </c>
      <c r="K41" s="27">
        <f t="shared" si="55"/>
        <v>0</v>
      </c>
      <c r="L41" s="32">
        <f t="shared" si="7"/>
        <v>20472.176649701196</v>
      </c>
      <c r="M41" s="7"/>
      <c r="N41" s="40">
        <f t="shared" si="8"/>
        <v>3.21257317200156</v>
      </c>
      <c r="O41" s="43">
        <v>6640</v>
      </c>
      <c r="P41" s="42">
        <f t="shared" si="9"/>
        <v>6640</v>
      </c>
      <c r="Q41" s="27">
        <f t="shared" si="10"/>
        <v>0</v>
      </c>
      <c r="R41" s="32">
        <f t="shared" si="11"/>
        <v>20472.176649701196</v>
      </c>
      <c r="S41" s="42">
        <f t="shared" si="12"/>
        <v>0</v>
      </c>
      <c r="T41" s="6"/>
      <c r="U41" s="40">
        <f t="shared" si="13"/>
        <v>3.21257317200156</v>
      </c>
      <c r="V41" s="29">
        <v>6640</v>
      </c>
      <c r="W41" s="42">
        <f t="shared" si="14"/>
        <v>6640</v>
      </c>
      <c r="X41" s="27">
        <f t="shared" si="15"/>
        <v>0</v>
      </c>
      <c r="Y41" s="32">
        <f t="shared" si="16"/>
        <v>20472.176649701196</v>
      </c>
      <c r="Z41" s="42">
        <f t="shared" si="17"/>
        <v>0</v>
      </c>
      <c r="AA41" s="8"/>
      <c r="AB41" s="40">
        <f t="shared" si="18"/>
        <v>3.21257317200156</v>
      </c>
      <c r="AC41" s="21">
        <v>6640</v>
      </c>
      <c r="AD41" s="42">
        <f t="shared" si="19"/>
        <v>6640</v>
      </c>
      <c r="AE41" s="27">
        <f t="shared" si="20"/>
        <v>0</v>
      </c>
      <c r="AF41" s="32">
        <f t="shared" si="21"/>
        <v>20472.176649701196</v>
      </c>
      <c r="AG41" s="42">
        <f t="shared" si="22"/>
        <v>0</v>
      </c>
      <c r="AH41" s="8"/>
      <c r="AI41" s="40">
        <f t="shared" si="23"/>
        <v>3.21257317200156</v>
      </c>
      <c r="AJ41" s="29">
        <v>6640</v>
      </c>
      <c r="AK41" s="42">
        <f t="shared" si="24"/>
        <v>6640</v>
      </c>
      <c r="AL41" s="27">
        <f t="shared" si="25"/>
        <v>0</v>
      </c>
      <c r="AM41" s="32">
        <f t="shared" si="26"/>
        <v>20472.176649701196</v>
      </c>
      <c r="AN41" s="42">
        <f t="shared" si="27"/>
        <v>0</v>
      </c>
      <c r="AO41" s="8"/>
      <c r="AP41" s="40">
        <f t="shared" si="28"/>
        <v>3.21257317200156</v>
      </c>
      <c r="AQ41" s="29">
        <v>6640</v>
      </c>
      <c r="AR41" s="42">
        <f t="shared" si="29"/>
        <v>6640</v>
      </c>
      <c r="AS41" s="27">
        <f t="shared" si="30"/>
        <v>0</v>
      </c>
      <c r="AT41" s="32">
        <f t="shared" si="31"/>
        <v>20472.176649701196</v>
      </c>
      <c r="AU41" s="42">
        <f t="shared" si="32"/>
        <v>0</v>
      </c>
      <c r="AV41" s="8"/>
      <c r="AW41" s="40">
        <f t="shared" si="33"/>
        <v>3.21257317200156</v>
      </c>
      <c r="AX41" s="29">
        <v>6640</v>
      </c>
      <c r="AY41" s="42">
        <f t="shared" si="34"/>
        <v>6640</v>
      </c>
      <c r="AZ41" s="27">
        <f t="shared" si="35"/>
        <v>0</v>
      </c>
      <c r="BA41" s="32">
        <f t="shared" si="36"/>
        <v>20472.176649701196</v>
      </c>
      <c r="BB41" s="42">
        <f t="shared" si="37"/>
        <v>0</v>
      </c>
      <c r="BC41" s="8"/>
      <c r="BD41" s="40">
        <f t="shared" si="38"/>
        <v>3.21257317200156</v>
      </c>
      <c r="BE41" s="29">
        <v>6640</v>
      </c>
      <c r="BF41" s="42">
        <f t="shared" si="39"/>
        <v>6640</v>
      </c>
      <c r="BG41" s="27">
        <f t="shared" si="40"/>
        <v>1901.8026199971741</v>
      </c>
      <c r="BH41" s="32">
        <f t="shared" si="41"/>
        <v>20472.176649701196</v>
      </c>
      <c r="BI41" s="42">
        <f t="shared" si="42"/>
        <v>0</v>
      </c>
      <c r="BJ41" s="8"/>
      <c r="BK41" s="40" t="e">
        <f>#REF!*(1+0.15*(BF41/($E41))^4)</f>
        <v>#REF!</v>
      </c>
      <c r="BL41" s="29">
        <v>7230</v>
      </c>
      <c r="BM41" s="42">
        <f t="shared" si="43"/>
        <v>6748.3606576288003</v>
      </c>
      <c r="BN41" s="42" t="e">
        <f>#REF!*((BT41-BM41)+0.03/($E41)^4*5*(BT41-BM41)*(BM41+$BT$3*(BT41-BM41))^4)</f>
        <v>#REF!</v>
      </c>
      <c r="BO41" s="32" t="e">
        <f>#REF!*(BM41+0.03/($E41)^4*BM41^5)</f>
        <v>#REF!</v>
      </c>
      <c r="BP41" s="32">
        <f t="shared" si="44"/>
        <v>17360.75601160631</v>
      </c>
      <c r="BQ41" s="42">
        <f t="shared" si="45"/>
        <v>11742.032121746066</v>
      </c>
      <c r="BR41" s="8"/>
      <c r="BS41" s="33">
        <f t="shared" si="58"/>
        <v>2.5725886466931112</v>
      </c>
      <c r="BT41" s="29">
        <v>6640</v>
      </c>
      <c r="BU41" s="9">
        <f t="shared" si="59"/>
        <v>6744.7707634175467</v>
      </c>
      <c r="BV41" s="44">
        <f>$F41*((CA41-BU41)+0.03/($E41)^4*5*(CA41-BU41)*(BU41+$CA$3*(CA41-BU41))^4)</f>
        <v>-269.44039068227806</v>
      </c>
      <c r="BW41" s="11">
        <f t="shared" si="60"/>
        <v>16419.769002712164</v>
      </c>
      <c r="BX41" s="44">
        <f t="shared" si="61"/>
        <v>12.88734044799155</v>
      </c>
      <c r="BY41" s="8"/>
      <c r="BZ41" s="33">
        <f t="shared" si="46"/>
        <v>2.5722216948944445</v>
      </c>
      <c r="CA41" s="22">
        <v>6640</v>
      </c>
      <c r="CB41" s="33">
        <v>6944.1701438325699</v>
      </c>
      <c r="CC41" s="56" t="e">
        <f>#REF!*((CH41-CB41)+0.03/($E41)^4*5*(CH41-CB41)*(CB41+$CH$3*(CH41-CB41))^4)</f>
        <v>#REF!</v>
      </c>
      <c r="CD41" s="19" t="e">
        <f>#REF!*(CB41+0.03/($E41)^4*CB41^5)</f>
        <v>#REF!</v>
      </c>
      <c r="CE41" s="44">
        <f t="shared" si="47"/>
        <v>39760.112909895135</v>
      </c>
      <c r="CF41" s="8"/>
      <c r="CG41" s="33">
        <f t="shared" si="56"/>
        <v>2.5935087006952933</v>
      </c>
      <c r="CH41" s="22">
        <v>7230</v>
      </c>
      <c r="CI41" s="33">
        <v>6955.7392248759597</v>
      </c>
      <c r="CJ41" s="44">
        <f>$F41*((CO41-CI41)+0.03/($E41)^4*5*(CO41-CI41)*(CI41+$CO$3*(CO41-CI41))^4)</f>
        <v>-819.10395810871762</v>
      </c>
      <c r="CK41" s="32" t="e">
        <f>#REF!*(CI41+0.03/($E41)^4*CI41^5)</f>
        <v>#REF!</v>
      </c>
      <c r="CL41" s="44">
        <f t="shared" si="48"/>
        <v>133.84363618852157</v>
      </c>
      <c r="CM41" s="8"/>
      <c r="CN41" s="33">
        <f t="shared" si="57"/>
        <v>2.5948014793064007</v>
      </c>
      <c r="CO41" s="22">
        <v>6640</v>
      </c>
      <c r="CP41" s="33">
        <f t="shared" si="49"/>
        <v>6950.7395285263874</v>
      </c>
      <c r="CQ41" s="33">
        <f t="shared" si="62"/>
        <v>16951.799977470473</v>
      </c>
      <c r="CR41" s="44">
        <f t="shared" si="63"/>
        <v>24.996963587926903</v>
      </c>
      <c r="CS41" s="60"/>
      <c r="CT41" s="33">
        <f>C41</f>
        <v>56</v>
      </c>
      <c r="CU41" s="33" t="str">
        <f>D41</f>
        <v xml:space="preserve"> ('18', '20'),</v>
      </c>
      <c r="CV41" s="33">
        <f>E41</f>
        <v>8110</v>
      </c>
      <c r="CW41" s="33">
        <f t="shared" si="50"/>
        <v>2.4</v>
      </c>
      <c r="CX41" s="90">
        <f t="shared" si="51"/>
        <v>0.65080562448854007</v>
      </c>
      <c r="CY41" s="33">
        <f>CW41*(1+0.15*(CZ41/CV41)^4)</f>
        <v>2.5617675475130199</v>
      </c>
      <c r="CZ41" s="33">
        <v>6640</v>
      </c>
      <c r="DA41" s="10">
        <f t="shared" si="52"/>
        <v>17010.136515486451</v>
      </c>
      <c r="DB41" s="54">
        <f>CZ41/CV41</f>
        <v>0.81874229346485816</v>
      </c>
      <c r="DC41" s="33" t="str">
        <f t="shared" si="53"/>
        <v>-</v>
      </c>
      <c r="DD41" s="8"/>
      <c r="DF41" s="33">
        <v>56</v>
      </c>
      <c r="DG41" s="1">
        <v>6648.9922278502518</v>
      </c>
      <c r="DH41" s="92">
        <f t="shared" si="54"/>
        <v>1.3524196663347774E-3</v>
      </c>
    </row>
    <row r="42" spans="2:112" s="1" customFormat="1" x14ac:dyDescent="0.3">
      <c r="B42" s="72"/>
      <c r="C42" s="28">
        <v>47</v>
      </c>
      <c r="D42" s="29" t="s">
        <v>42</v>
      </c>
      <c r="E42" s="29">
        <v>10090</v>
      </c>
      <c r="F42" s="29">
        <v>3</v>
      </c>
      <c r="G42" s="74">
        <v>3.0112133420231517</v>
      </c>
      <c r="H42" s="74">
        <v>3.0020278291721039</v>
      </c>
      <c r="I42" s="82">
        <f t="shared" si="6"/>
        <v>9.1855128510478501E-3</v>
      </c>
      <c r="J42" s="29">
        <v>3730</v>
      </c>
      <c r="K42" s="27">
        <f t="shared" si="55"/>
        <v>-7320.8207585355212</v>
      </c>
      <c r="L42" s="32">
        <f t="shared" si="7"/>
        <v>11230.531305537441</v>
      </c>
      <c r="M42" s="7"/>
      <c r="N42" s="40">
        <f t="shared" si="8"/>
        <v>3.0175894573591351</v>
      </c>
      <c r="O42" s="43">
        <v>1300</v>
      </c>
      <c r="P42" s="42">
        <f t="shared" si="9"/>
        <v>2995.9924828933454</v>
      </c>
      <c r="Q42" s="27">
        <f t="shared" si="10"/>
        <v>2212.5395441357705</v>
      </c>
      <c r="R42" s="32">
        <f t="shared" si="11"/>
        <v>9017.5931286582399</v>
      </c>
      <c r="S42" s="42">
        <f t="shared" si="12"/>
        <v>538767.03516907594</v>
      </c>
      <c r="T42" s="6"/>
      <c r="U42" s="40">
        <f t="shared" si="13"/>
        <v>3.0126834397265516</v>
      </c>
      <c r="V42" s="29">
        <v>3730</v>
      </c>
      <c r="W42" s="42">
        <f t="shared" si="14"/>
        <v>3299.0216854434325</v>
      </c>
      <c r="X42" s="27">
        <f t="shared" si="15"/>
        <v>-6021.3151927434092</v>
      </c>
      <c r="Y42" s="32">
        <f t="shared" si="16"/>
        <v>9930.7614173962393</v>
      </c>
      <c r="Z42" s="42">
        <f t="shared" si="17"/>
        <v>91826.69759814172</v>
      </c>
      <c r="AA42" s="8"/>
      <c r="AB42" s="40">
        <f t="shared" si="18"/>
        <v>3.0143281813478739</v>
      </c>
      <c r="AC42" s="21">
        <v>1300</v>
      </c>
      <c r="AD42" s="42">
        <f t="shared" si="19"/>
        <v>2869.970290565142</v>
      </c>
      <c r="AE42" s="27">
        <f t="shared" si="20"/>
        <v>-4726.4978820099959</v>
      </c>
      <c r="AF42" s="32">
        <f t="shared" si="21"/>
        <v>8637.9637140514715</v>
      </c>
      <c r="AG42" s="42">
        <f t="shared" si="22"/>
        <v>184085.09944700674</v>
      </c>
      <c r="AH42" s="8"/>
      <c r="AI42" s="40">
        <f t="shared" si="23"/>
        <v>3.0121310021745624</v>
      </c>
      <c r="AJ42" s="29">
        <v>1300</v>
      </c>
      <c r="AK42" s="42">
        <f t="shared" si="24"/>
        <v>2374.2759731225724</v>
      </c>
      <c r="AL42" s="27">
        <f t="shared" si="25"/>
        <v>4082.3445079691369</v>
      </c>
      <c r="AM42" s="32">
        <f t="shared" si="26"/>
        <v>7145.2920014026568</v>
      </c>
      <c r="AN42" s="42">
        <f t="shared" si="27"/>
        <v>245712.85634485498</v>
      </c>
      <c r="AO42" s="8"/>
      <c r="AP42" s="40">
        <f t="shared" si="28"/>
        <v>3.010565174649642</v>
      </c>
      <c r="AQ42" s="29">
        <v>3730</v>
      </c>
      <c r="AR42" s="42">
        <f t="shared" si="29"/>
        <v>2607.1364529485222</v>
      </c>
      <c r="AS42" s="27">
        <f t="shared" si="30"/>
        <v>-3935.0486911300663</v>
      </c>
      <c r="AT42" s="32">
        <f t="shared" si="31"/>
        <v>7846.4031598716665</v>
      </c>
      <c r="AU42" s="42">
        <f t="shared" si="32"/>
        <v>54224.003064771583</v>
      </c>
      <c r="AV42" s="8"/>
      <c r="AW42" s="40">
        <f t="shared" si="33"/>
        <v>3.0111913833760107</v>
      </c>
      <c r="AX42" s="29">
        <v>1300</v>
      </c>
      <c r="AY42" s="42">
        <f t="shared" si="34"/>
        <v>2315.9472247416884</v>
      </c>
      <c r="AZ42" s="27">
        <f t="shared" si="35"/>
        <v>4257.4739805238287</v>
      </c>
      <c r="BA42" s="32">
        <f t="shared" si="36"/>
        <v>6969.6933608965983</v>
      </c>
      <c r="BB42" s="42">
        <f t="shared" si="37"/>
        <v>84791.166623691548</v>
      </c>
      <c r="BC42" s="8"/>
      <c r="BD42" s="40">
        <f t="shared" si="38"/>
        <v>3.0104345129796761</v>
      </c>
      <c r="BE42" s="29">
        <v>3730</v>
      </c>
      <c r="BF42" s="42">
        <f t="shared" si="39"/>
        <v>2481.2124660004183</v>
      </c>
      <c r="BG42" s="27">
        <f t="shared" si="40"/>
        <v>-3555.8354329992671</v>
      </c>
      <c r="BH42" s="32">
        <f t="shared" si="41"/>
        <v>7467.2451848842429</v>
      </c>
      <c r="BI42" s="42">
        <f t="shared" si="42"/>
        <v>27312.599968306211</v>
      </c>
      <c r="BJ42" s="8"/>
      <c r="BK42" s="40" t="e">
        <f>#REF!*(1+0.15*(BF42/($E42))^4)</f>
        <v>#REF!</v>
      </c>
      <c r="BL42" s="29">
        <v>1300</v>
      </c>
      <c r="BM42" s="42">
        <f t="shared" si="43"/>
        <v>2264.2684666527207</v>
      </c>
      <c r="BN42" s="42" t="e">
        <f>#REF!*((BT42-BM42)+0.03/($E42)^4*5*(BT42-BM42)*(BM42+$BT$3*(BT42-BM42))^4)</f>
        <v>#REF!</v>
      </c>
      <c r="BO42" s="32" t="e">
        <f>#REF!*(BM42+0.03/($E42)^4*BM42^5)</f>
        <v>#REF!</v>
      </c>
      <c r="BP42" s="32">
        <f t="shared" si="44"/>
        <v>6795.3893698013026</v>
      </c>
      <c r="BQ42" s="42">
        <f t="shared" si="45"/>
        <v>47064.69885297383</v>
      </c>
      <c r="BR42" s="8"/>
      <c r="BS42" s="33">
        <f t="shared" si="58"/>
        <v>3.0011411941124457</v>
      </c>
      <c r="BT42" s="29">
        <v>3730</v>
      </c>
      <c r="BU42" s="9">
        <f t="shared" si="59"/>
        <v>2312.8268757834585</v>
      </c>
      <c r="BV42" s="44">
        <f>$F42*((CA42-BU42)+0.03/($E42)^4*5*(CA42-BU42)*(BU42+$CA$3*(CA42-BU42))^4)</f>
        <v>4253.4941762459248</v>
      </c>
      <c r="BW42" s="11">
        <f t="shared" si="60"/>
        <v>6939.0552641982595</v>
      </c>
      <c r="BX42" s="44">
        <f t="shared" si="61"/>
        <v>2357.9190973081204</v>
      </c>
      <c r="BY42" s="8"/>
      <c r="BZ42" s="33">
        <f t="shared" si="46"/>
        <v>3.0012422824507556</v>
      </c>
      <c r="CA42" s="22">
        <v>3730</v>
      </c>
      <c r="CB42" s="33">
        <v>1434.33673599911</v>
      </c>
      <c r="CC42" s="56" t="e">
        <f>#REF!*((CH42-CB42)+0.03/($E42)^4*5*(CH42-CB42)*(CB42+$CH$3*(CH42-CB42))^4)</f>
        <v>#REF!</v>
      </c>
      <c r="CD42" s="19" t="e">
        <f>#REF!*(CB42+0.03/($E42)^4*CB42^5)</f>
        <v>#REF!</v>
      </c>
      <c r="CE42" s="44">
        <f t="shared" si="47"/>
        <v>771744.92569832411</v>
      </c>
      <c r="CF42" s="8"/>
      <c r="CG42" s="33">
        <f t="shared" si="56"/>
        <v>3.0001837605725674</v>
      </c>
      <c r="CH42" s="22">
        <v>1300</v>
      </c>
      <c r="CI42" s="33">
        <v>1428.89940133185</v>
      </c>
      <c r="CJ42" s="44">
        <f>$F42*((CO42-CI42)+0.03/($E42)^4*5*(CO42-CI42)*(CI42+$CO$3*(CO42-CI42))^4)</f>
        <v>6903.7624062686446</v>
      </c>
      <c r="CK42" s="32" t="e">
        <f>#REF!*(CI42+0.03/($E42)^4*CI42^5)</f>
        <v>#REF!</v>
      </c>
      <c r="CL42" s="44">
        <f t="shared" si="48"/>
        <v>29.564608283788228</v>
      </c>
      <c r="CM42" s="8"/>
      <c r="CN42" s="33">
        <f t="shared" si="57"/>
        <v>3.0001809899524448</v>
      </c>
      <c r="CO42" s="22">
        <v>3730</v>
      </c>
      <c r="CP42" s="33">
        <f t="shared" si="49"/>
        <v>1465.3370795065518</v>
      </c>
      <c r="CQ42" s="33">
        <f t="shared" si="62"/>
        <v>4396.0699016915059</v>
      </c>
      <c r="CR42" s="44">
        <f t="shared" si="63"/>
        <v>1327.7043907631462</v>
      </c>
      <c r="CS42" s="60"/>
      <c r="CT42" s="33">
        <f>C42</f>
        <v>47</v>
      </c>
      <c r="CU42" s="33" t="str">
        <f>D42</f>
        <v xml:space="preserve"> ('16', '8'),</v>
      </c>
      <c r="CV42" s="33">
        <f>E42</f>
        <v>10090</v>
      </c>
      <c r="CW42" s="33">
        <f t="shared" si="50"/>
        <v>3</v>
      </c>
      <c r="CX42" s="90">
        <f t="shared" si="51"/>
        <v>9.1855128510478501E-3</v>
      </c>
      <c r="CY42" s="33">
        <f>CW42*(1+0.15*(CZ42/CV42)^4)</f>
        <v>3.001370602313584</v>
      </c>
      <c r="CZ42" s="33">
        <v>2370.3686953799702</v>
      </c>
      <c r="DA42" s="10">
        <f t="shared" si="52"/>
        <v>7114.3549189578453</v>
      </c>
      <c r="DB42" s="54">
        <f>CZ42/CV42</f>
        <v>0.2349225664400367</v>
      </c>
      <c r="DC42" s="33" t="str">
        <f t="shared" si="53"/>
        <v>-</v>
      </c>
      <c r="DD42" s="8"/>
      <c r="DF42" s="93">
        <v>47</v>
      </c>
      <c r="DG42" s="1">
        <v>2614.2425521624432</v>
      </c>
      <c r="DH42" s="92">
        <f t="shared" si="54"/>
        <v>9.3286622000986863E-2</v>
      </c>
    </row>
    <row r="43" spans="2:112" s="1" customFormat="1" x14ac:dyDescent="0.3">
      <c r="B43" s="72"/>
      <c r="C43" s="28">
        <v>48</v>
      </c>
      <c r="D43" s="29" t="s">
        <v>43</v>
      </c>
      <c r="E43" s="29">
        <v>10270</v>
      </c>
      <c r="F43" s="29">
        <v>3</v>
      </c>
      <c r="G43" s="74">
        <v>3.0062163616007309</v>
      </c>
      <c r="H43" s="74">
        <v>3.0011768979375057</v>
      </c>
      <c r="I43" s="82">
        <f t="shared" si="6"/>
        <v>5.0394636632251633E-3</v>
      </c>
      <c r="J43" s="29">
        <v>1690</v>
      </c>
      <c r="K43" s="27">
        <f t="shared" si="55"/>
        <v>0</v>
      </c>
      <c r="L43" s="32">
        <f t="shared" si="7"/>
        <v>5078.6282242472307</v>
      </c>
      <c r="M43" s="7"/>
      <c r="N43" s="40">
        <f t="shared" si="8"/>
        <v>3.0053694360193801</v>
      </c>
      <c r="O43" s="43">
        <v>1690</v>
      </c>
      <c r="P43" s="42">
        <f t="shared" si="9"/>
        <v>1690</v>
      </c>
      <c r="Q43" s="27">
        <f t="shared" si="10"/>
        <v>0</v>
      </c>
      <c r="R43" s="32">
        <f t="shared" si="11"/>
        <v>5078.6282242472307</v>
      </c>
      <c r="S43" s="42">
        <f t="shared" si="12"/>
        <v>0</v>
      </c>
      <c r="T43" s="6"/>
      <c r="U43" s="40">
        <f t="shared" si="13"/>
        <v>3.0053694360193801</v>
      </c>
      <c r="V43" s="29">
        <v>1690</v>
      </c>
      <c r="W43" s="42">
        <f t="shared" si="14"/>
        <v>1690</v>
      </c>
      <c r="X43" s="27">
        <f t="shared" si="15"/>
        <v>0</v>
      </c>
      <c r="Y43" s="32">
        <f t="shared" si="16"/>
        <v>5078.6282242472307</v>
      </c>
      <c r="Z43" s="42">
        <f t="shared" si="17"/>
        <v>0</v>
      </c>
      <c r="AA43" s="8"/>
      <c r="AB43" s="40">
        <f t="shared" si="18"/>
        <v>3.0053694360193801</v>
      </c>
      <c r="AC43" s="21">
        <v>1690</v>
      </c>
      <c r="AD43" s="42">
        <f t="shared" si="19"/>
        <v>1690</v>
      </c>
      <c r="AE43" s="27">
        <f t="shared" si="20"/>
        <v>13690.518020229181</v>
      </c>
      <c r="AF43" s="32">
        <f t="shared" si="21"/>
        <v>5078.6282242472307</v>
      </c>
      <c r="AG43" s="42">
        <f t="shared" si="22"/>
        <v>0</v>
      </c>
      <c r="AH43" s="8"/>
      <c r="AI43" s="40">
        <f t="shared" si="23"/>
        <v>3.0053694360193801</v>
      </c>
      <c r="AJ43" s="29">
        <v>6240</v>
      </c>
      <c r="AK43" s="42">
        <f t="shared" si="24"/>
        <v>3126.5935189460261</v>
      </c>
      <c r="AL43" s="27">
        <f t="shared" si="25"/>
        <v>-4321.0172695033425</v>
      </c>
      <c r="AM43" s="32">
        <f t="shared" si="26"/>
        <v>9397.9541405763648</v>
      </c>
      <c r="AN43" s="42">
        <f t="shared" si="27"/>
        <v>2063800.9386777261</v>
      </c>
      <c r="AO43" s="8"/>
      <c r="AP43" s="40">
        <f t="shared" si="28"/>
        <v>3.0089050593910289</v>
      </c>
      <c r="AQ43" s="29">
        <v>1690</v>
      </c>
      <c r="AR43" s="42">
        <f t="shared" si="29"/>
        <v>2879.8428163660046</v>
      </c>
      <c r="AS43" s="27">
        <f t="shared" si="30"/>
        <v>-3577.7745171581691</v>
      </c>
      <c r="AT43" s="32">
        <f t="shared" si="31"/>
        <v>8655.6438367488463</v>
      </c>
      <c r="AU43" s="42">
        <f t="shared" si="32"/>
        <v>60885.90922373419</v>
      </c>
      <c r="AV43" s="8"/>
      <c r="AW43" s="40">
        <f t="shared" si="33"/>
        <v>3.00782177597008</v>
      </c>
      <c r="AX43" s="29">
        <v>1690</v>
      </c>
      <c r="AY43" s="42">
        <f t="shared" si="34"/>
        <v>2614.7829516491056</v>
      </c>
      <c r="AZ43" s="27">
        <f t="shared" si="35"/>
        <v>-2780.4862642055941</v>
      </c>
      <c r="BA43" s="32">
        <f t="shared" si="36"/>
        <v>7858.5148280660278</v>
      </c>
      <c r="BB43" s="42">
        <f t="shared" si="37"/>
        <v>70256.731883740809</v>
      </c>
      <c r="BC43" s="8"/>
      <c r="BD43" s="40">
        <f t="shared" si="38"/>
        <v>3.0069303843723998</v>
      </c>
      <c r="BE43" s="29">
        <v>1690</v>
      </c>
      <c r="BF43" s="42">
        <f t="shared" si="39"/>
        <v>2506.7003678231017</v>
      </c>
      <c r="BG43" s="27">
        <f t="shared" si="40"/>
        <v>-2455.2359269195531</v>
      </c>
      <c r="BH43" s="32">
        <f t="shared" si="41"/>
        <v>7533.5342344744777</v>
      </c>
      <c r="BI43" s="42">
        <f t="shared" si="42"/>
        <v>11681.844926505157</v>
      </c>
      <c r="BJ43" s="8"/>
      <c r="BK43" s="40" t="e">
        <f>#REF!*(1+0.15*(BF43/($E43))^4)</f>
        <v>#REF!</v>
      </c>
      <c r="BL43" s="29">
        <v>1690</v>
      </c>
      <c r="BM43" s="42">
        <f t="shared" si="43"/>
        <v>2356.7034374112473</v>
      </c>
      <c r="BN43" s="42" t="e">
        <f>#REF!*((BT43-BM43)+0.03/($E43)^4*5*(BT43-BM43)*(BM43+$BT$3*(BT43-BM43))^4)</f>
        <v>#REF!</v>
      </c>
      <c r="BO43" s="32" t="e">
        <f>#REF!*(BM43+0.03/($E43)^4*BM43^5)</f>
        <v>#REF!</v>
      </c>
      <c r="BP43" s="32">
        <f t="shared" si="44"/>
        <v>7073.0510440189291</v>
      </c>
      <c r="BQ43" s="42">
        <f t="shared" si="45"/>
        <v>22499.07913297871</v>
      </c>
      <c r="BR43" s="8"/>
      <c r="BS43" s="33">
        <f t="shared" si="58"/>
        <v>3.0012478158000304</v>
      </c>
      <c r="BT43" s="29">
        <v>1690</v>
      </c>
      <c r="BU43" s="9">
        <f t="shared" si="59"/>
        <v>2334.6161331907042</v>
      </c>
      <c r="BV43" s="44">
        <f>$F43*((CA43-BU43)+0.03/($E43)^4*5*(CA43-BU43)*(BU43+$CA$3*(CA43-BU43))^4)</f>
        <v>-1934.5831503697241</v>
      </c>
      <c r="BW43" s="11">
        <f t="shared" si="60"/>
        <v>7004.4094968307099</v>
      </c>
      <c r="BX43" s="44">
        <f t="shared" si="61"/>
        <v>487.8490077308187</v>
      </c>
      <c r="BY43" s="8"/>
      <c r="BZ43" s="33">
        <f t="shared" si="46"/>
        <v>3.0012016906133301</v>
      </c>
      <c r="CA43" s="22">
        <v>1690</v>
      </c>
      <c r="CB43" s="33">
        <v>2925.9960185240702</v>
      </c>
      <c r="CC43" s="56" t="e">
        <f>#REF!*((CH43-CB43)+0.03/($E43)^4*5*(CH43-CB43)*(CB43+$CH$3*(CH43-CB43))^4)</f>
        <v>#REF!</v>
      </c>
      <c r="CD43" s="19" t="e">
        <f>#REF!*(CB43+0.03/($E43)^4*CB43^5)</f>
        <v>#REF!</v>
      </c>
      <c r="CE43" s="44">
        <f t="shared" si="47"/>
        <v>349730.16877690516</v>
      </c>
      <c r="CF43" s="8"/>
      <c r="CG43" s="33">
        <f t="shared" si="56"/>
        <v>3.0029650065883806</v>
      </c>
      <c r="CH43" s="22">
        <v>1690</v>
      </c>
      <c r="CI43" s="33">
        <v>2875.96857107911</v>
      </c>
      <c r="CJ43" s="44">
        <f>$F43*((CO43-CI43)+0.03/($E43)^4*5*(CO43-CI43)*(CI43+$CO$3*(CO43-CI43))^4)</f>
        <v>-3561.1028390647639</v>
      </c>
      <c r="CK43" s="32" t="e">
        <f>#REF!*(CI43+0.03/($E43)^4*CI43^5)</f>
        <v>#REF!</v>
      </c>
      <c r="CL43" s="44">
        <f t="shared" si="48"/>
        <v>2502.7454978582564</v>
      </c>
      <c r="CM43" s="8"/>
      <c r="CN43" s="33">
        <f t="shared" si="57"/>
        <v>3.0027673703418101</v>
      </c>
      <c r="CO43" s="22">
        <v>1690</v>
      </c>
      <c r="CP43" s="33">
        <f t="shared" si="49"/>
        <v>2857.1888875036489</v>
      </c>
      <c r="CQ43" s="33">
        <f t="shared" si="62"/>
        <v>8573.1071404981121</v>
      </c>
      <c r="CR43" s="44">
        <f t="shared" si="63"/>
        <v>352.67651519444524</v>
      </c>
      <c r="CS43" s="60"/>
      <c r="CT43" s="33">
        <f>C43</f>
        <v>48</v>
      </c>
      <c r="CU43" s="33" t="str">
        <f>D43</f>
        <v xml:space="preserve"> ('16', '10'),</v>
      </c>
      <c r="CV43" s="33">
        <f>E43</f>
        <v>10270</v>
      </c>
      <c r="CW43" s="33">
        <f t="shared" si="50"/>
        <v>3</v>
      </c>
      <c r="CX43" s="90">
        <f t="shared" si="51"/>
        <v>5.0394636632251633E-3</v>
      </c>
      <c r="CY43" s="33">
        <f>CW43*(1+0.15*(CZ43/CV43)^4)</f>
        <v>3.0009281280999378</v>
      </c>
      <c r="CZ43" s="33">
        <v>2188.6146177038499</v>
      </c>
      <c r="DA43" s="10">
        <f t="shared" si="52"/>
        <v>6567.875167838175</v>
      </c>
      <c r="DB43" s="54">
        <f>CZ43/CV43</f>
        <v>0.21310755771215675</v>
      </c>
      <c r="DC43" s="33" t="str">
        <f t="shared" si="53"/>
        <v>-</v>
      </c>
      <c r="DD43" s="8"/>
      <c r="DF43" s="93">
        <v>48</v>
      </c>
      <c r="DG43" s="1">
        <v>2322.4801755692461</v>
      </c>
      <c r="DH43" s="92">
        <f t="shared" si="54"/>
        <v>5.763905297171603E-2</v>
      </c>
    </row>
    <row r="44" spans="2:112" s="1" customFormat="1" x14ac:dyDescent="0.3">
      <c r="B44" s="72"/>
      <c r="C44" s="28">
        <v>49</v>
      </c>
      <c r="D44" s="29" t="s">
        <v>44</v>
      </c>
      <c r="E44" s="29">
        <v>10460</v>
      </c>
      <c r="F44" s="29">
        <v>1.2</v>
      </c>
      <c r="G44" s="74">
        <v>1.214552952054768</v>
      </c>
      <c r="H44" s="74">
        <v>1.2029105904109536</v>
      </c>
      <c r="I44" s="82">
        <f t="shared" si="6"/>
        <v>1.1642361643814381E-2</v>
      </c>
      <c r="J44" s="29">
        <v>3730</v>
      </c>
      <c r="K44" s="27">
        <f t="shared" si="55"/>
        <v>0</v>
      </c>
      <c r="L44" s="32">
        <f t="shared" si="7"/>
        <v>4521.5973093779985</v>
      </c>
      <c r="M44" s="7"/>
      <c r="N44" s="40">
        <f t="shared" si="8"/>
        <v>1.214552952054768</v>
      </c>
      <c r="O44" s="43">
        <v>3730</v>
      </c>
      <c r="P44" s="42">
        <f t="shared" si="9"/>
        <v>3730</v>
      </c>
      <c r="Q44" s="27">
        <f t="shared" si="10"/>
        <v>0</v>
      </c>
      <c r="R44" s="32">
        <f t="shared" si="11"/>
        <v>4521.5973093779985</v>
      </c>
      <c r="S44" s="42">
        <f t="shared" si="12"/>
        <v>0</v>
      </c>
      <c r="T44" s="6"/>
      <c r="U44" s="40">
        <f t="shared" si="13"/>
        <v>1.214552952054768</v>
      </c>
      <c r="V44" s="29">
        <v>3730</v>
      </c>
      <c r="W44" s="42">
        <f t="shared" si="14"/>
        <v>3730</v>
      </c>
      <c r="X44" s="27">
        <f t="shared" si="15"/>
        <v>0</v>
      </c>
      <c r="Y44" s="32">
        <f t="shared" si="16"/>
        <v>4521.5973093779985</v>
      </c>
      <c r="Z44" s="42">
        <f t="shared" si="17"/>
        <v>0</v>
      </c>
      <c r="AA44" s="8"/>
      <c r="AB44" s="40">
        <f t="shared" si="18"/>
        <v>1.214552952054768</v>
      </c>
      <c r="AC44" s="21">
        <v>3730</v>
      </c>
      <c r="AD44" s="42">
        <f t="shared" si="19"/>
        <v>3730</v>
      </c>
      <c r="AE44" s="27">
        <f t="shared" si="20"/>
        <v>0</v>
      </c>
      <c r="AF44" s="32">
        <f t="shared" si="21"/>
        <v>4521.5973093779985</v>
      </c>
      <c r="AG44" s="42">
        <f t="shared" si="22"/>
        <v>0</v>
      </c>
      <c r="AH44" s="8"/>
      <c r="AI44" s="40">
        <f t="shared" si="23"/>
        <v>1.214552952054768</v>
      </c>
      <c r="AJ44" s="29">
        <v>3730</v>
      </c>
      <c r="AK44" s="42">
        <f t="shared" si="24"/>
        <v>3730</v>
      </c>
      <c r="AL44" s="27">
        <f t="shared" si="25"/>
        <v>0</v>
      </c>
      <c r="AM44" s="32">
        <f t="shared" si="26"/>
        <v>4521.5973093779985</v>
      </c>
      <c r="AN44" s="42">
        <f t="shared" si="27"/>
        <v>0</v>
      </c>
      <c r="AO44" s="8"/>
      <c r="AP44" s="40">
        <f t="shared" si="28"/>
        <v>1.214552952054768</v>
      </c>
      <c r="AQ44" s="29">
        <v>3730</v>
      </c>
      <c r="AR44" s="42">
        <f t="shared" si="29"/>
        <v>3730</v>
      </c>
      <c r="AS44" s="27">
        <f t="shared" si="30"/>
        <v>0</v>
      </c>
      <c r="AT44" s="32">
        <f t="shared" si="31"/>
        <v>4521.5973093779985</v>
      </c>
      <c r="AU44" s="42">
        <f t="shared" si="32"/>
        <v>0</v>
      </c>
      <c r="AV44" s="8"/>
      <c r="AW44" s="40">
        <f t="shared" si="33"/>
        <v>1.214552952054768</v>
      </c>
      <c r="AX44" s="29">
        <v>3730</v>
      </c>
      <c r="AY44" s="42">
        <f t="shared" si="34"/>
        <v>3730</v>
      </c>
      <c r="AZ44" s="27">
        <f t="shared" si="35"/>
        <v>0</v>
      </c>
      <c r="BA44" s="32">
        <f t="shared" si="36"/>
        <v>4521.5973093779985</v>
      </c>
      <c r="BB44" s="42">
        <f t="shared" si="37"/>
        <v>0</v>
      </c>
      <c r="BC44" s="8"/>
      <c r="BD44" s="40">
        <f t="shared" si="38"/>
        <v>1.214552952054768</v>
      </c>
      <c r="BE44" s="29">
        <v>3730</v>
      </c>
      <c r="BF44" s="42">
        <f t="shared" si="39"/>
        <v>3730</v>
      </c>
      <c r="BG44" s="27">
        <f t="shared" si="40"/>
        <v>0</v>
      </c>
      <c r="BH44" s="32">
        <f t="shared" si="41"/>
        <v>4521.5973093779985</v>
      </c>
      <c r="BI44" s="42">
        <f t="shared" si="42"/>
        <v>0</v>
      </c>
      <c r="BJ44" s="8"/>
      <c r="BK44" s="40" t="e">
        <f>#REF!*(1+0.15*(BF44/($E44))^4)</f>
        <v>#REF!</v>
      </c>
      <c r="BL44" s="29">
        <v>3730</v>
      </c>
      <c r="BM44" s="42">
        <f t="shared" si="43"/>
        <v>3730</v>
      </c>
      <c r="BN44" s="42" t="e">
        <f>#REF!*((BT44-BM44)+0.03/($E44)^4*5*(BT44-BM44)*(BM44+$BT$3*(BT44-BM44))^4)</f>
        <v>#REF!</v>
      </c>
      <c r="BO44" s="32" t="e">
        <f>#REF!*(BM44+0.03/($E44)^4*BM44^5)</f>
        <v>#REF!</v>
      </c>
      <c r="BP44" s="32">
        <f t="shared" si="44"/>
        <v>4486.8565022328567</v>
      </c>
      <c r="BQ44" s="42">
        <f t="shared" si="45"/>
        <v>0</v>
      </c>
      <c r="BR44" s="8"/>
      <c r="BS44" s="33">
        <f t="shared" si="58"/>
        <v>1.2029105904109536</v>
      </c>
      <c r="BT44" s="29">
        <v>3730</v>
      </c>
      <c r="BU44" s="9">
        <f t="shared" si="59"/>
        <v>3730</v>
      </c>
      <c r="BV44" s="44">
        <f>$F44*((CA44-BU44)+0.03/($E44)^4*5*(CA44-BU44)*(BU44+$CA$3*(CA44-BU44))^4)</f>
        <v>0</v>
      </c>
      <c r="BW44" s="11">
        <f t="shared" si="60"/>
        <v>4478.171300446571</v>
      </c>
      <c r="BX44" s="44">
        <f t="shared" si="61"/>
        <v>0</v>
      </c>
      <c r="BY44" s="8"/>
      <c r="BZ44" s="33">
        <f t="shared" si="46"/>
        <v>1.2029105904109536</v>
      </c>
      <c r="CA44" s="22">
        <v>3730</v>
      </c>
      <c r="CB44" s="33">
        <v>3730</v>
      </c>
      <c r="CC44" s="56" t="e">
        <f>#REF!*((CH44-CB44)+0.03/($E44)^4*5*(CH44-CB44)*(CB44+$CH$3*(CH44-CB44))^4)</f>
        <v>#REF!</v>
      </c>
      <c r="CD44" s="19" t="e">
        <f>#REF!*(CB44+0.03/($E44)^4*CB44^5)</f>
        <v>#REF!</v>
      </c>
      <c r="CE44" s="44">
        <f t="shared" si="47"/>
        <v>0</v>
      </c>
      <c r="CF44" s="8"/>
      <c r="CG44" s="33">
        <f t="shared" si="56"/>
        <v>1.2029105904109536</v>
      </c>
      <c r="CH44" s="22">
        <v>3730</v>
      </c>
      <c r="CI44" s="33">
        <v>3730</v>
      </c>
      <c r="CJ44" s="44">
        <f>$F44*((CO44-CI44)+0.03/($E44)^4*5*(CO44-CI44)*(CI44+$CO$3*(CO44-CI44))^4)</f>
        <v>0</v>
      </c>
      <c r="CK44" s="32" t="e">
        <f>#REF!*(CI44+0.03/($E44)^4*CI44^5)</f>
        <v>#REF!</v>
      </c>
      <c r="CL44" s="44">
        <f t="shared" si="48"/>
        <v>0</v>
      </c>
      <c r="CM44" s="8"/>
      <c r="CN44" s="33">
        <f t="shared" si="57"/>
        <v>1.2029105904109536</v>
      </c>
      <c r="CO44" s="22">
        <v>3730</v>
      </c>
      <c r="CP44" s="33">
        <f t="shared" si="49"/>
        <v>3730</v>
      </c>
      <c r="CQ44" s="33">
        <f t="shared" si="62"/>
        <v>4478.171300446571</v>
      </c>
      <c r="CR44" s="44">
        <f t="shared" si="63"/>
        <v>0</v>
      </c>
      <c r="CS44" s="60"/>
      <c r="CT44" s="33">
        <f>C44</f>
        <v>49</v>
      </c>
      <c r="CU44" s="33" t="str">
        <f>D44</f>
        <v xml:space="preserve"> ('16', '17'),</v>
      </c>
      <c r="CV44" s="33">
        <f>E44</f>
        <v>10460</v>
      </c>
      <c r="CW44" s="33">
        <f t="shared" si="50"/>
        <v>1.2</v>
      </c>
      <c r="CX44" s="90">
        <f t="shared" si="51"/>
        <v>1.1642361643814381E-2</v>
      </c>
      <c r="CY44" s="33">
        <f>CW44*(1+0.15*(CZ44/CV44)^4)</f>
        <v>1.2029105904109536</v>
      </c>
      <c r="CZ44" s="33">
        <v>3730</v>
      </c>
      <c r="DA44" s="10">
        <f t="shared" si="52"/>
        <v>4486.8565022328567</v>
      </c>
      <c r="DB44" s="54">
        <f>CZ44/CV44</f>
        <v>0.35659655831739961</v>
      </c>
      <c r="DC44" s="33" t="str">
        <f t="shared" si="53"/>
        <v>-</v>
      </c>
      <c r="DD44" s="8"/>
      <c r="DF44" s="33">
        <v>49</v>
      </c>
      <c r="DG44" s="1">
        <v>3730</v>
      </c>
      <c r="DH44" s="92">
        <f t="shared" si="54"/>
        <v>0</v>
      </c>
    </row>
    <row r="45" spans="2:112" s="1" customFormat="1" x14ac:dyDescent="0.3">
      <c r="B45" s="72"/>
      <c r="C45" s="28">
        <v>50</v>
      </c>
      <c r="D45" s="29" t="s">
        <v>45</v>
      </c>
      <c r="E45" s="29">
        <v>39360</v>
      </c>
      <c r="F45" s="29">
        <v>1.8</v>
      </c>
      <c r="G45" s="74">
        <v>1.8000045411243046</v>
      </c>
      <c r="H45" s="74">
        <v>1.8000009086794262</v>
      </c>
      <c r="I45" s="82">
        <f t="shared" si="6"/>
        <v>3.632444878443053E-6</v>
      </c>
      <c r="J45" s="29">
        <v>1690</v>
      </c>
      <c r="K45" s="27">
        <f t="shared" si="55"/>
        <v>0</v>
      </c>
      <c r="L45" s="32">
        <f t="shared" si="7"/>
        <v>3042.0064490069394</v>
      </c>
      <c r="M45" s="7"/>
      <c r="N45" s="40">
        <f t="shared" si="8"/>
        <v>1.8000045501226742</v>
      </c>
      <c r="O45" s="43">
        <v>1690</v>
      </c>
      <c r="P45" s="42">
        <f t="shared" si="9"/>
        <v>1690</v>
      </c>
      <c r="Q45" s="27">
        <f t="shared" si="10"/>
        <v>0</v>
      </c>
      <c r="R45" s="32">
        <f t="shared" si="11"/>
        <v>3042.0064490069394</v>
      </c>
      <c r="S45" s="42">
        <f t="shared" si="12"/>
        <v>0</v>
      </c>
      <c r="T45" s="6"/>
      <c r="U45" s="40">
        <f t="shared" si="13"/>
        <v>1.8000045501226742</v>
      </c>
      <c r="V45" s="29">
        <v>1690</v>
      </c>
      <c r="W45" s="42">
        <f t="shared" si="14"/>
        <v>1690</v>
      </c>
      <c r="X45" s="27">
        <f t="shared" si="15"/>
        <v>0</v>
      </c>
      <c r="Y45" s="32">
        <f t="shared" si="16"/>
        <v>3042.0064490069394</v>
      </c>
      <c r="Z45" s="42">
        <f t="shared" si="17"/>
        <v>0</v>
      </c>
      <c r="AA45" s="8"/>
      <c r="AB45" s="40">
        <f t="shared" si="18"/>
        <v>1.8000045501226742</v>
      </c>
      <c r="AC45" s="21">
        <v>1690</v>
      </c>
      <c r="AD45" s="42">
        <f t="shared" si="19"/>
        <v>1690</v>
      </c>
      <c r="AE45" s="27">
        <f t="shared" si="20"/>
        <v>0</v>
      </c>
      <c r="AF45" s="32">
        <f t="shared" si="21"/>
        <v>3042.0064490069394</v>
      </c>
      <c r="AG45" s="42">
        <f t="shared" si="22"/>
        <v>0</v>
      </c>
      <c r="AH45" s="8"/>
      <c r="AI45" s="40">
        <f t="shared" si="23"/>
        <v>1.8000045501226742</v>
      </c>
      <c r="AJ45" s="29">
        <v>1690</v>
      </c>
      <c r="AK45" s="42">
        <f t="shared" si="24"/>
        <v>1690</v>
      </c>
      <c r="AL45" s="27">
        <f t="shared" si="25"/>
        <v>0</v>
      </c>
      <c r="AM45" s="32">
        <f t="shared" si="26"/>
        <v>3042.0064490069394</v>
      </c>
      <c r="AN45" s="42">
        <f t="shared" si="27"/>
        <v>0</v>
      </c>
      <c r="AO45" s="8"/>
      <c r="AP45" s="40">
        <f t="shared" si="28"/>
        <v>1.8000045501226742</v>
      </c>
      <c r="AQ45" s="29">
        <v>1690</v>
      </c>
      <c r="AR45" s="42">
        <f t="shared" si="29"/>
        <v>1690</v>
      </c>
      <c r="AS45" s="27">
        <f t="shared" si="30"/>
        <v>0</v>
      </c>
      <c r="AT45" s="32">
        <f t="shared" si="31"/>
        <v>3042.0064490069394</v>
      </c>
      <c r="AU45" s="42">
        <f t="shared" si="32"/>
        <v>0</v>
      </c>
      <c r="AV45" s="8"/>
      <c r="AW45" s="40">
        <f t="shared" si="33"/>
        <v>1.8000045501226742</v>
      </c>
      <c r="AX45" s="29">
        <v>1690</v>
      </c>
      <c r="AY45" s="42">
        <f t="shared" si="34"/>
        <v>1690</v>
      </c>
      <c r="AZ45" s="27">
        <f t="shared" si="35"/>
        <v>0</v>
      </c>
      <c r="BA45" s="32">
        <f t="shared" si="36"/>
        <v>3042.0064490069394</v>
      </c>
      <c r="BB45" s="42">
        <f t="shared" si="37"/>
        <v>0</v>
      </c>
      <c r="BC45" s="8"/>
      <c r="BD45" s="40">
        <f t="shared" si="38"/>
        <v>1.8000045501226742</v>
      </c>
      <c r="BE45" s="29">
        <v>1690</v>
      </c>
      <c r="BF45" s="42">
        <f t="shared" si="39"/>
        <v>1690</v>
      </c>
      <c r="BG45" s="27">
        <f t="shared" si="40"/>
        <v>0</v>
      </c>
      <c r="BH45" s="32">
        <f t="shared" si="41"/>
        <v>3042.0064490069394</v>
      </c>
      <c r="BI45" s="42">
        <f t="shared" si="42"/>
        <v>0</v>
      </c>
      <c r="BJ45" s="8"/>
      <c r="BK45" s="40" t="e">
        <f>#REF!*(1+0.15*(BF45/($E45))^4)</f>
        <v>#REF!</v>
      </c>
      <c r="BL45" s="29">
        <v>1690</v>
      </c>
      <c r="BM45" s="42">
        <f t="shared" si="43"/>
        <v>1690</v>
      </c>
      <c r="BN45" s="42" t="e">
        <f>#REF!*((BT45-BM45)+0.03/($E45)^4*5*(BT45-BM45)*(BM45+$BT$3*(BT45-BM45))^4)</f>
        <v>#REF!</v>
      </c>
      <c r="BO45" s="32" t="e">
        <f>#REF!*(BM45+0.03/($E45)^4*BM45^5)</f>
        <v>#REF!</v>
      </c>
      <c r="BP45" s="32">
        <f t="shared" si="44"/>
        <v>3042.001550875475</v>
      </c>
      <c r="BQ45" s="42">
        <f t="shared" si="45"/>
        <v>0</v>
      </c>
      <c r="BR45" s="8"/>
      <c r="BS45" s="33">
        <f t="shared" si="58"/>
        <v>1.8000009176777958</v>
      </c>
      <c r="BT45" s="29">
        <v>1690</v>
      </c>
      <c r="BU45" s="9">
        <f t="shared" si="59"/>
        <v>1690</v>
      </c>
      <c r="BV45" s="44">
        <f>$F45*((CA45-BU45)+0.03/($E45)^4*5*(CA45-BU45)*(BU45+$CA$3*(CA45-BU45))^4)</f>
        <v>0</v>
      </c>
      <c r="BW45" s="11">
        <f t="shared" si="60"/>
        <v>3042.0003101750949</v>
      </c>
      <c r="BX45" s="44">
        <f t="shared" si="61"/>
        <v>0</v>
      </c>
      <c r="BY45" s="8"/>
      <c r="BZ45" s="33">
        <f t="shared" si="46"/>
        <v>1.8000009176777958</v>
      </c>
      <c r="CA45" s="22">
        <v>1690</v>
      </c>
      <c r="CB45" s="33">
        <v>1690</v>
      </c>
      <c r="CC45" s="56" t="e">
        <f>#REF!*((CH45-CB45)+0.03/($E45)^4*5*(CH45-CB45)*(CB45+$CH$3*(CH45-CB45))^4)</f>
        <v>#REF!</v>
      </c>
      <c r="CD45" s="19" t="e">
        <f>#REF!*(CB45+0.03/($E45)^4*CB45^5)</f>
        <v>#REF!</v>
      </c>
      <c r="CE45" s="44">
        <f t="shared" si="47"/>
        <v>0</v>
      </c>
      <c r="CF45" s="8"/>
      <c r="CG45" s="33">
        <f t="shared" si="56"/>
        <v>1.8000009176777958</v>
      </c>
      <c r="CH45" s="22">
        <v>1690</v>
      </c>
      <c r="CI45" s="33">
        <v>1690</v>
      </c>
      <c r="CJ45" s="44">
        <f>$F45*((CO45-CI45)+0.03/($E45)^4*5*(CO45-CI45)*(CI45+$CO$3*(CO45-CI45))^4)</f>
        <v>0</v>
      </c>
      <c r="CK45" s="32" t="e">
        <f>#REF!*(CI45+0.03/($E45)^4*CI45^5)</f>
        <v>#REF!</v>
      </c>
      <c r="CL45" s="44">
        <f t="shared" si="48"/>
        <v>0</v>
      </c>
      <c r="CM45" s="8"/>
      <c r="CN45" s="33">
        <f t="shared" si="57"/>
        <v>1.8000009176777958</v>
      </c>
      <c r="CO45" s="22">
        <v>1690</v>
      </c>
      <c r="CP45" s="33">
        <f t="shared" si="49"/>
        <v>1690</v>
      </c>
      <c r="CQ45" s="33">
        <f t="shared" si="62"/>
        <v>3042.0003101750949</v>
      </c>
      <c r="CR45" s="44">
        <f t="shared" si="63"/>
        <v>0</v>
      </c>
      <c r="CS45" s="60"/>
      <c r="CT45" s="33">
        <f>C45</f>
        <v>50</v>
      </c>
      <c r="CU45" s="33" t="str">
        <f>D45</f>
        <v xml:space="preserve"> ('16', '18'),</v>
      </c>
      <c r="CV45" s="33">
        <f>E45</f>
        <v>39360</v>
      </c>
      <c r="CW45" s="33">
        <f t="shared" si="50"/>
        <v>1.8</v>
      </c>
      <c r="CX45" s="90">
        <f t="shared" si="51"/>
        <v>3.632444878443053E-6</v>
      </c>
      <c r="CY45" s="33">
        <f>CW45*(1+0.15*(CZ45/CV45)^4)</f>
        <v>1.8000009176777958</v>
      </c>
      <c r="CZ45" s="33">
        <v>1690</v>
      </c>
      <c r="DA45" s="10">
        <f t="shared" si="52"/>
        <v>3042.001550875475</v>
      </c>
      <c r="DB45" s="54">
        <f>CZ45/CV45</f>
        <v>4.29369918699187E-2</v>
      </c>
      <c r="DC45" s="33" t="str">
        <f t="shared" si="53"/>
        <v>-</v>
      </c>
      <c r="DD45" s="8"/>
      <c r="DF45" s="33">
        <v>50</v>
      </c>
      <c r="DG45" s="1">
        <v>1685.8418180779486</v>
      </c>
      <c r="DH45" s="92">
        <f t="shared" si="54"/>
        <v>2.4665314844261169E-3</v>
      </c>
    </row>
    <row r="46" spans="2:112" s="1" customFormat="1" x14ac:dyDescent="0.3">
      <c r="B46" s="72"/>
      <c r="C46" s="28">
        <v>26</v>
      </c>
      <c r="D46" s="29" t="s">
        <v>46</v>
      </c>
      <c r="E46" s="29">
        <v>27830</v>
      </c>
      <c r="F46" s="29">
        <v>1.8</v>
      </c>
      <c r="G46" s="74">
        <v>1.8370335862798128</v>
      </c>
      <c r="H46" s="74">
        <v>1.8075817118597373</v>
      </c>
      <c r="I46" s="82">
        <f t="shared" si="6"/>
        <v>2.9451874420075574E-2</v>
      </c>
      <c r="J46" s="29">
        <v>10270</v>
      </c>
      <c r="K46" s="27">
        <f t="shared" si="55"/>
        <v>4461.6049660990238</v>
      </c>
      <c r="L46" s="32">
        <f t="shared" si="7"/>
        <v>18798.755486394854</v>
      </c>
      <c r="M46" s="7"/>
      <c r="N46" s="40">
        <f t="shared" si="8"/>
        <v>1.834459048763152</v>
      </c>
      <c r="O46" s="43">
        <v>12700</v>
      </c>
      <c r="P46" s="42">
        <f t="shared" si="9"/>
        <v>11004.007517106655</v>
      </c>
      <c r="Q46" s="27">
        <f t="shared" si="10"/>
        <v>-1347.1635969292938</v>
      </c>
      <c r="R46" s="32">
        <f t="shared" si="11"/>
        <v>20145.826482174714</v>
      </c>
      <c r="S46" s="42">
        <f t="shared" si="12"/>
        <v>538767.03516907594</v>
      </c>
      <c r="T46" s="6"/>
      <c r="U46" s="40">
        <f t="shared" si="13"/>
        <v>1.8360514263781988</v>
      </c>
      <c r="V46" s="29">
        <v>10270</v>
      </c>
      <c r="W46" s="42">
        <f t="shared" si="14"/>
        <v>10700.978314556567</v>
      </c>
      <c r="X46" s="27">
        <f t="shared" si="15"/>
        <v>3670.9214276876023</v>
      </c>
      <c r="Y46" s="32">
        <f t="shared" si="16"/>
        <v>19589.556435395338</v>
      </c>
      <c r="Z46" s="42">
        <f t="shared" si="17"/>
        <v>91826.697598141996</v>
      </c>
      <c r="AA46" s="8"/>
      <c r="AB46" s="40">
        <f t="shared" si="18"/>
        <v>1.8353539514685175</v>
      </c>
      <c r="AC46" s="21">
        <v>12700</v>
      </c>
      <c r="AD46" s="42">
        <f t="shared" si="19"/>
        <v>11130.029709434857</v>
      </c>
      <c r="AE46" s="27">
        <f t="shared" si="20"/>
        <v>2885.0937879644994</v>
      </c>
      <c r="AF46" s="32">
        <f t="shared" si="21"/>
        <v>20377.228977248309</v>
      </c>
      <c r="AG46" s="42">
        <f t="shared" si="22"/>
        <v>184085.09944700633</v>
      </c>
      <c r="AH46" s="8"/>
      <c r="AI46" s="40">
        <f t="shared" si="23"/>
        <v>1.8363589822054882</v>
      </c>
      <c r="AJ46" s="29">
        <v>12700</v>
      </c>
      <c r="AK46" s="42">
        <f t="shared" si="24"/>
        <v>11625.724026877428</v>
      </c>
      <c r="AL46" s="27">
        <f t="shared" si="25"/>
        <v>-2490.5123521705559</v>
      </c>
      <c r="AM46" s="32">
        <f t="shared" si="26"/>
        <v>21287.820547495718</v>
      </c>
      <c r="AN46" s="42">
        <f t="shared" si="27"/>
        <v>245712.85634485589</v>
      </c>
      <c r="AO46" s="8"/>
      <c r="AP46" s="40">
        <f t="shared" si="28"/>
        <v>1.8376741300792074</v>
      </c>
      <c r="AQ46" s="29">
        <v>10270</v>
      </c>
      <c r="AR46" s="42">
        <f t="shared" si="29"/>
        <v>11392.863547051478</v>
      </c>
      <c r="AS46" s="27">
        <f t="shared" si="30"/>
        <v>2402.3081650152662</v>
      </c>
      <c r="AT46" s="32">
        <f t="shared" si="31"/>
        <v>20859.974046354022</v>
      </c>
      <c r="AU46" s="42">
        <f t="shared" si="32"/>
        <v>54224.003064771372</v>
      </c>
      <c r="AV46" s="8"/>
      <c r="AW46" s="40">
        <f t="shared" si="33"/>
        <v>1.8370349000207884</v>
      </c>
      <c r="AX46" s="29">
        <v>12700</v>
      </c>
      <c r="AY46" s="42">
        <f t="shared" si="34"/>
        <v>11684.052775258311</v>
      </c>
      <c r="AZ46" s="27">
        <f t="shared" si="35"/>
        <v>-2598.1462878199632</v>
      </c>
      <c r="BA46" s="32">
        <f t="shared" si="36"/>
        <v>21395.014616091419</v>
      </c>
      <c r="BB46" s="42">
        <f t="shared" si="37"/>
        <v>84791.166623691024</v>
      </c>
      <c r="BC46" s="8"/>
      <c r="BD46" s="40">
        <f t="shared" si="38"/>
        <v>1.8378403873569236</v>
      </c>
      <c r="BE46" s="29">
        <v>10270</v>
      </c>
      <c r="BF46" s="42">
        <f t="shared" si="39"/>
        <v>11518.787533999581</v>
      </c>
      <c r="BG46" s="27">
        <f t="shared" si="40"/>
        <v>2171.0564464450463</v>
      </c>
      <c r="BH46" s="32">
        <f t="shared" si="41"/>
        <v>21091.322148189178</v>
      </c>
      <c r="BI46" s="42">
        <f t="shared" si="42"/>
        <v>27312.59996830636</v>
      </c>
      <c r="BJ46" s="8"/>
      <c r="BK46" s="40" t="e">
        <f>#REF!*(1+0.15*(BF46/($E46))^4)</f>
        <v>#REF!</v>
      </c>
      <c r="BL46" s="29">
        <v>12700</v>
      </c>
      <c r="BM46" s="42">
        <f t="shared" si="43"/>
        <v>11735.731533347278</v>
      </c>
      <c r="BN46" s="42" t="e">
        <f>#REF!*((BT46-BM46)+0.03/($E46)^4*5*(BT46-BM46)*(BM46+$BT$3*(BT46-BM46))^4)</f>
        <v>#REF!</v>
      </c>
      <c r="BO46" s="32" t="e">
        <f>#REF!*(BM46+0.03/($E46)^4*BM46^5)</f>
        <v>#REF!</v>
      </c>
      <c r="BP46" s="32">
        <f t="shared" si="44"/>
        <v>21224.515386661576</v>
      </c>
      <c r="BQ46" s="42">
        <f t="shared" si="45"/>
        <v>47064.698852973634</v>
      </c>
      <c r="BR46" s="8"/>
      <c r="BS46" s="33">
        <f t="shared" si="58"/>
        <v>1.808537910598224</v>
      </c>
      <c r="BT46" s="29">
        <v>8730</v>
      </c>
      <c r="BU46" s="9">
        <f t="shared" si="59"/>
        <v>11636.15426546922</v>
      </c>
      <c r="BV46" s="44">
        <f>$F46*((CA46-BU46)+0.03/($E46)^4*5*(CA46-BU46)*(BU46+$CA$3*(CA46-BU46))^4)</f>
        <v>-5253.9398886020426</v>
      </c>
      <c r="BW46" s="11">
        <f t="shared" si="60"/>
        <v>20964.281526987881</v>
      </c>
      <c r="BX46" s="44">
        <f t="shared" si="61"/>
        <v>9915.6322780584578</v>
      </c>
      <c r="BY46" s="8"/>
      <c r="BZ46" s="33">
        <f t="shared" si="46"/>
        <v>1.8082518024018779</v>
      </c>
      <c r="CA46" s="22">
        <v>8730</v>
      </c>
      <c r="CB46" s="33">
        <v>12568.902631774499</v>
      </c>
      <c r="CC46" s="56" t="e">
        <f>#REF!*((CH46-CB46)+0.03/($E46)^4*5*(CH46-CB46)*(CB46+$CH$3*(CH46-CB46))^4)</f>
        <v>#REF!</v>
      </c>
      <c r="CD46" s="19" t="e">
        <f>#REF!*(CB46+0.03/($E46)^4*CB46^5)</f>
        <v>#REF!</v>
      </c>
      <c r="CE46" s="44">
        <f t="shared" si="47"/>
        <v>870019.51484516694</v>
      </c>
      <c r="CF46" s="8"/>
      <c r="CG46" s="33">
        <f t="shared" si="56"/>
        <v>1.8112331196888529</v>
      </c>
      <c r="CH46" s="22">
        <v>12700</v>
      </c>
      <c r="CI46" s="33">
        <v>12574.2088516982</v>
      </c>
      <c r="CJ46" s="44">
        <f>$F46*((CO46-CI46)+0.03/($E46)^4*5*(CO46-CI46)*(CI46+$CO$3*(CO46-CI46))^4)</f>
        <v>-6961.9998113770462</v>
      </c>
      <c r="CK46" s="32" t="e">
        <f>#REF!*(CI46+0.03/($E46)^4*CI46^5)</f>
        <v>#REF!</v>
      </c>
      <c r="CL46" s="44">
        <f t="shared" si="48"/>
        <v>28.155969878682132</v>
      </c>
      <c r="CM46" s="8"/>
      <c r="CN46" s="33">
        <f t="shared" si="57"/>
        <v>1.8112521008716449</v>
      </c>
      <c r="CO46" s="22">
        <v>8730</v>
      </c>
      <c r="CP46" s="33">
        <f t="shared" si="49"/>
        <v>12513.336221855076</v>
      </c>
      <c r="CQ46" s="33">
        <f t="shared" si="62"/>
        <v>22551.624107350461</v>
      </c>
      <c r="CR46" s="44">
        <f t="shared" si="63"/>
        <v>3705.4770640180809</v>
      </c>
      <c r="CS46" s="60"/>
      <c r="CT46" s="33">
        <f>C46</f>
        <v>26</v>
      </c>
      <c r="CU46" s="33" t="str">
        <f>D46</f>
        <v xml:space="preserve"> ('10', '9'),</v>
      </c>
      <c r="CV46" s="33">
        <f>E46</f>
        <v>27830</v>
      </c>
      <c r="CW46" s="33">
        <f t="shared" si="50"/>
        <v>1.8</v>
      </c>
      <c r="CX46" s="90">
        <f t="shared" si="51"/>
        <v>2.9451874420075574E-2</v>
      </c>
      <c r="CY46" s="33">
        <f>CW46*(1+0.15*(CZ46/CV46)^4)</f>
        <v>1.8082333148709961</v>
      </c>
      <c r="CZ46" s="33">
        <v>11629.631304619999</v>
      </c>
      <c r="DA46" s="10">
        <f t="shared" si="52"/>
        <v>21029.086764680527</v>
      </c>
      <c r="DB46" s="54">
        <f>CZ46/CV46</f>
        <v>0.41788111047862014</v>
      </c>
      <c r="DC46" s="33" t="str">
        <f t="shared" si="53"/>
        <v>-</v>
      </c>
      <c r="DD46" s="8"/>
      <c r="DF46" s="33">
        <v>26</v>
      </c>
      <c r="DG46" s="1">
        <v>11392.370068427341</v>
      </c>
      <c r="DH46" s="92">
        <f t="shared" si="54"/>
        <v>2.0826328039518404E-2</v>
      </c>
    </row>
    <row r="47" spans="2:112" s="1" customFormat="1" x14ac:dyDescent="0.3">
      <c r="B47" s="72"/>
      <c r="C47" s="28">
        <v>27</v>
      </c>
      <c r="D47" s="29" t="s">
        <v>47</v>
      </c>
      <c r="E47" s="29">
        <v>20000</v>
      </c>
      <c r="F47" s="29">
        <v>3</v>
      </c>
      <c r="G47" s="74">
        <v>3.021336976038524</v>
      </c>
      <c r="H47" s="74">
        <v>3.0045167317681827</v>
      </c>
      <c r="I47" s="82">
        <f t="shared" si="6"/>
        <v>1.6820244270341345E-2</v>
      </c>
      <c r="J47" s="29">
        <v>4910</v>
      </c>
      <c r="K47" s="27">
        <f t="shared" si="55"/>
        <v>8909.0158651968286</v>
      </c>
      <c r="L47" s="32">
        <f t="shared" si="7"/>
        <v>14814.19260245857</v>
      </c>
      <c r="M47" s="7"/>
      <c r="N47" s="40">
        <f t="shared" si="8"/>
        <v>3.0184548706361194</v>
      </c>
      <c r="O47" s="43">
        <v>7860</v>
      </c>
      <c r="P47" s="42">
        <f t="shared" si="9"/>
        <v>5801.0790845533465</v>
      </c>
      <c r="Q47" s="27">
        <f t="shared" si="10"/>
        <v>-2690.4093221316798</v>
      </c>
      <c r="R47" s="32">
        <f t="shared" si="11"/>
        <v>17504.508263463998</v>
      </c>
      <c r="S47" s="42">
        <f t="shared" si="12"/>
        <v>794021.93492843013</v>
      </c>
      <c r="T47" s="6"/>
      <c r="U47" s="40">
        <f t="shared" si="13"/>
        <v>3.0200053780328227</v>
      </c>
      <c r="V47" s="29">
        <v>4910</v>
      </c>
      <c r="W47" s="42">
        <f t="shared" si="14"/>
        <v>5433.2041267250515</v>
      </c>
      <c r="X47" s="27">
        <f t="shared" si="15"/>
        <v>11349.592478379562</v>
      </c>
      <c r="Y47" s="32">
        <f t="shared" si="16"/>
        <v>16393.663393730072</v>
      </c>
      <c r="Z47" s="42">
        <f t="shared" si="17"/>
        <v>135331.98459716982</v>
      </c>
      <c r="AA47" s="8"/>
      <c r="AB47" s="40">
        <f t="shared" si="18"/>
        <v>3.0192710936316587</v>
      </c>
      <c r="AC47" s="21">
        <v>9190</v>
      </c>
      <c r="AD47" s="42">
        <f t="shared" si="19"/>
        <v>6239.5278006696244</v>
      </c>
      <c r="AE47" s="27">
        <f t="shared" si="20"/>
        <v>-4015.2358889707675</v>
      </c>
      <c r="AF47" s="32">
        <f t="shared" si="21"/>
        <v>18828.853410326104</v>
      </c>
      <c r="AG47" s="42">
        <f t="shared" si="22"/>
        <v>650157.86716347386</v>
      </c>
      <c r="AH47" s="8"/>
      <c r="AI47" s="40">
        <f t="shared" si="23"/>
        <v>3.0210830881491755</v>
      </c>
      <c r="AJ47" s="29">
        <v>4910</v>
      </c>
      <c r="AK47" s="42">
        <f t="shared" si="24"/>
        <v>5819.7495541420321</v>
      </c>
      <c r="AL47" s="27">
        <f t="shared" si="25"/>
        <v>6858.4314335388117</v>
      </c>
      <c r="AM47" s="32">
        <f t="shared" si="26"/>
        <v>17560.893566055132</v>
      </c>
      <c r="AN47" s="42">
        <f t="shared" si="27"/>
        <v>176213.77625778003</v>
      </c>
      <c r="AO47" s="8"/>
      <c r="AP47" s="40">
        <f t="shared" si="28"/>
        <v>3.0200465811609734</v>
      </c>
      <c r="AQ47" s="29">
        <v>8090</v>
      </c>
      <c r="AR47" s="42">
        <f t="shared" si="29"/>
        <v>6209.6899827742373</v>
      </c>
      <c r="AS47" s="27">
        <f t="shared" si="30"/>
        <v>-573.03246886496856</v>
      </c>
      <c r="AT47" s="32">
        <f t="shared" si="31"/>
        <v>18738.712093990765</v>
      </c>
      <c r="AU47" s="42">
        <f t="shared" si="32"/>
        <v>152053.53788186784</v>
      </c>
      <c r="AV47" s="8"/>
      <c r="AW47" s="40">
        <f t="shared" si="33"/>
        <v>3.0210021304265786</v>
      </c>
      <c r="AX47" s="29">
        <v>6020</v>
      </c>
      <c r="AY47" s="42">
        <f t="shared" si="34"/>
        <v>6167.4329716121647</v>
      </c>
      <c r="AZ47" s="27">
        <f t="shared" si="35"/>
        <v>5809.0664020719269</v>
      </c>
      <c r="BA47" s="32">
        <f t="shared" si="36"/>
        <v>18611.055962015398</v>
      </c>
      <c r="BB47" s="42">
        <f t="shared" si="37"/>
        <v>1785.6549923515247</v>
      </c>
      <c r="BC47" s="8"/>
      <c r="BD47" s="40">
        <f t="shared" si="38"/>
        <v>3.0208894559654902</v>
      </c>
      <c r="BE47" s="29">
        <v>8090</v>
      </c>
      <c r="BF47" s="42">
        <f t="shared" si="39"/>
        <v>6392.130033378161</v>
      </c>
      <c r="BG47" s="27">
        <f t="shared" si="40"/>
        <v>-1124.3231864187269</v>
      </c>
      <c r="BH47" s="32">
        <f t="shared" si="41"/>
        <v>19289.910042518812</v>
      </c>
      <c r="BI47" s="42">
        <f t="shared" si="42"/>
        <v>50488.769566271956</v>
      </c>
      <c r="BJ47" s="8"/>
      <c r="BK47" s="40" t="e">
        <f>#REF!*(1+0.15*(BF47/($E47))^4)</f>
        <v>#REF!</v>
      </c>
      <c r="BL47" s="29">
        <v>6020</v>
      </c>
      <c r="BM47" s="42">
        <f t="shared" si="43"/>
        <v>6323.7838382251357</v>
      </c>
      <c r="BN47" s="42" t="e">
        <f>#REF!*((BT47-BM47)+0.03/($E47)^4*5*(BT47-BM47)*(BM47+$BT$3*(BT47-BM47))^4)</f>
        <v>#REF!</v>
      </c>
      <c r="BO47" s="32" t="e">
        <f>#REF!*(BM47+0.03/($E47)^4*BM47^5)</f>
        <v>#REF!</v>
      </c>
      <c r="BP47" s="32">
        <f t="shared" si="44"/>
        <v>18999.79465950371</v>
      </c>
      <c r="BQ47" s="42">
        <f t="shared" si="45"/>
        <v>4671.2023918954183</v>
      </c>
      <c r="BR47" s="8"/>
      <c r="BS47" s="33">
        <f t="shared" si="58"/>
        <v>3.0044978047251352</v>
      </c>
      <c r="BT47" s="29">
        <v>4910</v>
      </c>
      <c r="BU47" s="9">
        <f t="shared" si="59"/>
        <v>6276.9464109902974</v>
      </c>
      <c r="BV47" s="44">
        <f>$F47*((CA47-BU47)+0.03/($E47)^4*5*(CA47-BU47)*(BU47+$CA$3*(CA47-BU47))^4)</f>
        <v>-4106.5640177953501</v>
      </c>
      <c r="BW47" s="11">
        <f t="shared" si="60"/>
        <v>18836.32029391855</v>
      </c>
      <c r="BX47" s="44">
        <f t="shared" si="61"/>
        <v>2193.7445899787713</v>
      </c>
      <c r="BY47" s="8"/>
      <c r="BZ47" s="33">
        <f t="shared" si="46"/>
        <v>3.004366024965627</v>
      </c>
      <c r="CA47" s="22">
        <v>4910</v>
      </c>
      <c r="CB47" s="33">
        <v>6531.2994191057796</v>
      </c>
      <c r="CC47" s="56" t="e">
        <f>#REF!*((CH47-CB47)+0.03/($E47)^4*5*(CH47-CB47)*(CB47+$CH$3*(CH47-CB47))^4)</f>
        <v>#REF!</v>
      </c>
      <c r="CD47" s="19" t="e">
        <f>#REF!*(CB47+0.03/($E47)^4*CB47^5)</f>
        <v>#REF!</v>
      </c>
      <c r="CE47" s="44">
        <f t="shared" si="47"/>
        <v>64695.452737394568</v>
      </c>
      <c r="CF47" s="8"/>
      <c r="CG47" s="33">
        <f t="shared" si="56"/>
        <v>3.0051178895220136</v>
      </c>
      <c r="CH47" s="22">
        <v>6020</v>
      </c>
      <c r="CI47" s="33">
        <v>6510.6043647248698</v>
      </c>
      <c r="CJ47" s="44">
        <f>$F47*((CO47-CI47)+0.03/($E47)^4*5*(CO47-CI47)*(CI47+$CO$3*(CO47-CI47))^4)</f>
        <v>-4809.7762611031503</v>
      </c>
      <c r="CK47" s="32" t="e">
        <f>#REF!*(CI47+0.03/($E47)^4*CI47^5)</f>
        <v>#REF!</v>
      </c>
      <c r="CL47" s="44">
        <f t="shared" si="48"/>
        <v>428.28527582881486</v>
      </c>
      <c r="CM47" s="8"/>
      <c r="CN47" s="33">
        <f t="shared" si="57"/>
        <v>3.0050533310598451</v>
      </c>
      <c r="CO47" s="22">
        <v>4910</v>
      </c>
      <c r="CP47" s="33">
        <f t="shared" si="49"/>
        <v>6485.2589683694805</v>
      </c>
      <c r="CQ47" s="33">
        <f t="shared" si="62"/>
        <v>19462.229867611619</v>
      </c>
      <c r="CR47" s="44">
        <f t="shared" si="63"/>
        <v>642.38911641178186</v>
      </c>
      <c r="CS47" s="60"/>
      <c r="CT47" s="33">
        <f>C47</f>
        <v>27</v>
      </c>
      <c r="CU47" s="33" t="str">
        <f>D47</f>
        <v xml:space="preserve"> ('10', '11'),</v>
      </c>
      <c r="CV47" s="33">
        <f>E47</f>
        <v>20000</v>
      </c>
      <c r="CW47" s="33">
        <f t="shared" si="50"/>
        <v>3</v>
      </c>
      <c r="CX47" s="90">
        <f t="shared" si="51"/>
        <v>1.6820244270341345E-2</v>
      </c>
      <c r="CY47" s="33">
        <f>CW47*(1+0.15*(CZ47/CV47)^4)</f>
        <v>3.0048175733953348</v>
      </c>
      <c r="CZ47" s="33">
        <v>6433.3021941790703</v>
      </c>
      <c r="DA47" s="10">
        <f t="shared" si="52"/>
        <v>19330.899488032039</v>
      </c>
      <c r="DB47" s="54">
        <f>CZ47/CV47</f>
        <v>0.32166510970895351</v>
      </c>
      <c r="DC47" s="33" t="str">
        <f t="shared" si="53"/>
        <v>-</v>
      </c>
      <c r="DD47" s="8"/>
      <c r="DF47" s="33">
        <v>27</v>
      </c>
      <c r="DG47" s="1">
        <v>6330.4260850582932</v>
      </c>
      <c r="DH47" s="92">
        <f t="shared" si="54"/>
        <v>1.6251056048754063E-2</v>
      </c>
    </row>
    <row r="48" spans="2:112" s="1" customFormat="1" x14ac:dyDescent="0.3">
      <c r="B48" s="72"/>
      <c r="C48" s="28">
        <v>28</v>
      </c>
      <c r="D48" s="29" t="s">
        <v>48</v>
      </c>
      <c r="E48" s="29">
        <v>27020</v>
      </c>
      <c r="F48" s="29">
        <v>3.6</v>
      </c>
      <c r="G48" s="74">
        <v>3.6656639679605605</v>
      </c>
      <c r="H48" s="74">
        <v>3.6131565026258783</v>
      </c>
      <c r="I48" s="82">
        <f t="shared" si="6"/>
        <v>5.2507465334682202E-2</v>
      </c>
      <c r="J48" s="29">
        <v>9070</v>
      </c>
      <c r="K48" s="27">
        <f t="shared" si="55"/>
        <v>19611.590761972668</v>
      </c>
      <c r="L48" s="32">
        <f t="shared" si="7"/>
        <v>33140.679801586928</v>
      </c>
      <c r="M48" s="7"/>
      <c r="N48" s="40">
        <f t="shared" si="8"/>
        <v>3.6593636345746821</v>
      </c>
      <c r="O48" s="43">
        <v>14420</v>
      </c>
      <c r="P48" s="42">
        <f t="shared" si="9"/>
        <v>10686.024780461154</v>
      </c>
      <c r="Q48" s="27">
        <f t="shared" si="10"/>
        <v>307.84393175894502</v>
      </c>
      <c r="R48" s="32">
        <f t="shared" si="11"/>
        <v>39059.018690615267</v>
      </c>
      <c r="S48" s="42">
        <f t="shared" si="12"/>
        <v>2611536.0910645197</v>
      </c>
      <c r="T48" s="6"/>
      <c r="U48" s="40">
        <f t="shared" si="13"/>
        <v>3.6657178994341435</v>
      </c>
      <c r="V48" s="29">
        <v>10770</v>
      </c>
      <c r="W48" s="42">
        <f t="shared" si="14"/>
        <v>10720.693286188633</v>
      </c>
      <c r="X48" s="27">
        <f t="shared" si="15"/>
        <v>180.75560675723705</v>
      </c>
      <c r="Y48" s="32">
        <f t="shared" si="16"/>
        <v>39186.106633937663</v>
      </c>
      <c r="Z48" s="42">
        <f t="shared" si="17"/>
        <v>1201.9052893762432</v>
      </c>
      <c r="AA48" s="8"/>
      <c r="AB48" s="40">
        <f t="shared" si="18"/>
        <v>3.6658901691413655</v>
      </c>
      <c r="AC48" s="21">
        <v>10770</v>
      </c>
      <c r="AD48" s="42">
        <f t="shared" si="19"/>
        <v>10731.276019978706</v>
      </c>
      <c r="AE48" s="27">
        <f t="shared" si="20"/>
        <v>141.96228210293575</v>
      </c>
      <c r="AF48" s="32">
        <f t="shared" si="21"/>
        <v>39224.902053583639</v>
      </c>
      <c r="AG48" s="42">
        <f t="shared" si="22"/>
        <v>111.99425447156743</v>
      </c>
      <c r="AH48" s="8"/>
      <c r="AI48" s="40">
        <f t="shared" si="23"/>
        <v>3.665943089388461</v>
      </c>
      <c r="AJ48" s="29">
        <v>10770</v>
      </c>
      <c r="AK48" s="42">
        <f t="shared" si="24"/>
        <v>10743.502529588901</v>
      </c>
      <c r="AL48" s="27">
        <f t="shared" si="25"/>
        <v>97.140450172606307</v>
      </c>
      <c r="AM48" s="32">
        <f t="shared" si="26"/>
        <v>39269.724116741832</v>
      </c>
      <c r="AN48" s="42">
        <f t="shared" si="27"/>
        <v>149.48753724818152</v>
      </c>
      <c r="AO48" s="8"/>
      <c r="AP48" s="40">
        <f t="shared" si="28"/>
        <v>3.6660044247743322</v>
      </c>
      <c r="AQ48" s="29">
        <v>10770</v>
      </c>
      <c r="AR48" s="42">
        <f t="shared" si="29"/>
        <v>10748.053760924908</v>
      </c>
      <c r="AS48" s="27">
        <f t="shared" si="30"/>
        <v>80.456052023362503</v>
      </c>
      <c r="AT48" s="32">
        <f t="shared" si="31"/>
        <v>39286.409003024717</v>
      </c>
      <c r="AU48" s="42">
        <f t="shared" si="32"/>
        <v>20.713706673850442</v>
      </c>
      <c r="AV48" s="8"/>
      <c r="AW48" s="40">
        <f t="shared" si="33"/>
        <v>3.6660273099849028</v>
      </c>
      <c r="AX48" s="29">
        <v>10770</v>
      </c>
      <c r="AY48" s="42">
        <f t="shared" si="34"/>
        <v>10752.942698421757</v>
      </c>
      <c r="AZ48" s="27">
        <f t="shared" si="35"/>
        <v>62.533124675025192</v>
      </c>
      <c r="BA48" s="32">
        <f t="shared" si="36"/>
        <v>39304.332041563663</v>
      </c>
      <c r="BB48" s="42">
        <f t="shared" si="37"/>
        <v>23.901709848100019</v>
      </c>
      <c r="BC48" s="8"/>
      <c r="BD48" s="40">
        <f t="shared" si="38"/>
        <v>3.6660519257112889</v>
      </c>
      <c r="BE48" s="29">
        <v>10770</v>
      </c>
      <c r="BF48" s="42">
        <f t="shared" si="39"/>
        <v>10754.93624428502</v>
      </c>
      <c r="BG48" s="27">
        <f t="shared" si="40"/>
        <v>55.22487217377644</v>
      </c>
      <c r="BH48" s="32">
        <f t="shared" si="41"/>
        <v>39311.640494228443</v>
      </c>
      <c r="BI48" s="42">
        <f t="shared" si="42"/>
        <v>3.9742251089315248</v>
      </c>
      <c r="BJ48" s="8"/>
      <c r="BK48" s="40" t="e">
        <f>#REF!*(1+0.15*(BF48/($E48))^4)</f>
        <v>#REF!</v>
      </c>
      <c r="BL48" s="29">
        <v>10770</v>
      </c>
      <c r="BM48" s="42">
        <f t="shared" si="43"/>
        <v>10757.702885769146</v>
      </c>
      <c r="BN48" s="42" t="e">
        <f>#REF!*((BT48-BM48)+0.03/($E48)^4*5*(BT48-BM48)*(BM48+$BT$3*(BT48-BM48))^4)</f>
        <v>#REF!</v>
      </c>
      <c r="BO48" s="32" t="e">
        <f>#REF!*(BM48+0.03/($E48)^4*BM48^5)</f>
        <v>#REF!</v>
      </c>
      <c r="BP48" s="32">
        <f t="shared" si="44"/>
        <v>38873.695851469289</v>
      </c>
      <c r="BQ48" s="42">
        <f t="shared" si="45"/>
        <v>7.6543051016869823</v>
      </c>
      <c r="BR48" s="8"/>
      <c r="BS48" s="33">
        <f t="shared" si="58"/>
        <v>3.613568460130411</v>
      </c>
      <c r="BT48" s="29">
        <v>9070</v>
      </c>
      <c r="BU48" s="9">
        <f t="shared" si="59"/>
        <v>10701.790759057134</v>
      </c>
      <c r="BV48" s="44">
        <f>$F48*((CA48-BU48)+0.03/($E48)^4*5*(CA48-BU48)*(BU48+$CA$3*(CA48-BU48))^4)</f>
        <v>-9327.2079893748651</v>
      </c>
      <c r="BW48" s="11">
        <f t="shared" si="60"/>
        <v>38554.889028735844</v>
      </c>
      <c r="BX48" s="44">
        <f t="shared" si="61"/>
        <v>3126.1659134600568</v>
      </c>
      <c r="BY48" s="8"/>
      <c r="BZ48" s="33">
        <f t="shared" si="46"/>
        <v>3.6132885686005802</v>
      </c>
      <c r="CA48" s="22">
        <v>8120</v>
      </c>
      <c r="CB48" s="33">
        <v>11303.3821053555</v>
      </c>
      <c r="CC48" s="56" t="e">
        <f>#REF!*((CH48-CB48)+0.03/($E48)^4*5*(CH48-CB48)*(CB48+$CH$3*(CH48-CB48))^4)</f>
        <v>#REF!</v>
      </c>
      <c r="CD48" s="19" t="e">
        <f>#REF!*(CB48+0.03/($E48)^4*CB48^5)</f>
        <v>#REF!</v>
      </c>
      <c r="CE48" s="44">
        <f t="shared" si="47"/>
        <v>361912.14794108085</v>
      </c>
      <c r="CF48" s="8"/>
      <c r="CG48" s="33">
        <f t="shared" si="56"/>
        <v>3.6165381153581122</v>
      </c>
      <c r="CH48" s="22">
        <v>10770</v>
      </c>
      <c r="CI48" s="33">
        <v>11281.793245162</v>
      </c>
      <c r="CJ48" s="44">
        <f>$F48*((CO48-CI48)+0.03/($E48)^4*5*(CO48-CI48)*(CI48+$CO$3*(CO48-CI48))^4)</f>
        <v>-7998.3072479916946</v>
      </c>
      <c r="CK48" s="32" t="e">
        <f>#REF!*(CI48+0.03/($E48)^4*CI48^5)</f>
        <v>#REF!</v>
      </c>
      <c r="CL48" s="44">
        <f t="shared" si="48"/>
        <v>466.07888445450163</v>
      </c>
      <c r="CM48" s="8"/>
      <c r="CN48" s="33">
        <f t="shared" si="57"/>
        <v>3.6164121291814677</v>
      </c>
      <c r="CO48" s="22">
        <v>9070</v>
      </c>
      <c r="CP48" s="33">
        <f t="shared" si="49"/>
        <v>11246.769739234949</v>
      </c>
      <c r="CQ48" s="33">
        <f t="shared" si="62"/>
        <v>40524.831458421046</v>
      </c>
      <c r="CR48" s="44">
        <f t="shared" si="63"/>
        <v>1226.6459674221619</v>
      </c>
      <c r="CS48" s="60"/>
      <c r="CT48" s="33">
        <f>C48</f>
        <v>28</v>
      </c>
      <c r="CU48" s="33" t="str">
        <f>D48</f>
        <v xml:space="preserve"> ('10', '15'),</v>
      </c>
      <c r="CV48" s="33">
        <f>E48</f>
        <v>27020</v>
      </c>
      <c r="CW48" s="33">
        <f t="shared" si="50"/>
        <v>3.6</v>
      </c>
      <c r="CX48" s="90">
        <f t="shared" si="51"/>
        <v>5.2507465334682202E-2</v>
      </c>
      <c r="CY48" s="33">
        <f>CW48*(1+0.15*(CZ48/CV48)^4)</f>
        <v>3.6136047464654877</v>
      </c>
      <c r="CZ48" s="33">
        <v>10764.8880552767</v>
      </c>
      <c r="DA48" s="10">
        <f t="shared" si="52"/>
        <v>38900.050571717518</v>
      </c>
      <c r="DB48" s="54">
        <f>CZ48/CV48</f>
        <v>0.39840444320047003</v>
      </c>
      <c r="DC48" s="33" t="str">
        <f t="shared" si="53"/>
        <v>-</v>
      </c>
      <c r="DD48" s="8"/>
      <c r="DF48" s="33">
        <v>28</v>
      </c>
      <c r="DG48" s="1">
        <v>10675.101644568607</v>
      </c>
      <c r="DH48" s="92">
        <f t="shared" si="54"/>
        <v>8.410824898681472E-3</v>
      </c>
    </row>
    <row r="49" spans="2:112" s="1" customFormat="1" x14ac:dyDescent="0.3">
      <c r="B49" s="72"/>
      <c r="C49" s="28">
        <v>29</v>
      </c>
      <c r="D49" s="29" t="s">
        <v>49</v>
      </c>
      <c r="E49" s="29">
        <v>10270</v>
      </c>
      <c r="F49" s="29">
        <v>3</v>
      </c>
      <c r="G49" s="74">
        <v>3.0016328666699947</v>
      </c>
      <c r="H49" s="74">
        <v>3.0003267367835131</v>
      </c>
      <c r="I49" s="82">
        <f t="shared" si="6"/>
        <v>1.3061298864815996E-3</v>
      </c>
      <c r="J49" s="29">
        <v>1690</v>
      </c>
      <c r="K49" s="27">
        <f t="shared" si="55"/>
        <v>0</v>
      </c>
      <c r="L49" s="32">
        <f t="shared" si="7"/>
        <v>5072.3188901645344</v>
      </c>
      <c r="M49" s="7"/>
      <c r="N49" s="40">
        <f t="shared" si="8"/>
        <v>3.0016361022426366</v>
      </c>
      <c r="O49" s="43">
        <v>1690</v>
      </c>
      <c r="P49" s="42">
        <f t="shared" si="9"/>
        <v>1690</v>
      </c>
      <c r="Q49" s="27">
        <f t="shared" si="10"/>
        <v>0</v>
      </c>
      <c r="R49" s="32">
        <f t="shared" si="11"/>
        <v>5072.3188901645344</v>
      </c>
      <c r="S49" s="42">
        <f t="shared" si="12"/>
        <v>0</v>
      </c>
      <c r="T49" s="6"/>
      <c r="U49" s="40">
        <f t="shared" si="13"/>
        <v>3.0016361022426366</v>
      </c>
      <c r="V49" s="29">
        <v>1690</v>
      </c>
      <c r="W49" s="42">
        <f t="shared" si="14"/>
        <v>1690</v>
      </c>
      <c r="X49" s="27">
        <f t="shared" si="15"/>
        <v>0</v>
      </c>
      <c r="Y49" s="32">
        <f t="shared" si="16"/>
        <v>5072.3188901645344</v>
      </c>
      <c r="Z49" s="42">
        <f t="shared" si="17"/>
        <v>0</v>
      </c>
      <c r="AA49" s="8"/>
      <c r="AB49" s="40">
        <f t="shared" si="18"/>
        <v>3.0016361022426366</v>
      </c>
      <c r="AC49" s="21">
        <v>1690</v>
      </c>
      <c r="AD49" s="42">
        <f t="shared" si="19"/>
        <v>1690</v>
      </c>
      <c r="AE49" s="27">
        <f t="shared" si="20"/>
        <v>0</v>
      </c>
      <c r="AF49" s="32">
        <f t="shared" si="21"/>
        <v>5072.3188901645344</v>
      </c>
      <c r="AG49" s="42">
        <f t="shared" si="22"/>
        <v>0</v>
      </c>
      <c r="AH49" s="8"/>
      <c r="AI49" s="40">
        <f t="shared" si="23"/>
        <v>3.0016361022426366</v>
      </c>
      <c r="AJ49" s="29">
        <v>1690</v>
      </c>
      <c r="AK49" s="42">
        <f t="shared" si="24"/>
        <v>1690</v>
      </c>
      <c r="AL49" s="27">
        <f t="shared" si="25"/>
        <v>0</v>
      </c>
      <c r="AM49" s="32">
        <f t="shared" si="26"/>
        <v>5072.3188901645344</v>
      </c>
      <c r="AN49" s="42">
        <f t="shared" si="27"/>
        <v>0</v>
      </c>
      <c r="AO49" s="8"/>
      <c r="AP49" s="40">
        <f t="shared" si="28"/>
        <v>3.0016361022426366</v>
      </c>
      <c r="AQ49" s="29">
        <v>1690</v>
      </c>
      <c r="AR49" s="42">
        <f t="shared" si="29"/>
        <v>1690</v>
      </c>
      <c r="AS49" s="27">
        <f t="shared" si="30"/>
        <v>0</v>
      </c>
      <c r="AT49" s="32">
        <f t="shared" si="31"/>
        <v>5072.3188901645344</v>
      </c>
      <c r="AU49" s="42">
        <f t="shared" si="32"/>
        <v>0</v>
      </c>
      <c r="AV49" s="8"/>
      <c r="AW49" s="40">
        <f t="shared" si="33"/>
        <v>3.0016361022426366</v>
      </c>
      <c r="AX49" s="29">
        <v>1690</v>
      </c>
      <c r="AY49" s="42">
        <f t="shared" si="34"/>
        <v>1690</v>
      </c>
      <c r="AZ49" s="27">
        <f t="shared" si="35"/>
        <v>0</v>
      </c>
      <c r="BA49" s="32">
        <f t="shared" si="36"/>
        <v>5072.3188901645344</v>
      </c>
      <c r="BB49" s="42">
        <f t="shared" si="37"/>
        <v>0</v>
      </c>
      <c r="BC49" s="8"/>
      <c r="BD49" s="40">
        <f t="shared" si="38"/>
        <v>3.0016361022426366</v>
      </c>
      <c r="BE49" s="29">
        <v>1690</v>
      </c>
      <c r="BF49" s="42">
        <f t="shared" si="39"/>
        <v>1690</v>
      </c>
      <c r="BG49" s="27">
        <f t="shared" si="40"/>
        <v>0</v>
      </c>
      <c r="BH49" s="32">
        <f t="shared" si="41"/>
        <v>5072.3188901645344</v>
      </c>
      <c r="BI49" s="42">
        <f t="shared" si="42"/>
        <v>0</v>
      </c>
      <c r="BJ49" s="8"/>
      <c r="BK49" s="40" t="e">
        <f>#REF!*(1+0.15*(BF49/($E49))^4)</f>
        <v>#REF!</v>
      </c>
      <c r="BL49" s="29">
        <v>1690</v>
      </c>
      <c r="BM49" s="42">
        <f t="shared" si="43"/>
        <v>1690</v>
      </c>
      <c r="BN49" s="42" t="e">
        <f>#REF!*((BT49-BM49)+0.03/($E49)^4*5*(BT49-BM49)*(BM49+$BT$3*(BT49-BM49))^4)</f>
        <v>#REF!</v>
      </c>
      <c r="BO49" s="32" t="e">
        <f>#REF!*(BM49+0.03/($E49)^4*BM49^5)</f>
        <v>#REF!</v>
      </c>
      <c r="BP49" s="32">
        <f t="shared" si="44"/>
        <v>5070.5576532819023</v>
      </c>
      <c r="BQ49" s="42">
        <f t="shared" si="45"/>
        <v>0</v>
      </c>
      <c r="BR49" s="8"/>
      <c r="BS49" s="33">
        <f t="shared" si="58"/>
        <v>3.000329972356155</v>
      </c>
      <c r="BT49" s="29">
        <v>1690</v>
      </c>
      <c r="BU49" s="9">
        <f t="shared" si="59"/>
        <v>1690</v>
      </c>
      <c r="BV49" s="44">
        <f>$F49*((CA49-BU49)+0.03/($E49)^4*5*(CA49-BU49)*(BU49+$CA$3*(CA49-BU49))^4)</f>
        <v>0</v>
      </c>
      <c r="BW49" s="11">
        <f t="shared" si="60"/>
        <v>5070.1115306563806</v>
      </c>
      <c r="BX49" s="44">
        <f t="shared" si="61"/>
        <v>0</v>
      </c>
      <c r="BY49" s="8"/>
      <c r="BZ49" s="33">
        <f t="shared" si="46"/>
        <v>3.000329972356155</v>
      </c>
      <c r="CA49" s="22">
        <v>1690</v>
      </c>
      <c r="CB49" s="33">
        <v>1690</v>
      </c>
      <c r="CC49" s="56" t="e">
        <f>#REF!*((CH49-CB49)+0.03/($E49)^4*5*(CH49-CB49)*(CB49+$CH$3*(CH49-CB49))^4)</f>
        <v>#REF!</v>
      </c>
      <c r="CD49" s="19" t="e">
        <f>#REF!*(CB49+0.03/($E49)^4*CB49^5)</f>
        <v>#REF!</v>
      </c>
      <c r="CE49" s="44">
        <f t="shared" si="47"/>
        <v>0</v>
      </c>
      <c r="CF49" s="8"/>
      <c r="CG49" s="33">
        <f t="shared" si="56"/>
        <v>3.000329972356155</v>
      </c>
      <c r="CH49" s="22">
        <v>1690</v>
      </c>
      <c r="CI49" s="33">
        <v>1690</v>
      </c>
      <c r="CJ49" s="44">
        <f>$F49*((CO49-CI49)+0.03/($E49)^4*5*(CO49-CI49)*(CI49+$CO$3*(CO49-CI49))^4)</f>
        <v>0</v>
      </c>
      <c r="CK49" s="32" t="e">
        <f>#REF!*(CI49+0.03/($E49)^4*CI49^5)</f>
        <v>#REF!</v>
      </c>
      <c r="CL49" s="44">
        <f t="shared" si="48"/>
        <v>0</v>
      </c>
      <c r="CM49" s="8"/>
      <c r="CN49" s="33">
        <f t="shared" si="57"/>
        <v>3.000329972356155</v>
      </c>
      <c r="CO49" s="22">
        <v>1690</v>
      </c>
      <c r="CP49" s="33">
        <f t="shared" si="49"/>
        <v>1690</v>
      </c>
      <c r="CQ49" s="33">
        <f t="shared" si="62"/>
        <v>5070.1115306563806</v>
      </c>
      <c r="CR49" s="44">
        <f t="shared" si="63"/>
        <v>0</v>
      </c>
      <c r="CS49" s="60"/>
      <c r="CT49" s="33">
        <f>C49</f>
        <v>29</v>
      </c>
      <c r="CU49" s="33" t="str">
        <f>D49</f>
        <v xml:space="preserve"> ('10', '16'),</v>
      </c>
      <c r="CV49" s="33">
        <f>E49</f>
        <v>10270</v>
      </c>
      <c r="CW49" s="33">
        <f t="shared" si="50"/>
        <v>3</v>
      </c>
      <c r="CX49" s="90">
        <f t="shared" si="51"/>
        <v>1.3061298864815996E-3</v>
      </c>
      <c r="CY49" s="33">
        <f>CW49*(1+0.15*(CZ49/CV49)^4)</f>
        <v>3.000329972356155</v>
      </c>
      <c r="CZ49" s="33">
        <v>1690</v>
      </c>
      <c r="DA49" s="10">
        <f t="shared" si="52"/>
        <v>5070.5576532819023</v>
      </c>
      <c r="DB49" s="54">
        <f>CZ49/CV49</f>
        <v>0.16455696202531644</v>
      </c>
      <c r="DC49" s="33" t="str">
        <f t="shared" si="53"/>
        <v>-</v>
      </c>
      <c r="DD49" s="8"/>
      <c r="DF49" s="33">
        <v>29</v>
      </c>
      <c r="DG49" s="1">
        <v>1685.8418180779486</v>
      </c>
      <c r="DH49" s="92">
        <f t="shared" si="54"/>
        <v>2.4665314844261169E-3</v>
      </c>
    </row>
    <row r="50" spans="2:112" s="1" customFormat="1" x14ac:dyDescent="0.3">
      <c r="B50" s="72"/>
      <c r="C50" s="28">
        <v>30</v>
      </c>
      <c r="D50" s="29" t="s">
        <v>50</v>
      </c>
      <c r="E50" s="29">
        <v>9990</v>
      </c>
      <c r="F50" s="29">
        <v>4.2</v>
      </c>
      <c r="G50" s="74">
        <v>4.2063210593742468</v>
      </c>
      <c r="H50" s="74">
        <v>4.2012648594553372</v>
      </c>
      <c r="I50" s="82">
        <f t="shared" si="6"/>
        <v>5.0561999189095985E-3</v>
      </c>
      <c r="J50" s="29">
        <v>2120</v>
      </c>
      <c r="K50" s="27">
        <f t="shared" si="55"/>
        <v>0</v>
      </c>
      <c r="L50" s="32">
        <f t="shared" si="7"/>
        <v>8915.2608800777234</v>
      </c>
      <c r="M50" s="7"/>
      <c r="N50" s="40">
        <f t="shared" si="8"/>
        <v>4.2063338797529566</v>
      </c>
      <c r="O50" s="43">
        <v>2120</v>
      </c>
      <c r="P50" s="42">
        <f t="shared" si="9"/>
        <v>2120</v>
      </c>
      <c r="Q50" s="27">
        <f t="shared" si="10"/>
        <v>0</v>
      </c>
      <c r="R50" s="32">
        <f t="shared" si="11"/>
        <v>8915.2608800777234</v>
      </c>
      <c r="S50" s="42">
        <f t="shared" si="12"/>
        <v>0</v>
      </c>
      <c r="T50" s="6"/>
      <c r="U50" s="40">
        <f t="shared" si="13"/>
        <v>4.2063338797529566</v>
      </c>
      <c r="V50" s="29">
        <v>2120</v>
      </c>
      <c r="W50" s="42">
        <f t="shared" si="14"/>
        <v>2120</v>
      </c>
      <c r="X50" s="27">
        <f t="shared" si="15"/>
        <v>0</v>
      </c>
      <c r="Y50" s="32">
        <f t="shared" si="16"/>
        <v>8915.2608800777234</v>
      </c>
      <c r="Z50" s="42">
        <f t="shared" si="17"/>
        <v>0</v>
      </c>
      <c r="AA50" s="8"/>
      <c r="AB50" s="40">
        <f t="shared" si="18"/>
        <v>4.2063338797529566</v>
      </c>
      <c r="AC50" s="21">
        <v>2120</v>
      </c>
      <c r="AD50" s="42">
        <f t="shared" si="19"/>
        <v>2120</v>
      </c>
      <c r="AE50" s="27">
        <f t="shared" si="20"/>
        <v>0</v>
      </c>
      <c r="AF50" s="32">
        <f t="shared" si="21"/>
        <v>8915.2608800777234</v>
      </c>
      <c r="AG50" s="42">
        <f t="shared" si="22"/>
        <v>0</v>
      </c>
      <c r="AH50" s="8"/>
      <c r="AI50" s="40">
        <f t="shared" si="23"/>
        <v>4.2063338797529566</v>
      </c>
      <c r="AJ50" s="29">
        <v>2120</v>
      </c>
      <c r="AK50" s="42">
        <f t="shared" si="24"/>
        <v>2120</v>
      </c>
      <c r="AL50" s="27">
        <f t="shared" si="25"/>
        <v>0</v>
      </c>
      <c r="AM50" s="32">
        <f t="shared" si="26"/>
        <v>8915.2608800777234</v>
      </c>
      <c r="AN50" s="42">
        <f t="shared" si="27"/>
        <v>0</v>
      </c>
      <c r="AO50" s="8"/>
      <c r="AP50" s="40">
        <f t="shared" si="28"/>
        <v>4.2063338797529566</v>
      </c>
      <c r="AQ50" s="29">
        <v>2120</v>
      </c>
      <c r="AR50" s="42">
        <f t="shared" si="29"/>
        <v>2120</v>
      </c>
      <c r="AS50" s="27">
        <f t="shared" si="30"/>
        <v>0</v>
      </c>
      <c r="AT50" s="32">
        <f t="shared" si="31"/>
        <v>8915.2608800777234</v>
      </c>
      <c r="AU50" s="42">
        <f t="shared" si="32"/>
        <v>0</v>
      </c>
      <c r="AV50" s="8"/>
      <c r="AW50" s="40">
        <f t="shared" si="33"/>
        <v>4.2063338797529566</v>
      </c>
      <c r="AX50" s="29">
        <v>2120</v>
      </c>
      <c r="AY50" s="42">
        <f t="shared" si="34"/>
        <v>2120</v>
      </c>
      <c r="AZ50" s="27">
        <f t="shared" si="35"/>
        <v>0</v>
      </c>
      <c r="BA50" s="32">
        <f t="shared" si="36"/>
        <v>8915.2608800777234</v>
      </c>
      <c r="BB50" s="42">
        <f t="shared" si="37"/>
        <v>0</v>
      </c>
      <c r="BC50" s="8"/>
      <c r="BD50" s="40">
        <f t="shared" si="38"/>
        <v>4.2063338797529566</v>
      </c>
      <c r="BE50" s="29">
        <v>2120</v>
      </c>
      <c r="BF50" s="42">
        <f t="shared" si="39"/>
        <v>2120</v>
      </c>
      <c r="BG50" s="27">
        <f t="shared" si="40"/>
        <v>0</v>
      </c>
      <c r="BH50" s="32">
        <f t="shared" si="41"/>
        <v>8915.2608800777234</v>
      </c>
      <c r="BI50" s="42">
        <f t="shared" si="42"/>
        <v>0</v>
      </c>
      <c r="BJ50" s="8"/>
      <c r="BK50" s="40" t="e">
        <f>#REF!*(1+0.15*(BF50/($E50))^4)</f>
        <v>#REF!</v>
      </c>
      <c r="BL50" s="29">
        <v>2120</v>
      </c>
      <c r="BM50" s="42">
        <f t="shared" si="43"/>
        <v>2120</v>
      </c>
      <c r="BN50" s="42" t="e">
        <f>#REF!*((BT50-BM50)+0.03/($E50)^4*5*(BT50-BM50)*(BM50+$BT$3*(BT50-BM50))^4)</f>
        <v>#REF!</v>
      </c>
      <c r="BO50" s="32" t="e">
        <f>#REF!*(BM50+0.03/($E50)^4*BM50^5)</f>
        <v>#REF!</v>
      </c>
      <c r="BP50" s="32">
        <f t="shared" si="44"/>
        <v>8906.7086812481793</v>
      </c>
      <c r="BQ50" s="42">
        <f t="shared" si="45"/>
        <v>0</v>
      </c>
      <c r="BR50" s="8"/>
      <c r="BS50" s="33">
        <f t="shared" si="58"/>
        <v>4.201277679834047</v>
      </c>
      <c r="BT50" s="29">
        <v>2120</v>
      </c>
      <c r="BU50" s="9">
        <f t="shared" si="59"/>
        <v>2120</v>
      </c>
      <c r="BV50" s="44">
        <f>$F50*((CA50-BU50)+0.03/($E50)^4*5*(CA50-BU50)*(BU50+$CA$3*(CA50-BU50))^4)</f>
        <v>0</v>
      </c>
      <c r="BW50" s="11">
        <f t="shared" si="60"/>
        <v>8904.5417362496355</v>
      </c>
      <c r="BX50" s="44">
        <f t="shared" si="61"/>
        <v>0</v>
      </c>
      <c r="BY50" s="8"/>
      <c r="BZ50" s="33">
        <f t="shared" si="46"/>
        <v>4.201277679834047</v>
      </c>
      <c r="CA50" s="22">
        <v>2120</v>
      </c>
      <c r="CB50" s="33">
        <v>2120</v>
      </c>
      <c r="CC50" s="56" t="e">
        <f>#REF!*((CH50-CB50)+0.03/($E50)^4*5*(CH50-CB50)*(CB50+$CH$3*(CH50-CB50))^4)</f>
        <v>#REF!</v>
      </c>
      <c r="CD50" s="19" t="e">
        <f>#REF!*(CB50+0.03/($E50)^4*CB50^5)</f>
        <v>#REF!</v>
      </c>
      <c r="CE50" s="44">
        <f t="shared" si="47"/>
        <v>0</v>
      </c>
      <c r="CF50" s="8"/>
      <c r="CG50" s="33">
        <f t="shared" si="56"/>
        <v>4.201277679834047</v>
      </c>
      <c r="CH50" s="22">
        <v>2120</v>
      </c>
      <c r="CI50" s="33">
        <v>2120</v>
      </c>
      <c r="CJ50" s="44">
        <f>$F50*((CO50-CI50)+0.03/($E50)^4*5*(CO50-CI50)*(CI50+$CO$3*(CO50-CI50))^4)</f>
        <v>0</v>
      </c>
      <c r="CK50" s="32" t="e">
        <f>#REF!*(CI50+0.03/($E50)^4*CI50^5)</f>
        <v>#REF!</v>
      </c>
      <c r="CL50" s="44">
        <f t="shared" si="48"/>
        <v>0</v>
      </c>
      <c r="CM50" s="8"/>
      <c r="CN50" s="33">
        <f t="shared" si="57"/>
        <v>4.201277679834047</v>
      </c>
      <c r="CO50" s="22">
        <v>2120</v>
      </c>
      <c r="CP50" s="33">
        <f t="shared" si="49"/>
        <v>2120</v>
      </c>
      <c r="CQ50" s="33">
        <f t="shared" si="62"/>
        <v>8904.5417362496355</v>
      </c>
      <c r="CR50" s="44">
        <f t="shared" si="63"/>
        <v>0</v>
      </c>
      <c r="CS50" s="60"/>
      <c r="CT50" s="33">
        <f>C50</f>
        <v>30</v>
      </c>
      <c r="CU50" s="33" t="str">
        <f>D50</f>
        <v xml:space="preserve"> ('10', '17'),</v>
      </c>
      <c r="CV50" s="33">
        <f>E50</f>
        <v>9990</v>
      </c>
      <c r="CW50" s="33">
        <f t="shared" si="50"/>
        <v>4.2</v>
      </c>
      <c r="CX50" s="90">
        <f t="shared" si="51"/>
        <v>5.0561999189095985E-3</v>
      </c>
      <c r="CY50" s="33">
        <f>CW50*(1+0.15*(CZ50/CV50)^4)</f>
        <v>4.201277679834047</v>
      </c>
      <c r="CZ50" s="33">
        <v>2120</v>
      </c>
      <c r="DA50" s="10">
        <f t="shared" si="52"/>
        <v>8906.7086812481793</v>
      </c>
      <c r="DB50" s="54">
        <f>CZ50/CV50</f>
        <v>0.2122122122122122</v>
      </c>
      <c r="DC50" s="33" t="str">
        <f t="shared" si="53"/>
        <v>-</v>
      </c>
      <c r="DD50" s="8"/>
      <c r="DF50" s="33">
        <v>30</v>
      </c>
      <c r="DG50" s="1">
        <v>2114.6617934784476</v>
      </c>
      <c r="DH50" s="92">
        <f t="shared" si="54"/>
        <v>2.5243783842954135E-3</v>
      </c>
    </row>
    <row r="51" spans="2:112" s="1" customFormat="1" x14ac:dyDescent="0.3">
      <c r="B51" s="72"/>
      <c r="C51" s="28">
        <v>43</v>
      </c>
      <c r="D51" s="29" t="s">
        <v>51</v>
      </c>
      <c r="E51" s="29">
        <v>27020</v>
      </c>
      <c r="F51" s="29">
        <v>3.6</v>
      </c>
      <c r="G51" s="74">
        <v>3.6649679747234107</v>
      </c>
      <c r="H51" s="74">
        <v>3.6130238173327816</v>
      </c>
      <c r="I51" s="82">
        <f t="shared" si="6"/>
        <v>5.1944157390629186E-2</v>
      </c>
      <c r="J51" s="29">
        <v>9660</v>
      </c>
      <c r="K51" s="27">
        <f t="shared" si="55"/>
        <v>13966.632281214299</v>
      </c>
      <c r="L51" s="32">
        <f t="shared" si="7"/>
        <v>35294.824422379912</v>
      </c>
      <c r="M51" s="7"/>
      <c r="N51" s="40">
        <f t="shared" si="8"/>
        <v>3.6607660321248092</v>
      </c>
      <c r="O51" s="43">
        <v>13470</v>
      </c>
      <c r="P51" s="42">
        <f t="shared" si="9"/>
        <v>10810.851292253645</v>
      </c>
      <c r="Q51" s="27">
        <f t="shared" si="10"/>
        <v>-4216.1503137703321</v>
      </c>
      <c r="R51" s="32">
        <f t="shared" si="11"/>
        <v>39510.546608631295</v>
      </c>
      <c r="S51" s="42">
        <f t="shared" si="12"/>
        <v>1324458.696881884</v>
      </c>
      <c r="T51" s="6"/>
      <c r="U51" s="40">
        <f t="shared" si="13"/>
        <v>3.6657827509748819</v>
      </c>
      <c r="V51" s="29">
        <v>9660</v>
      </c>
      <c r="W51" s="42">
        <f t="shared" si="14"/>
        <v>10335.731431465236</v>
      </c>
      <c r="X51" s="27">
        <f t="shared" si="15"/>
        <v>9254.2898277355143</v>
      </c>
      <c r="Y51" s="32">
        <f t="shared" si="16"/>
        <v>37769.413493740525</v>
      </c>
      <c r="Z51" s="42">
        <f t="shared" si="17"/>
        <v>225738.88211559708</v>
      </c>
      <c r="AA51" s="8"/>
      <c r="AB51" s="40">
        <f t="shared" si="18"/>
        <v>3.6635057388814256</v>
      </c>
      <c r="AC51" s="21">
        <v>12860</v>
      </c>
      <c r="AD51" s="42">
        <f t="shared" si="19"/>
        <v>10877.516924971285</v>
      </c>
      <c r="AE51" s="27">
        <f t="shared" si="20"/>
        <v>-4461.257338265661</v>
      </c>
      <c r="AF51" s="32">
        <f t="shared" si="21"/>
        <v>39754.93978351367</v>
      </c>
      <c r="AG51" s="42">
        <f t="shared" si="22"/>
        <v>293531.52097359364</v>
      </c>
      <c r="AH51" s="8"/>
      <c r="AI51" s="40">
        <f t="shared" si="23"/>
        <v>3.6661272667619738</v>
      </c>
      <c r="AJ51" s="29">
        <v>9660</v>
      </c>
      <c r="AK51" s="42">
        <f t="shared" si="24"/>
        <v>10493.104414285386</v>
      </c>
      <c r="AL51" s="27">
        <f t="shared" si="25"/>
        <v>1014.6701195387867</v>
      </c>
      <c r="AM51" s="32">
        <f t="shared" si="26"/>
        <v>38346.006576747845</v>
      </c>
      <c r="AN51" s="42">
        <f t="shared" si="27"/>
        <v>147772.97837183654</v>
      </c>
      <c r="AO51" s="8"/>
      <c r="AP51" s="40">
        <f t="shared" si="28"/>
        <v>3.6642261366271174</v>
      </c>
      <c r="AQ51" s="29">
        <v>10770</v>
      </c>
      <c r="AR51" s="42">
        <f t="shared" si="29"/>
        <v>10540.664269884981</v>
      </c>
      <c r="AS51" s="27">
        <f t="shared" si="30"/>
        <v>840.44540175617351</v>
      </c>
      <c r="AT51" s="32">
        <f t="shared" si="31"/>
        <v>38520.281961859793</v>
      </c>
      <c r="AU51" s="42">
        <f t="shared" si="32"/>
        <v>2261.93986465431</v>
      </c>
      <c r="AV51" s="8"/>
      <c r="AW51" s="40">
        <f t="shared" si="33"/>
        <v>3.6644503267183537</v>
      </c>
      <c r="AX51" s="29">
        <v>10770</v>
      </c>
      <c r="AY51" s="42">
        <f t="shared" si="34"/>
        <v>10591.7531168847</v>
      </c>
      <c r="AZ51" s="27">
        <f t="shared" si="35"/>
        <v>653.23831541854349</v>
      </c>
      <c r="BA51" s="32">
        <f t="shared" si="36"/>
        <v>38707.50072756537</v>
      </c>
      <c r="BB51" s="42">
        <f t="shared" si="37"/>
        <v>2610.0702877606923</v>
      </c>
      <c r="BC51" s="8"/>
      <c r="BD51" s="40">
        <f t="shared" si="38"/>
        <v>3.6646945564682136</v>
      </c>
      <c r="BE51" s="29">
        <v>10770</v>
      </c>
      <c r="BF51" s="42">
        <f t="shared" si="39"/>
        <v>10612.585446948397</v>
      </c>
      <c r="BG51" s="27">
        <f t="shared" si="40"/>
        <v>576.91422691098205</v>
      </c>
      <c r="BH51" s="32">
        <f t="shared" si="41"/>
        <v>38783.845901073924</v>
      </c>
      <c r="BI51" s="42">
        <f t="shared" si="42"/>
        <v>433.98597588279904</v>
      </c>
      <c r="BJ51" s="8"/>
      <c r="BK51" s="40" t="e">
        <f>#REF!*(1+0.15*(BF51/($E51))^4)</f>
        <v>#REF!</v>
      </c>
      <c r="BL51" s="29">
        <v>10770</v>
      </c>
      <c r="BM51" s="42">
        <f t="shared" si="43"/>
        <v>10641.49653930266</v>
      </c>
      <c r="BN51" s="42" t="e">
        <f>#REF!*((BT51-BM51)+0.03/($E51)^4*5*(BT51-BM51)*(BM51+$BT$3*(BT51-BM51))^4)</f>
        <v>#REF!</v>
      </c>
      <c r="BO51" s="32" t="e">
        <f>#REF!*(BM51+0.03/($E51)^4*BM51^5)</f>
        <v>#REF!</v>
      </c>
      <c r="BP51" s="32">
        <f t="shared" si="44"/>
        <v>38447.637790352615</v>
      </c>
      <c r="BQ51" s="42">
        <f t="shared" si="45"/>
        <v>835.8512611167256</v>
      </c>
      <c r="BR51" s="8"/>
      <c r="BS51" s="33">
        <f t="shared" si="58"/>
        <v>3.6129916171426109</v>
      </c>
      <c r="BT51" s="29">
        <v>8120</v>
      </c>
      <c r="BU51" s="9">
        <f t="shared" si="59"/>
        <v>10557.961555036078</v>
      </c>
      <c r="BV51" s="44">
        <f>$F51*((CA51-BU51)+0.03/($E51)^4*5*(CA51-BU51)*(BU51+$CA$3*(CA51-BU51))^4)</f>
        <v>-8806.0262032803112</v>
      </c>
      <c r="BW51" s="11">
        <f t="shared" si="60"/>
        <v>38035.243298483707</v>
      </c>
      <c r="BX51" s="44">
        <f t="shared" si="61"/>
        <v>6978.0935964180835</v>
      </c>
      <c r="BY51" s="8"/>
      <c r="BZ51" s="33">
        <f t="shared" si="46"/>
        <v>3.6125884623728091</v>
      </c>
      <c r="CA51" s="22">
        <v>8120</v>
      </c>
      <c r="CB51" s="33">
        <v>11294.632348966699</v>
      </c>
      <c r="CC51" s="56" t="e">
        <f>#REF!*((CH51-CB51)+0.03/($E51)^4*5*(CH51-CB51)*(CB51+$CH$3*(CH51-CB51))^4)</f>
        <v>#REF!</v>
      </c>
      <c r="CD51" s="19" t="e">
        <f>#REF!*(CB51+0.03/($E51)^4*CB51^5)</f>
        <v>#REF!</v>
      </c>
      <c r="CE51" s="44">
        <f t="shared" si="47"/>
        <v>542683.85863037233</v>
      </c>
      <c r="CF51" s="8"/>
      <c r="CG51" s="33">
        <f t="shared" si="56"/>
        <v>3.6164869672872322</v>
      </c>
      <c r="CH51" s="22">
        <v>10770</v>
      </c>
      <c r="CI51" s="33">
        <v>11273.397638763299</v>
      </c>
      <c r="CJ51" s="44">
        <f>$F51*((CO51-CI51)+0.03/($E51)^4*5*(CO51-CI51)*(CI51+$CO$3*(CO51-CI51))^4)</f>
        <v>-11402.923424093073</v>
      </c>
      <c r="CK51" s="32" t="e">
        <f>#REF!*(CI51+0.03/($E51)^4*CI51^5)</f>
        <v>#REF!</v>
      </c>
      <c r="CL51" s="44">
        <f t="shared" si="48"/>
        <v>450.91291742238121</v>
      </c>
      <c r="CM51" s="8"/>
      <c r="CN51" s="33">
        <f t="shared" si="57"/>
        <v>3.6163633298316058</v>
      </c>
      <c r="CO51" s="22">
        <v>8120</v>
      </c>
      <c r="CP51" s="33">
        <f t="shared" si="49"/>
        <v>11223.463929483216</v>
      </c>
      <c r="CQ51" s="33">
        <f t="shared" si="62"/>
        <v>40440.554335437839</v>
      </c>
      <c r="CR51" s="44">
        <f t="shared" si="63"/>
        <v>2493.3753224678821</v>
      </c>
      <c r="CS51" s="60"/>
      <c r="CT51" s="33">
        <f>C51</f>
        <v>43</v>
      </c>
      <c r="CU51" s="33" t="str">
        <f>D51</f>
        <v xml:space="preserve"> ('15', '10'),</v>
      </c>
      <c r="CV51" s="33">
        <f>E51</f>
        <v>27020</v>
      </c>
      <c r="CW51" s="33">
        <f t="shared" si="50"/>
        <v>3.6</v>
      </c>
      <c r="CX51" s="90">
        <f t="shared" si="51"/>
        <v>5.1944157390629186E-2</v>
      </c>
      <c r="CY51" s="33">
        <f>CW51*(1+0.15*(CZ51/CV51)^4)</f>
        <v>3.6127821263548281</v>
      </c>
      <c r="CZ51" s="33">
        <v>10598.3359376523</v>
      </c>
      <c r="DA51" s="10">
        <f t="shared" si="52"/>
        <v>38289.478644654271</v>
      </c>
      <c r="DB51" s="54">
        <f>CZ51/CV51</f>
        <v>0.3922404122003072</v>
      </c>
      <c r="DC51" s="33" t="str">
        <f t="shared" si="53"/>
        <v>-</v>
      </c>
      <c r="DD51" s="8"/>
      <c r="DF51" s="33">
        <v>43</v>
      </c>
      <c r="DG51" s="1">
        <v>10648.084252444611</v>
      </c>
      <c r="DH51" s="92">
        <f t="shared" si="54"/>
        <v>4.6720436853125965E-3</v>
      </c>
    </row>
    <row r="52" spans="2:112" s="1" customFormat="1" x14ac:dyDescent="0.3">
      <c r="B52" s="72"/>
      <c r="C52" s="28">
        <v>44</v>
      </c>
      <c r="D52" s="29" t="s">
        <v>52</v>
      </c>
      <c r="E52" s="29">
        <v>10260</v>
      </c>
      <c r="F52" s="29">
        <v>3</v>
      </c>
      <c r="G52" s="74">
        <v>3.0225879296811788</v>
      </c>
      <c r="H52" s="74">
        <v>3.0043071495965474</v>
      </c>
      <c r="I52" s="82">
        <f t="shared" si="6"/>
        <v>1.8280780084631409E-2</v>
      </c>
      <c r="J52" s="29">
        <v>3560</v>
      </c>
      <c r="K52" s="27">
        <f t="shared" si="55"/>
        <v>2512.2806795337451</v>
      </c>
      <c r="L52" s="32">
        <f t="shared" si="7"/>
        <v>10749.723693071979</v>
      </c>
      <c r="M52" s="7"/>
      <c r="N52" s="40">
        <f t="shared" si="8"/>
        <v>3.0248034148749277</v>
      </c>
      <c r="O52" s="43">
        <v>4390</v>
      </c>
      <c r="P52" s="42">
        <f t="shared" si="9"/>
        <v>3810.7103865014501</v>
      </c>
      <c r="Q52" s="27">
        <f t="shared" si="10"/>
        <v>-758.63735539857601</v>
      </c>
      <c r="R52" s="32">
        <f t="shared" si="11"/>
        <v>11508.320454751702</v>
      </c>
      <c r="S52" s="42">
        <f t="shared" si="12"/>
        <v>62855.697899706494</v>
      </c>
      <c r="T52" s="6"/>
      <c r="U52" s="40">
        <f t="shared" si="13"/>
        <v>3.0268441922093317</v>
      </c>
      <c r="V52" s="29">
        <v>3560</v>
      </c>
      <c r="W52" s="42">
        <f t="shared" si="14"/>
        <v>3707.2065848073871</v>
      </c>
      <c r="X52" s="27">
        <f t="shared" si="15"/>
        <v>-3801.7299446973784</v>
      </c>
      <c r="Y52" s="32">
        <f t="shared" si="16"/>
        <v>11195.077432190863</v>
      </c>
      <c r="Z52" s="42">
        <f t="shared" si="17"/>
        <v>10713.036965123916</v>
      </c>
      <c r="AA52" s="8"/>
      <c r="AB52" s="40">
        <f t="shared" si="18"/>
        <v>3.0259510424957528</v>
      </c>
      <c r="AC52" s="21">
        <v>2450</v>
      </c>
      <c r="AD52" s="42">
        <f t="shared" si="19"/>
        <v>3437.3714735678973</v>
      </c>
      <c r="AE52" s="27">
        <f t="shared" si="20"/>
        <v>370.85439808659811</v>
      </c>
      <c r="AF52" s="32">
        <f t="shared" si="21"/>
        <v>10378.849746263322</v>
      </c>
      <c r="AG52" s="42">
        <f t="shared" si="22"/>
        <v>72810.987257627858</v>
      </c>
      <c r="AH52" s="8"/>
      <c r="AI52" s="40">
        <f t="shared" si="23"/>
        <v>3.023950073630763</v>
      </c>
      <c r="AJ52" s="29">
        <v>3560</v>
      </c>
      <c r="AK52" s="42">
        <f t="shared" si="24"/>
        <v>3476.0895716580644</v>
      </c>
      <c r="AL52" s="27">
        <f t="shared" si="25"/>
        <v>-3101.9670793211208</v>
      </c>
      <c r="AM52" s="32">
        <f t="shared" si="26"/>
        <v>10495.936342781455</v>
      </c>
      <c r="AN52" s="42">
        <f t="shared" si="27"/>
        <v>1499.0911197198036</v>
      </c>
      <c r="AO52" s="8"/>
      <c r="AP52" s="40">
        <f t="shared" si="28"/>
        <v>3.0242098545637646</v>
      </c>
      <c r="AQ52" s="29">
        <v>2450</v>
      </c>
      <c r="AR52" s="42">
        <f t="shared" si="29"/>
        <v>3299.8474270447323</v>
      </c>
      <c r="AS52" s="27">
        <f t="shared" si="30"/>
        <v>-2568.3088834993805</v>
      </c>
      <c r="AT52" s="32">
        <f t="shared" si="31"/>
        <v>9963.0438355753904</v>
      </c>
      <c r="AU52" s="42">
        <f t="shared" si="32"/>
        <v>31061.293537906677</v>
      </c>
      <c r="AV52" s="8"/>
      <c r="AW52" s="40">
        <f t="shared" si="33"/>
        <v>3.0230958046953278</v>
      </c>
      <c r="AX52" s="29">
        <v>2450</v>
      </c>
      <c r="AY52" s="42">
        <f t="shared" si="34"/>
        <v>3110.5279295917262</v>
      </c>
      <c r="AZ52" s="27">
        <f t="shared" si="35"/>
        <v>-1995.9296270995137</v>
      </c>
      <c r="BA52" s="32">
        <f t="shared" si="36"/>
        <v>9390.8116246755453</v>
      </c>
      <c r="BB52" s="42">
        <f t="shared" si="37"/>
        <v>35841.872115858772</v>
      </c>
      <c r="BC52" s="8"/>
      <c r="BD52" s="40">
        <f t="shared" si="38"/>
        <v>3.0220823194469659</v>
      </c>
      <c r="BE52" s="29">
        <v>2450</v>
      </c>
      <c r="BF52" s="42">
        <f t="shared" si="39"/>
        <v>3033.3297446638935</v>
      </c>
      <c r="BG52" s="27">
        <f t="shared" si="40"/>
        <v>-1762.3897565288066</v>
      </c>
      <c r="BH52" s="32">
        <f t="shared" si="41"/>
        <v>9157.5265648284803</v>
      </c>
      <c r="BI52" s="42">
        <f t="shared" si="42"/>
        <v>5959.5597561518553</v>
      </c>
      <c r="BJ52" s="8"/>
      <c r="BK52" s="40" t="e">
        <f>#REF!*(1+0.15*(BF52/($E52))^4)</f>
        <v>#REF!</v>
      </c>
      <c r="BL52" s="29">
        <v>2450</v>
      </c>
      <c r="BM52" s="42">
        <f t="shared" si="43"/>
        <v>2926.1941603482674</v>
      </c>
      <c r="BN52" s="42" t="e">
        <f>#REF!*((BT52-BM52)+0.03/($E52)^4*5*(BT52-BM52)*(BM52+$BT$3*(BT52-BM52))^4)</f>
        <v>#REF!</v>
      </c>
      <c r="BO52" s="32" t="e">
        <f>#REF!*(BM52+0.03/($E52)^4*BM52^5)</f>
        <v>#REF!</v>
      </c>
      <c r="BP52" s="32">
        <f t="shared" si="44"/>
        <v>8787.2949003176764</v>
      </c>
      <c r="BQ52" s="42">
        <f t="shared" si="45"/>
        <v>11478.03342665064</v>
      </c>
      <c r="BR52" s="8"/>
      <c r="BS52" s="33">
        <f t="shared" si="58"/>
        <v>3.0029773893308014</v>
      </c>
      <c r="BT52" s="29">
        <v>4510</v>
      </c>
      <c r="BU52" s="9">
        <f t="shared" si="59"/>
        <v>2978.664268410846</v>
      </c>
      <c r="BV52" s="44">
        <f>$F52*((CA52-BU52)+0.03/($E52)^4*5*(CA52-BU52)*(BU52+$CA$3*(CA52-BU52))^4)</f>
        <v>4599.3989027557382</v>
      </c>
      <c r="BW52" s="11">
        <f t="shared" si="60"/>
        <v>8937.8972169499539</v>
      </c>
      <c r="BX52" s="44">
        <f t="shared" si="61"/>
        <v>2753.1122400986837</v>
      </c>
      <c r="BY52" s="8"/>
      <c r="BZ52" s="33">
        <f t="shared" si="46"/>
        <v>3.0031967545614533</v>
      </c>
      <c r="CA52" s="22">
        <v>4510</v>
      </c>
      <c r="CB52" s="33">
        <v>3113.9419684232998</v>
      </c>
      <c r="CC52" s="56" t="e">
        <f>#REF!*((CH52-CB52)+0.03/($E52)^4*5*(CH52-CB52)*(CB52+$CH$3*(CH52-CB52))^4)</f>
        <v>#REF!</v>
      </c>
      <c r="CD52" s="19" t="e">
        <f>#REF!*(CB52+0.03/($E52)^4*CB52^5)</f>
        <v>#REF!</v>
      </c>
      <c r="CE52" s="44">
        <f t="shared" si="47"/>
        <v>18300.056120659443</v>
      </c>
      <c r="CF52" s="8"/>
      <c r="CG52" s="33">
        <f t="shared" si="56"/>
        <v>3.0038182567639184</v>
      </c>
      <c r="CH52" s="22">
        <v>2450</v>
      </c>
      <c r="CI52" s="33">
        <v>3087.0686440484701</v>
      </c>
      <c r="CJ52" s="44">
        <f>$F52*((CO52-CI52)+0.03/($E52)^4*5*(CO52-CI52)*(CI52+$CO$3*(CO52-CI52))^4)</f>
        <v>4274.1969497015143</v>
      </c>
      <c r="CK52" s="32" t="e">
        <f>#REF!*(CI52+0.03/($E52)^4*CI52^5)</f>
        <v>#REF!</v>
      </c>
      <c r="CL52" s="44">
        <f t="shared" si="48"/>
        <v>722.17556295481802</v>
      </c>
      <c r="CM52" s="8"/>
      <c r="CN52" s="33">
        <f t="shared" si="57"/>
        <v>3.0036881469518617</v>
      </c>
      <c r="CO52" s="22">
        <v>4510</v>
      </c>
      <c r="CP52" s="33">
        <f t="shared" si="49"/>
        <v>3109.6006075979399</v>
      </c>
      <c r="CQ52" s="33">
        <f t="shared" si="62"/>
        <v>9331.1632585164498</v>
      </c>
      <c r="CR52" s="44">
        <f t="shared" si="63"/>
        <v>507.68938139463415</v>
      </c>
      <c r="CS52" s="60"/>
      <c r="CT52" s="33">
        <f>C52</f>
        <v>44</v>
      </c>
      <c r="CU52" s="33" t="str">
        <f>D52</f>
        <v xml:space="preserve"> ('15', '14'),</v>
      </c>
      <c r="CV52" s="33">
        <f>E52</f>
        <v>10260</v>
      </c>
      <c r="CW52" s="33">
        <f t="shared" si="50"/>
        <v>3</v>
      </c>
      <c r="CX52" s="90">
        <f t="shared" si="51"/>
        <v>1.8280780084631409E-2</v>
      </c>
      <c r="CY52" s="33">
        <f>CW52*(1+0.15*(CZ52/CV52)^4)</f>
        <v>3.0023777019527045</v>
      </c>
      <c r="CZ52" s="33">
        <v>2766.2000570568998</v>
      </c>
      <c r="DA52" s="10">
        <f t="shared" si="52"/>
        <v>8305.1773704479347</v>
      </c>
      <c r="DB52" s="54">
        <f>CZ52/CV52</f>
        <v>0.26961014201334305</v>
      </c>
      <c r="DC52" s="33" t="str">
        <f t="shared" si="53"/>
        <v>-</v>
      </c>
      <c r="DD52" s="8"/>
      <c r="DF52" s="93">
        <v>44</v>
      </c>
      <c r="DG52" s="1">
        <v>3209.162593331595</v>
      </c>
      <c r="DH52" s="92">
        <f t="shared" si="54"/>
        <v>0.13803056822210844</v>
      </c>
    </row>
    <row r="53" spans="2:112" s="1" customFormat="1" x14ac:dyDescent="0.3">
      <c r="B53" s="72"/>
      <c r="C53" s="28">
        <v>45</v>
      </c>
      <c r="D53" s="29" t="s">
        <v>53</v>
      </c>
      <c r="E53" s="29">
        <v>9640</v>
      </c>
      <c r="F53" s="29">
        <v>2.4</v>
      </c>
      <c r="G53" s="74">
        <v>2.6366237155992907</v>
      </c>
      <c r="H53" s="74">
        <v>2.4472702806730071</v>
      </c>
      <c r="I53" s="82">
        <f t="shared" si="6"/>
        <v>0.18935343492628354</v>
      </c>
      <c r="J53" s="29">
        <v>5770</v>
      </c>
      <c r="K53" s="27">
        <f t="shared" si="55"/>
        <v>1399.6795421660709</v>
      </c>
      <c r="L53" s="32">
        <f t="shared" si="7"/>
        <v>14993.890950705225</v>
      </c>
      <c r="M53" s="7"/>
      <c r="N53" s="40">
        <f t="shared" si="8"/>
        <v>2.6355593544934997</v>
      </c>
      <c r="O53" s="43">
        <v>6300</v>
      </c>
      <c r="P53" s="42">
        <f t="shared" si="9"/>
        <v>5930.0921745129745</v>
      </c>
      <c r="Q53" s="27">
        <f t="shared" si="10"/>
        <v>3514.4239195237478</v>
      </c>
      <c r="R53" s="32">
        <f t="shared" si="11"/>
        <v>15416.245406722554</v>
      </c>
      <c r="S53" s="42">
        <f t="shared" si="12"/>
        <v>25629.504340292668</v>
      </c>
      <c r="T53" s="6"/>
      <c r="U53" s="40">
        <f t="shared" si="13"/>
        <v>2.6409047965397563</v>
      </c>
      <c r="V53" s="29">
        <v>7250</v>
      </c>
      <c r="W53" s="42">
        <f t="shared" si="14"/>
        <v>6475.0056889870166</v>
      </c>
      <c r="X53" s="27">
        <f t="shared" si="15"/>
        <v>-1872.5058041923494</v>
      </c>
      <c r="Y53" s="32">
        <f t="shared" si="16"/>
        <v>16860.969245767581</v>
      </c>
      <c r="Z53" s="42">
        <f t="shared" si="17"/>
        <v>296930.73825645214</v>
      </c>
      <c r="AA53" s="8"/>
      <c r="AB53" s="40">
        <f t="shared" si="18"/>
        <v>2.6626282924165401</v>
      </c>
      <c r="AC53" s="21">
        <v>5770</v>
      </c>
      <c r="AD53" s="42">
        <f t="shared" si="19"/>
        <v>6323.689834607022</v>
      </c>
      <c r="AE53" s="27">
        <f t="shared" si="20"/>
        <v>-3966.9438966582888</v>
      </c>
      <c r="AF53" s="32">
        <f t="shared" si="21"/>
        <v>16458.577620692657</v>
      </c>
      <c r="AG53" s="42">
        <f t="shared" si="22"/>
        <v>22896.487786747719</v>
      </c>
      <c r="AH53" s="8"/>
      <c r="AI53" s="40">
        <f t="shared" si="23"/>
        <v>2.6560151690163649</v>
      </c>
      <c r="AJ53" s="29">
        <v>4820</v>
      </c>
      <c r="AK53" s="42">
        <f t="shared" si="24"/>
        <v>5848.9225662770286</v>
      </c>
      <c r="AL53" s="27">
        <f t="shared" si="25"/>
        <v>-208.17318659481728</v>
      </c>
      <c r="AM53" s="32">
        <f t="shared" si="26"/>
        <v>15201.997191898525</v>
      </c>
      <c r="AN53" s="42">
        <f t="shared" si="27"/>
        <v>225403.95907752393</v>
      </c>
      <c r="AO53" s="8"/>
      <c r="AP53" s="40">
        <f t="shared" si="28"/>
        <v>2.6381397315856829</v>
      </c>
      <c r="AQ53" s="29">
        <v>5770</v>
      </c>
      <c r="AR53" s="42">
        <f t="shared" si="29"/>
        <v>5835.366749393932</v>
      </c>
      <c r="AS53" s="27">
        <f t="shared" si="30"/>
        <v>-172.38573760163433</v>
      </c>
      <c r="AT53" s="32">
        <f t="shared" si="31"/>
        <v>15166.238111202956</v>
      </c>
      <c r="AU53" s="42">
        <f t="shared" si="32"/>
        <v>183.76017136804867</v>
      </c>
      <c r="AV53" s="8"/>
      <c r="AW53" s="40">
        <f t="shared" si="33"/>
        <v>2.6376890212122843</v>
      </c>
      <c r="AX53" s="29">
        <v>5770</v>
      </c>
      <c r="AY53" s="42">
        <f t="shared" si="34"/>
        <v>5820.8050766141141</v>
      </c>
      <c r="AZ53" s="27">
        <f t="shared" si="35"/>
        <v>-133.97366716008642</v>
      </c>
      <c r="BA53" s="32">
        <f t="shared" si="36"/>
        <v>15127.832450809567</v>
      </c>
      <c r="BB53" s="42">
        <f t="shared" si="37"/>
        <v>212.04231414648825</v>
      </c>
      <c r="BC53" s="8"/>
      <c r="BD53" s="40">
        <f t="shared" si="38"/>
        <v>2.6372083543997826</v>
      </c>
      <c r="BE53" s="29">
        <v>5770</v>
      </c>
      <c r="BF53" s="42">
        <f t="shared" si="39"/>
        <v>5814.867311496213</v>
      </c>
      <c r="BG53" s="27">
        <f t="shared" si="40"/>
        <v>-118.30360537735419</v>
      </c>
      <c r="BH53" s="32">
        <f t="shared" si="41"/>
        <v>15112.173906164804</v>
      </c>
      <c r="BI53" s="42">
        <f t="shared" si="42"/>
        <v>35.257054595363158</v>
      </c>
      <c r="BJ53" s="8"/>
      <c r="BK53" s="40" t="e">
        <f>#REF!*(1+0.15*(BF53/($E53))^4)</f>
        <v>#REF!</v>
      </c>
      <c r="BL53" s="29">
        <v>5770</v>
      </c>
      <c r="BM53" s="42">
        <f t="shared" si="43"/>
        <v>5806.6268854288137</v>
      </c>
      <c r="BN53" s="42" t="e">
        <f>#REF!*((BT53-BM53)+0.03/($E53)^4*5*(BT53-BM53)*(BM53+$BT$3*(BT53-BM53))^4)</f>
        <v>#REF!</v>
      </c>
      <c r="BO53" s="32" t="e">
        <f>#REF!*(BM53+0.03/($E53)^4*BM53^5)</f>
        <v>#REF!</v>
      </c>
      <c r="BP53" s="32">
        <f t="shared" si="44"/>
        <v>14211.082688711625</v>
      </c>
      <c r="BQ53" s="42">
        <f t="shared" si="45"/>
        <v>67.904621772274098</v>
      </c>
      <c r="BR53" s="8"/>
      <c r="BS53" s="33">
        <f t="shared" si="58"/>
        <v>2.4473903643392356</v>
      </c>
      <c r="BT53" s="29">
        <v>5770</v>
      </c>
      <c r="BU53" s="9">
        <f t="shared" si="59"/>
        <v>5805.4134686144971</v>
      </c>
      <c r="BV53" s="44">
        <f>$F53*((CA53-BU53)+0.03/($E53)^4*5*(CA53-BU53)*(BU53+$CA$3*(CA53-BU53))^4)</f>
        <v>-86.667235181316116</v>
      </c>
      <c r="BW53" s="11">
        <f t="shared" si="60"/>
        <v>13987.970477174791</v>
      </c>
      <c r="BX53" s="44">
        <f t="shared" si="61"/>
        <v>1.4723803652662171</v>
      </c>
      <c r="BY53" s="8"/>
      <c r="BZ53" s="33">
        <f t="shared" si="46"/>
        <v>2.4473507639009897</v>
      </c>
      <c r="CA53" s="22">
        <v>5770</v>
      </c>
      <c r="CB53" s="33">
        <v>5770.0641736830203</v>
      </c>
      <c r="CC53" s="56" t="e">
        <f>#REF!*((CH53-CB53)+0.03/($E53)^4*5*(CH53-CB53)*(CB53+$CH$3*(CH53-CB53))^4)</f>
        <v>#REF!</v>
      </c>
      <c r="CD53" s="19" t="e">
        <f>#REF!*(CB53+0.03/($E53)^4*CB53^5)</f>
        <v>#REF!</v>
      </c>
      <c r="CE53" s="44">
        <f t="shared" si="47"/>
        <v>1249.5726521525337</v>
      </c>
      <c r="CF53" s="8"/>
      <c r="CG53" s="33">
        <f t="shared" si="56"/>
        <v>2.4462079752022277</v>
      </c>
      <c r="CH53" s="22">
        <v>5770</v>
      </c>
      <c r="CI53" s="33">
        <v>5770.0615762267898</v>
      </c>
      <c r="CJ53" s="44">
        <f>$F53*((CO53-CI53)+0.03/($E53)^4*5*(CO53-CI53)*(CI53+$CO$3*(CO53-CI53))^4)</f>
        <v>-0.15062825000952171</v>
      </c>
      <c r="CK53" s="32" t="e">
        <f>#REF!*(CI53+0.03/($E53)^4*CI53^5)</f>
        <v>#REF!</v>
      </c>
      <c r="CL53" s="44">
        <f t="shared" si="48"/>
        <v>6.7467788690137887E-6</v>
      </c>
      <c r="CM53" s="8"/>
      <c r="CN53" s="33">
        <f t="shared" si="57"/>
        <v>2.4462078919982226</v>
      </c>
      <c r="CO53" s="22">
        <v>5770</v>
      </c>
      <c r="CP53" s="33">
        <f t="shared" si="49"/>
        <v>5770.0606011739237</v>
      </c>
      <c r="CQ53" s="33">
        <f t="shared" si="62"/>
        <v>13901.469874189772</v>
      </c>
      <c r="CR53" s="44">
        <f t="shared" si="63"/>
        <v>9.507280917372417E-7</v>
      </c>
      <c r="CS53" s="60"/>
      <c r="CT53" s="33">
        <f>C53</f>
        <v>45</v>
      </c>
      <c r="CU53" s="33" t="str">
        <f>D53</f>
        <v xml:space="preserve"> ('15', '19'),</v>
      </c>
      <c r="CV53" s="33">
        <f>E53</f>
        <v>9640</v>
      </c>
      <c r="CW53" s="33">
        <f t="shared" si="50"/>
        <v>2.4</v>
      </c>
      <c r="CX53" s="90">
        <f t="shared" si="51"/>
        <v>0.18935343492628354</v>
      </c>
      <c r="CY53" s="33">
        <f>CW53*(1+0.15*(CZ53/CV53)^4)</f>
        <v>2.4466955668801904</v>
      </c>
      <c r="CZ53" s="33">
        <v>5785.2258985468097</v>
      </c>
      <c r="DA53" s="10">
        <f t="shared" si="52"/>
        <v>14154.686559374946</v>
      </c>
      <c r="DB53" s="54">
        <f>CZ53/CV53</f>
        <v>0.60012716789904663</v>
      </c>
      <c r="DC53" s="33" t="str">
        <f t="shared" si="53"/>
        <v>-</v>
      </c>
      <c r="DD53" s="8"/>
      <c r="DF53" s="33">
        <v>45</v>
      </c>
      <c r="DG53" s="1">
        <v>5802.9449945659089</v>
      </c>
      <c r="DH53" s="92">
        <f t="shared" si="54"/>
        <v>3.0534661341253466E-3</v>
      </c>
    </row>
    <row r="54" spans="2:112" s="1" customFormat="1" x14ac:dyDescent="0.3">
      <c r="B54" s="72"/>
      <c r="C54" s="28">
        <v>46</v>
      </c>
      <c r="D54" s="29" t="s">
        <v>54</v>
      </c>
      <c r="E54" s="29">
        <v>20630</v>
      </c>
      <c r="F54" s="29">
        <v>2.4</v>
      </c>
      <c r="G54" s="74">
        <v>2.5068597620794524</v>
      </c>
      <c r="H54" s="74">
        <v>2.421350401006273</v>
      </c>
      <c r="I54" s="82">
        <f t="shared" si="6"/>
        <v>8.5509361073179413E-2</v>
      </c>
      <c r="J54" s="29">
        <v>9540</v>
      </c>
      <c r="K54" s="27">
        <f t="shared" si="55"/>
        <v>9493.0331746994325</v>
      </c>
      <c r="L54" s="32">
        <f t="shared" si="7"/>
        <v>23743.169993292147</v>
      </c>
      <c r="M54" s="7"/>
      <c r="N54" s="40">
        <f t="shared" si="8"/>
        <v>2.5019719861539005</v>
      </c>
      <c r="O54" s="43">
        <v>13320</v>
      </c>
      <c r="P54" s="42">
        <f t="shared" si="9"/>
        <v>10681.789471054797</v>
      </c>
      <c r="Q54" s="27">
        <f t="shared" si="10"/>
        <v>-4138.3655694284625</v>
      </c>
      <c r="R54" s="32">
        <f t="shared" si="11"/>
        <v>26604.966147643969</v>
      </c>
      <c r="S54" s="42">
        <f t="shared" si="12"/>
        <v>1303683.1962115935</v>
      </c>
      <c r="T54" s="6"/>
      <c r="U54" s="40">
        <f t="shared" si="13"/>
        <v>2.5113844377511727</v>
      </c>
      <c r="V54" s="29">
        <v>9030</v>
      </c>
      <c r="W54" s="42">
        <f t="shared" si="14"/>
        <v>9999.8612420804948</v>
      </c>
      <c r="X54" s="27">
        <f t="shared" si="15"/>
        <v>326.07647437344633</v>
      </c>
      <c r="Y54" s="32">
        <f t="shared" si="16"/>
        <v>24894.495827170402</v>
      </c>
      <c r="Z54" s="42">
        <f t="shared" si="17"/>
        <v>465026.1094720285</v>
      </c>
      <c r="AA54" s="8"/>
      <c r="AB54" s="40">
        <f t="shared" si="18"/>
        <v>2.5053831871114856</v>
      </c>
      <c r="AC54" s="21">
        <v>10130</v>
      </c>
      <c r="AD54" s="42">
        <f t="shared" si="19"/>
        <v>10027.79301291604</v>
      </c>
      <c r="AE54" s="27">
        <f t="shared" si="20"/>
        <v>256.11702526162986</v>
      </c>
      <c r="AF54" s="32">
        <f t="shared" si="21"/>
        <v>24964.478725972687</v>
      </c>
      <c r="AG54" s="42">
        <f t="shared" si="22"/>
        <v>780.18382200938765</v>
      </c>
      <c r="AH54" s="8"/>
      <c r="AI54" s="40">
        <f t="shared" si="23"/>
        <v>2.5056061667280902</v>
      </c>
      <c r="AJ54" s="29">
        <v>10130</v>
      </c>
      <c r="AK54" s="42">
        <f t="shared" si="24"/>
        <v>10060.063319561274</v>
      </c>
      <c r="AL54" s="27">
        <f t="shared" si="25"/>
        <v>175.25876952591338</v>
      </c>
      <c r="AM54" s="32">
        <f t="shared" si="26"/>
        <v>25045.339592811251</v>
      </c>
      <c r="AN54" s="42">
        <f t="shared" si="27"/>
        <v>1041.3726909774393</v>
      </c>
      <c r="AO54" s="8"/>
      <c r="AP54" s="40">
        <f t="shared" si="28"/>
        <v>2.5058661112007554</v>
      </c>
      <c r="AQ54" s="29">
        <v>10130</v>
      </c>
      <c r="AR54" s="42">
        <f t="shared" si="29"/>
        <v>10072.075711937254</v>
      </c>
      <c r="AS54" s="27">
        <f t="shared" si="30"/>
        <v>145.16223571623939</v>
      </c>
      <c r="AT54" s="32">
        <f t="shared" si="31"/>
        <v>25075.44162445674</v>
      </c>
      <c r="AU54" s="42">
        <f t="shared" si="32"/>
        <v>144.29757059450719</v>
      </c>
      <c r="AV54" s="8"/>
      <c r="AW54" s="40">
        <f t="shared" si="33"/>
        <v>2.5059635148034056</v>
      </c>
      <c r="AX54" s="29">
        <v>10130</v>
      </c>
      <c r="AY54" s="42">
        <f t="shared" si="34"/>
        <v>10084.979436485195</v>
      </c>
      <c r="AZ54" s="27">
        <f t="shared" si="35"/>
        <v>112.8265508066057</v>
      </c>
      <c r="BA54" s="32">
        <f t="shared" si="36"/>
        <v>25107.778564519918</v>
      </c>
      <c r="BB54" s="42">
        <f t="shared" si="37"/>
        <v>166.50610720914131</v>
      </c>
      <c r="BC54" s="8"/>
      <c r="BD54" s="40">
        <f t="shared" si="38"/>
        <v>2.5060685348258938</v>
      </c>
      <c r="BE54" s="29">
        <v>10130</v>
      </c>
      <c r="BF54" s="42">
        <f t="shared" si="39"/>
        <v>10090.241145539525</v>
      </c>
      <c r="BG54" s="27">
        <f t="shared" si="40"/>
        <v>99.642495088000359</v>
      </c>
      <c r="BH54" s="32">
        <f t="shared" si="41"/>
        <v>25120.964880958589</v>
      </c>
      <c r="BI54" s="42">
        <f t="shared" si="42"/>
        <v>27.685582172417384</v>
      </c>
      <c r="BJ54" s="8"/>
      <c r="BK54" s="40" t="e">
        <f>#REF!*(1+0.15*(BF54/($E54))^4)</f>
        <v>#REF!</v>
      </c>
      <c r="BL54" s="29">
        <v>10130</v>
      </c>
      <c r="BM54" s="42">
        <f t="shared" si="43"/>
        <v>10097.543341498686</v>
      </c>
      <c r="BN54" s="42" t="e">
        <f>#REF!*((BT54-BM54)+0.03/($E54)^4*5*(BT54-BM54)*(BM54+$BT$3*(BT54-BM54))^4)</f>
        <v>#REF!</v>
      </c>
      <c r="BO54" s="32" t="e">
        <f>#REF!*(BM54+0.03/($E54)^4*BM54^5)</f>
        <v>#REF!</v>
      </c>
      <c r="BP54" s="32">
        <f t="shared" si="44"/>
        <v>24442.737603621172</v>
      </c>
      <c r="BQ54" s="42">
        <f t="shared" si="45"/>
        <v>53.322065825981383</v>
      </c>
      <c r="BR54" s="8"/>
      <c r="BS54" s="33">
        <f t="shared" si="58"/>
        <v>2.4206618161436246</v>
      </c>
      <c r="BT54" s="29">
        <v>9540</v>
      </c>
      <c r="BU54" s="9">
        <f t="shared" si="59"/>
        <v>10079.072416183471</v>
      </c>
      <c r="BV54" s="44">
        <f>$F54*((CA54-BU54)+0.03/($E54)^4*5*(CA54-BU54)*(BU54+$CA$3*(CA54-BU54))^4)</f>
        <v>-1304.7187120212673</v>
      </c>
      <c r="BW54" s="11">
        <f t="shared" si="60"/>
        <v>24231.120266470567</v>
      </c>
      <c r="BX54" s="44">
        <f t="shared" si="61"/>
        <v>341.17508200021774</v>
      </c>
      <c r="BY54" s="8"/>
      <c r="BZ54" s="33">
        <f t="shared" si="46"/>
        <v>2.4205110480027154</v>
      </c>
      <c r="CA54" s="22">
        <v>9540</v>
      </c>
      <c r="CB54" s="33">
        <v>10116.466307585901</v>
      </c>
      <c r="CC54" s="56" t="e">
        <f>#REF!*((CH54-CB54)+0.03/($E54)^4*5*(CH54-CB54)*(CB54+$CH$3*(CH54-CB54))^4)</f>
        <v>#REF!</v>
      </c>
      <c r="CD54" s="19" t="e">
        <f>#REF!*(CB54+0.03/($E54)^4*CB54^5)</f>
        <v>#REF!</v>
      </c>
      <c r="CE54" s="44">
        <f t="shared" si="47"/>
        <v>1398.3031142166751</v>
      </c>
      <c r="CF54" s="8"/>
      <c r="CG54" s="33">
        <f t="shared" si="56"/>
        <v>2.4208171344301919</v>
      </c>
      <c r="CH54" s="22">
        <v>10130</v>
      </c>
      <c r="CI54" s="33">
        <v>10117.0140893552</v>
      </c>
      <c r="CJ54" s="44">
        <f>$F54*((CO54-CI54)+0.03/($E54)^4*5*(CO54-CI54)*(CI54+$CO$3*(CO54-CI54))^4)</f>
        <v>-1396.8048528416728</v>
      </c>
      <c r="CK54" s="32" t="e">
        <f>#REF!*(CI54+0.03/($E54)^4*CI54^5)</f>
        <v>#REF!</v>
      </c>
      <c r="CL54" s="44">
        <f t="shared" si="48"/>
        <v>0.30006486677638194</v>
      </c>
      <c r="CM54" s="8"/>
      <c r="CN54" s="33">
        <f t="shared" si="57"/>
        <v>2.4208216435829346</v>
      </c>
      <c r="CO54" s="22">
        <v>9540</v>
      </c>
      <c r="CP54" s="33">
        <f t="shared" si="49"/>
        <v>10107.877133890341</v>
      </c>
      <c r="CQ54" s="33">
        <f t="shared" si="62"/>
        <v>24300.84579052854</v>
      </c>
      <c r="CR54" s="44">
        <f t="shared" si="63"/>
        <v>83.483955166817779</v>
      </c>
      <c r="CS54" s="60"/>
      <c r="CT54" s="33">
        <f>C54</f>
        <v>46</v>
      </c>
      <c r="CU54" s="33" t="str">
        <f>D54</f>
        <v xml:space="preserve"> ('15', '22'),</v>
      </c>
      <c r="CV54" s="33">
        <f>E54</f>
        <v>20630</v>
      </c>
      <c r="CW54" s="33">
        <f t="shared" si="50"/>
        <v>2.4</v>
      </c>
      <c r="CX54" s="90">
        <f t="shared" si="51"/>
        <v>8.5509361073179413E-2</v>
      </c>
      <c r="CY54" s="33">
        <f>CW54*(1+0.15*(CZ54/CV54)^4)</f>
        <v>2.420817474938854</v>
      </c>
      <c r="CZ54" s="33">
        <v>10116.5076764315</v>
      </c>
      <c r="DA54" s="10">
        <f t="shared" si="52"/>
        <v>24490.218568458436</v>
      </c>
      <c r="DB54" s="54">
        <f>CZ54/CV54</f>
        <v>0.49037846226037324</v>
      </c>
      <c r="DC54" s="33" t="str">
        <f t="shared" si="53"/>
        <v>-</v>
      </c>
      <c r="DD54" s="8"/>
      <c r="DF54" s="33">
        <v>46</v>
      </c>
      <c r="DG54" s="1">
        <v>10180.640735076782</v>
      </c>
      <c r="DH54" s="92">
        <f t="shared" si="54"/>
        <v>6.2995110341450035E-3</v>
      </c>
    </row>
    <row r="55" spans="2:112" s="1" customFormat="1" x14ac:dyDescent="0.3">
      <c r="B55" s="72"/>
      <c r="C55" s="28">
        <v>51</v>
      </c>
      <c r="D55" s="29" t="s">
        <v>55</v>
      </c>
      <c r="E55" s="29">
        <v>9990</v>
      </c>
      <c r="F55" s="29">
        <v>4.2</v>
      </c>
      <c r="G55" s="74">
        <v>4.2123331682348644</v>
      </c>
      <c r="H55" s="74">
        <v>4.2028813395382585</v>
      </c>
      <c r="I55" s="82">
        <f t="shared" si="6"/>
        <v>9.4518286966058795E-3</v>
      </c>
      <c r="J55" s="29">
        <v>2120</v>
      </c>
      <c r="K55" s="27">
        <f t="shared" si="55"/>
        <v>10239.165716271003</v>
      </c>
      <c r="L55" s="32">
        <f t="shared" si="7"/>
        <v>8924.5796130864401</v>
      </c>
      <c r="M55" s="7"/>
      <c r="N55" s="40">
        <f t="shared" si="8"/>
        <v>4.2107295085306529</v>
      </c>
      <c r="O55" s="43">
        <v>4550</v>
      </c>
      <c r="P55" s="42">
        <f t="shared" si="9"/>
        <v>2854.0075171066546</v>
      </c>
      <c r="Q55" s="27">
        <f t="shared" si="10"/>
        <v>-3091.7353877331839</v>
      </c>
      <c r="R55" s="32">
        <f t="shared" si="11"/>
        <v>12016.202595700683</v>
      </c>
      <c r="S55" s="42">
        <f t="shared" si="12"/>
        <v>538767.03516907594</v>
      </c>
      <c r="T55" s="6"/>
      <c r="U55" s="40">
        <f t="shared" si="13"/>
        <v>4.2136484429098786</v>
      </c>
      <c r="V55" s="29">
        <v>2120</v>
      </c>
      <c r="W55" s="42">
        <f t="shared" si="14"/>
        <v>2550.9783145565675</v>
      </c>
      <c r="X55" s="27">
        <f t="shared" si="15"/>
        <v>8424.7574023088746</v>
      </c>
      <c r="Y55" s="32">
        <f t="shared" si="16"/>
        <v>10739.586934352543</v>
      </c>
      <c r="Z55" s="42">
        <f t="shared" si="17"/>
        <v>91826.69759814172</v>
      </c>
      <c r="AA55" s="8"/>
      <c r="AB55" s="40">
        <f t="shared" si="18"/>
        <v>4.2121304151220844</v>
      </c>
      <c r="AC55" s="21">
        <v>4550</v>
      </c>
      <c r="AD55" s="42">
        <f t="shared" si="19"/>
        <v>2980.029709434858</v>
      </c>
      <c r="AE55" s="27">
        <f t="shared" si="20"/>
        <v>-12547.550471822484</v>
      </c>
      <c r="AF55" s="32">
        <f t="shared" si="21"/>
        <v>12547.264623945743</v>
      </c>
      <c r="AG55" s="42">
        <f t="shared" si="22"/>
        <v>184085.09944700674</v>
      </c>
      <c r="AH55" s="8"/>
      <c r="AI55" s="40">
        <f t="shared" si="23"/>
        <v>4.214440225264517</v>
      </c>
      <c r="AJ55" s="29">
        <v>0</v>
      </c>
      <c r="AK55" s="42">
        <f t="shared" si="24"/>
        <v>2039.1305079314016</v>
      </c>
      <c r="AL55" s="27">
        <f t="shared" si="25"/>
        <v>340.50710464746959</v>
      </c>
      <c r="AM55" s="32">
        <f t="shared" si="26"/>
        <v>8584.0676443766315</v>
      </c>
      <c r="AN55" s="42">
        <f t="shared" si="27"/>
        <v>885291.30738984188</v>
      </c>
      <c r="AO55" s="8"/>
      <c r="AP55" s="40">
        <f t="shared" si="28"/>
        <v>4.2105454291601818</v>
      </c>
      <c r="AQ55" s="29">
        <v>2120</v>
      </c>
      <c r="AR55" s="42">
        <f t="shared" si="29"/>
        <v>2053.0207306854732</v>
      </c>
      <c r="AS55" s="27">
        <f t="shared" si="30"/>
        <v>10518.234936144429</v>
      </c>
      <c r="AT55" s="32">
        <f t="shared" si="31"/>
        <v>8642.5532666667132</v>
      </c>
      <c r="AU55" s="42">
        <f t="shared" si="32"/>
        <v>192.93828815772846</v>
      </c>
      <c r="AV55" s="8"/>
      <c r="AW55" s="40">
        <f t="shared" si="33"/>
        <v>4.2105755327191954</v>
      </c>
      <c r="AX55" s="29">
        <v>4550</v>
      </c>
      <c r="AY55" s="42">
        <f t="shared" si="34"/>
        <v>2609.2698236092056</v>
      </c>
      <c r="AZ55" s="27">
        <f t="shared" si="35"/>
        <v>-2060.870585378339</v>
      </c>
      <c r="BA55" s="32">
        <f t="shared" si="36"/>
        <v>10985.125673252227</v>
      </c>
      <c r="BB55" s="42">
        <f t="shared" si="37"/>
        <v>309413.05337847507</v>
      </c>
      <c r="BC55" s="8"/>
      <c r="BD55" s="40">
        <f t="shared" si="38"/>
        <v>4.2123837652172034</v>
      </c>
      <c r="BE55" s="29">
        <v>2120</v>
      </c>
      <c r="BF55" s="42">
        <f t="shared" si="39"/>
        <v>2552.0871661764795</v>
      </c>
      <c r="BG55" s="27">
        <f t="shared" si="40"/>
        <v>8419.2928775645596</v>
      </c>
      <c r="BH55" s="32">
        <f t="shared" si="41"/>
        <v>10744.257564569867</v>
      </c>
      <c r="BI55" s="42">
        <f t="shared" si="42"/>
        <v>3269.8563110684995</v>
      </c>
      <c r="BJ55" s="8"/>
      <c r="BK55" s="40" t="e">
        <f>#REF!*(1+0.15*(BF55/($E55))^4)</f>
        <v>#REF!</v>
      </c>
      <c r="BL55" s="29">
        <v>4550</v>
      </c>
      <c r="BM55" s="42">
        <f t="shared" si="43"/>
        <v>2919.0280959360316</v>
      </c>
      <c r="BN55" s="42" t="e">
        <f>#REF!*((BT55-BM55)+0.03/($E55)^4*5*(BT55-BM55)*(BM55+$BT$3*(BT55-BM55))^4)</f>
        <v>#REF!</v>
      </c>
      <c r="BO55" s="32" t="e">
        <f>#REF!*(BM55+0.03/($E55)^4*BM55^5)</f>
        <v>#REF!</v>
      </c>
      <c r="BP55" s="32">
        <f t="shared" si="44"/>
        <v>12273.323100280742</v>
      </c>
      <c r="BQ55" s="42">
        <f t="shared" si="45"/>
        <v>134645.64593280453</v>
      </c>
      <c r="BR55" s="8"/>
      <c r="BS55" s="33">
        <f t="shared" si="58"/>
        <v>4.2045923152874316</v>
      </c>
      <c r="BT55" s="29">
        <v>2120</v>
      </c>
      <c r="BU55" s="9">
        <f t="shared" si="59"/>
        <v>2892.5569910258369</v>
      </c>
      <c r="BV55" s="44">
        <f>$F55*((CA55-BU55)+0.03/($E55)^4*5*(CA55-BU55)*(BU55+$CA$3*(CA55-BU55))^4)</f>
        <v>-3247.9897739449284</v>
      </c>
      <c r="BW55" s="11">
        <f t="shared" si="60"/>
        <v>12151.301003006713</v>
      </c>
      <c r="BX55" s="44">
        <f t="shared" si="61"/>
        <v>700.71939516653686</v>
      </c>
      <c r="BY55" s="8"/>
      <c r="BZ55" s="33">
        <f t="shared" si="46"/>
        <v>4.2044279865636955</v>
      </c>
      <c r="CA55" s="22">
        <v>2120</v>
      </c>
      <c r="CB55" s="33">
        <v>3179.6672454768</v>
      </c>
      <c r="CC55" s="56" t="e">
        <f>#REF!*((CH55-CB55)+0.03/($E55)^4*5*(CH55-CB55)*(CB55+$CH$3*(CH55-CB55))^4)</f>
        <v>#REF!</v>
      </c>
      <c r="CD55" s="19" t="e">
        <f>#REF!*(CB55+0.03/($E55)^4*CB55^5)</f>
        <v>#REF!</v>
      </c>
      <c r="CE55" s="44">
        <f t="shared" si="47"/>
        <v>82432.298210896784</v>
      </c>
      <c r="CF55" s="8"/>
      <c r="CG55" s="33">
        <f t="shared" si="56"/>
        <v>4.206465547237821</v>
      </c>
      <c r="CH55" s="22">
        <v>4550</v>
      </c>
      <c r="CI55" s="33">
        <v>3235.1320275890298</v>
      </c>
      <c r="CJ55" s="44">
        <f>$F55*((CO55-CI55)+0.03/($E55)^4*5*(CO55-CI55)*(CI55+$CO$3*(CO55-CI55))^4)</f>
        <v>-4691.1135288023397</v>
      </c>
      <c r="CK55" s="32" t="e">
        <f>#REF!*(CI55+0.03/($E55)^4*CI55^5)</f>
        <v>#REF!</v>
      </c>
      <c r="CL55" s="44">
        <f t="shared" si="48"/>
        <v>3076.3420547571313</v>
      </c>
      <c r="CM55" s="8"/>
      <c r="CN55" s="33">
        <f t="shared" si="57"/>
        <v>4.2069286182470735</v>
      </c>
      <c r="CO55" s="22">
        <v>2120</v>
      </c>
      <c r="CP55" s="33">
        <f t="shared" si="49"/>
        <v>3217.4740329897891</v>
      </c>
      <c r="CQ55" s="33">
        <f t="shared" si="62"/>
        <v>13517.752920315415</v>
      </c>
      <c r="CR55" s="44">
        <f t="shared" si="63"/>
        <v>311.80477326681506</v>
      </c>
      <c r="CS55" s="60"/>
      <c r="CT55" s="33">
        <f>C55</f>
        <v>51</v>
      </c>
      <c r="CU55" s="33" t="str">
        <f>D55</f>
        <v xml:space="preserve"> ('17', '10'),</v>
      </c>
      <c r="CV55" s="33">
        <f>E55</f>
        <v>9990</v>
      </c>
      <c r="CW55" s="33">
        <f t="shared" si="50"/>
        <v>4.2</v>
      </c>
      <c r="CX55" s="90">
        <f t="shared" si="51"/>
        <v>9.4518286966058795E-3</v>
      </c>
      <c r="CY55" s="33">
        <f>CW55*(1+0.15*(CZ55/CV55)^4)</f>
        <v>4.2049950084235537</v>
      </c>
      <c r="CZ55" s="33">
        <v>2981.0166869161599</v>
      </c>
      <c r="DA55" s="10">
        <f t="shared" si="52"/>
        <v>12535.160288509771</v>
      </c>
      <c r="DB55" s="54">
        <f>CZ55/CV55</f>
        <v>0.29840006876037634</v>
      </c>
      <c r="DC55" s="33" t="str">
        <f t="shared" si="53"/>
        <v>-</v>
      </c>
      <c r="DD55" s="8"/>
      <c r="DF55" s="33">
        <v>51</v>
      </c>
      <c r="DG55" s="1">
        <v>2597.9390657467593</v>
      </c>
      <c r="DH55" s="92">
        <f t="shared" si="54"/>
        <v>0.14745442886640131</v>
      </c>
    </row>
    <row r="56" spans="2:112" s="1" customFormat="1" x14ac:dyDescent="0.3">
      <c r="B56" s="72"/>
      <c r="C56" s="28">
        <v>52</v>
      </c>
      <c r="D56" s="29" t="s">
        <v>56</v>
      </c>
      <c r="E56" s="29">
        <v>10460</v>
      </c>
      <c r="F56" s="29">
        <v>1.2</v>
      </c>
      <c r="G56" s="74">
        <v>1.2094174312294537</v>
      </c>
      <c r="H56" s="74">
        <v>1.2016708080985963</v>
      </c>
      <c r="I56" s="82">
        <f t="shared" si="6"/>
        <v>7.7466231308573885E-3</v>
      </c>
      <c r="J56" s="29">
        <v>3730</v>
      </c>
      <c r="K56" s="27">
        <f t="shared" si="55"/>
        <v>-2937.768139061051</v>
      </c>
      <c r="L56" s="32">
        <f t="shared" si="7"/>
        <v>4507.0662047246688</v>
      </c>
      <c r="M56" s="7"/>
      <c r="N56" s="40">
        <f t="shared" si="8"/>
        <v>1.210657213541811</v>
      </c>
      <c r="O56" s="43">
        <v>1300</v>
      </c>
      <c r="P56" s="42">
        <f t="shared" si="9"/>
        <v>2995.9924828933454</v>
      </c>
      <c r="Q56" s="27">
        <f t="shared" si="10"/>
        <v>887.80243534151873</v>
      </c>
      <c r="R56" s="32">
        <f t="shared" si="11"/>
        <v>3619.12570842387</v>
      </c>
      <c r="S56" s="42">
        <f t="shared" si="12"/>
        <v>538767.03516907594</v>
      </c>
      <c r="T56" s="6"/>
      <c r="U56" s="40">
        <f t="shared" si="13"/>
        <v>1.208958081918128</v>
      </c>
      <c r="V56" s="29">
        <v>3730</v>
      </c>
      <c r="W56" s="42">
        <f t="shared" si="14"/>
        <v>3299.0216854434325</v>
      </c>
      <c r="X56" s="27">
        <f t="shared" si="15"/>
        <v>-2416.3509514545749</v>
      </c>
      <c r="Y56" s="32">
        <f t="shared" si="16"/>
        <v>3985.5574727137855</v>
      </c>
      <c r="Z56" s="42">
        <f t="shared" si="17"/>
        <v>91826.69759814172</v>
      </c>
      <c r="AA56" s="8"/>
      <c r="AB56" s="40">
        <f t="shared" si="18"/>
        <v>1.2095277155213617</v>
      </c>
      <c r="AC56" s="21">
        <v>1300</v>
      </c>
      <c r="AD56" s="42">
        <f t="shared" si="19"/>
        <v>2869.970290565142</v>
      </c>
      <c r="AE56" s="27">
        <f t="shared" si="20"/>
        <v>3608.5714898448678</v>
      </c>
      <c r="AF56" s="32">
        <f t="shared" si="21"/>
        <v>3466.7824752742872</v>
      </c>
      <c r="AG56" s="42">
        <f t="shared" si="22"/>
        <v>184085.09944700674</v>
      </c>
      <c r="AH56" s="8"/>
      <c r="AI56" s="40">
        <f t="shared" si="23"/>
        <v>1.2087667527821582</v>
      </c>
      <c r="AJ56" s="29">
        <v>5850</v>
      </c>
      <c r="AK56" s="42">
        <f t="shared" si="24"/>
        <v>3810.8694920685984</v>
      </c>
      <c r="AL56" s="27">
        <f t="shared" si="25"/>
        <v>-97.922601433601073</v>
      </c>
      <c r="AM56" s="32">
        <f t="shared" si="26"/>
        <v>4604.9818687238785</v>
      </c>
      <c r="AN56" s="42">
        <f t="shared" si="27"/>
        <v>885291.30738984188</v>
      </c>
      <c r="AO56" s="8"/>
      <c r="AP56" s="40">
        <f t="shared" si="28"/>
        <v>1.2109179577706992</v>
      </c>
      <c r="AQ56" s="29">
        <v>3730</v>
      </c>
      <c r="AR56" s="42">
        <f t="shared" si="29"/>
        <v>3796.9792693145268</v>
      </c>
      <c r="AS56" s="27">
        <f t="shared" si="30"/>
        <v>-3019.859537668342</v>
      </c>
      <c r="AT56" s="32">
        <f t="shared" si="31"/>
        <v>4588.1622685045249</v>
      </c>
      <c r="AU56" s="42">
        <f t="shared" si="32"/>
        <v>192.93828815772846</v>
      </c>
      <c r="AV56" s="8"/>
      <c r="AW56" s="40">
        <f t="shared" si="33"/>
        <v>1.2108719732100843</v>
      </c>
      <c r="AX56" s="29">
        <v>1300</v>
      </c>
      <c r="AY56" s="42">
        <f t="shared" si="34"/>
        <v>3240.7301763907944</v>
      </c>
      <c r="AZ56" s="27">
        <f t="shared" si="35"/>
        <v>591.78424100396705</v>
      </c>
      <c r="BA56" s="32">
        <f t="shared" si="36"/>
        <v>3915.0558816285102</v>
      </c>
      <c r="BB56" s="42">
        <f t="shared" si="37"/>
        <v>309413.05337847507</v>
      </c>
      <c r="BC56" s="8"/>
      <c r="BD56" s="40">
        <f t="shared" si="38"/>
        <v>1.2094051299422106</v>
      </c>
      <c r="BE56" s="29">
        <v>3730</v>
      </c>
      <c r="BF56" s="42">
        <f t="shared" si="39"/>
        <v>3297.9128338235205</v>
      </c>
      <c r="BG56" s="27">
        <f t="shared" si="40"/>
        <v>-2415.1894948588229</v>
      </c>
      <c r="BH56" s="32">
        <f t="shared" si="41"/>
        <v>3984.2162872742879</v>
      </c>
      <c r="BI56" s="42">
        <f t="shared" si="42"/>
        <v>3269.8563110684995</v>
      </c>
      <c r="BJ56" s="8"/>
      <c r="BK56" s="40" t="e">
        <f>#REF!*(1+0.15*(BF56/($E56))^4)</f>
        <v>#REF!</v>
      </c>
      <c r="BL56" s="29">
        <v>1300</v>
      </c>
      <c r="BM56" s="42">
        <f t="shared" si="43"/>
        <v>2930.9719040639684</v>
      </c>
      <c r="BN56" s="42" t="e">
        <f>#REF!*((BT56-BM56)+0.03/($E56)^4*5*(BT56-BM56)*(BM56+$BT$3*(BT56-BM56))^4)</f>
        <v>#REF!</v>
      </c>
      <c r="BO56" s="32" t="e">
        <f>#REF!*(BM56+0.03/($E56)^4*BM56^5)</f>
        <v>#REF!</v>
      </c>
      <c r="BP56" s="32">
        <f t="shared" si="44"/>
        <v>3520.4186855613284</v>
      </c>
      <c r="BQ56" s="42">
        <f t="shared" si="45"/>
        <v>134645.64593280453</v>
      </c>
      <c r="BR56" s="8"/>
      <c r="BS56" s="33">
        <f t="shared" si="58"/>
        <v>1.2011096662782939</v>
      </c>
      <c r="BT56" s="29">
        <v>3730</v>
      </c>
      <c r="BU56" s="9">
        <f t="shared" si="59"/>
        <v>2957.4430089741631</v>
      </c>
      <c r="BV56" s="44">
        <f>$F56*((CA56-BU56)+0.03/($E56)^4*5*(CA56-BU56)*(BU56+$CA$3*(CA56-BU56))^4)</f>
        <v>928.00203529371493</v>
      </c>
      <c r="BW56" s="11">
        <f t="shared" si="60"/>
        <v>3549.6120003969154</v>
      </c>
      <c r="BX56" s="44">
        <f t="shared" si="61"/>
        <v>700.71939516653686</v>
      </c>
      <c r="BY56" s="8"/>
      <c r="BZ56" s="33">
        <f t="shared" si="46"/>
        <v>1.2011503004890627</v>
      </c>
      <c r="CA56" s="22">
        <v>3730</v>
      </c>
      <c r="CB56" s="33">
        <v>2670.33275452319</v>
      </c>
      <c r="CC56" s="56" t="e">
        <f>#REF!*((CH56-CB56)+0.03/($E56)^4*5*(CH56-CB56)*(CB56+$CH$3*(CH56-CB56))^4)</f>
        <v>#REF!</v>
      </c>
      <c r="CD56" s="19" t="e">
        <f>#REF!*(CB56+0.03/($E56)^4*CB56^5)</f>
        <v>#REF!</v>
      </c>
      <c r="CE56" s="44">
        <f t="shared" si="47"/>
        <v>82432.298210902532</v>
      </c>
      <c r="CF56" s="8"/>
      <c r="CG56" s="33">
        <f t="shared" si="56"/>
        <v>1.2007645524749344</v>
      </c>
      <c r="CH56" s="22">
        <v>1300</v>
      </c>
      <c r="CI56" s="33">
        <v>2614.8679724109602</v>
      </c>
      <c r="CJ56" s="44">
        <f>$F56*((CO56-CI56)+0.03/($E56)^4*5*(CO56-CI56)*(CI56+$CO$3*(CO56-CI56))^4)</f>
        <v>1338.9637424006874</v>
      </c>
      <c r="CK56" s="32" t="e">
        <f>#REF!*(CI56+0.03/($E56)^4*CI56^5)</f>
        <v>#REF!</v>
      </c>
      <c r="CL56" s="44">
        <f t="shared" si="48"/>
        <v>3076.3420547571313</v>
      </c>
      <c r="CM56" s="8"/>
      <c r="CN56" s="33">
        <f t="shared" si="57"/>
        <v>1.2007029830116738</v>
      </c>
      <c r="CO56" s="22">
        <v>3730</v>
      </c>
      <c r="CP56" s="33">
        <f t="shared" si="49"/>
        <v>2632.5259670102009</v>
      </c>
      <c r="CQ56" s="33">
        <f t="shared" si="62"/>
        <v>3159.4113840225505</v>
      </c>
      <c r="CR56" s="44">
        <f t="shared" si="63"/>
        <v>311.80477326681506</v>
      </c>
      <c r="CS56" s="60"/>
      <c r="CT56" s="33">
        <f>C56</f>
        <v>52</v>
      </c>
      <c r="CU56" s="33" t="str">
        <f>D56</f>
        <v xml:space="preserve"> ('17', '16'),</v>
      </c>
      <c r="CV56" s="33">
        <f>E56</f>
        <v>10460</v>
      </c>
      <c r="CW56" s="33">
        <f t="shared" si="50"/>
        <v>1.2</v>
      </c>
      <c r="CX56" s="90">
        <f t="shared" si="51"/>
        <v>7.7466231308573885E-3</v>
      </c>
      <c r="CY56" s="33">
        <f>CW56*(1+0.15*(CZ56/CV56)^4)</f>
        <v>1.2010187270922039</v>
      </c>
      <c r="CZ56" s="33">
        <v>2868.9833130838301</v>
      </c>
      <c r="DA56" s="10">
        <f t="shared" si="52"/>
        <v>3445.7026867287154</v>
      </c>
      <c r="DB56" s="54">
        <f>CZ56/CV56</f>
        <v>0.27428138748411379</v>
      </c>
      <c r="DC56" s="33" t="str">
        <f t="shared" si="53"/>
        <v>-</v>
      </c>
      <c r="DD56" s="8"/>
      <c r="DF56" s="33">
        <v>52</v>
      </c>
      <c r="DG56" s="1">
        <v>3246.7227277316883</v>
      </c>
      <c r="DH56" s="92">
        <f t="shared" si="54"/>
        <v>0.11634483333652719</v>
      </c>
    </row>
    <row r="57" spans="2:112" s="1" customFormat="1" x14ac:dyDescent="0.3">
      <c r="B57" s="72"/>
      <c r="C57" s="28">
        <v>53</v>
      </c>
      <c r="D57" s="29" t="s">
        <v>57</v>
      </c>
      <c r="E57" s="29">
        <v>9650</v>
      </c>
      <c r="F57" s="29">
        <v>1.2</v>
      </c>
      <c r="G57" s="74">
        <v>1.3210849960463369</v>
      </c>
      <c r="H57" s="74">
        <v>1.2242214865291852</v>
      </c>
      <c r="I57" s="82">
        <f t="shared" si="6"/>
        <v>9.6863509517151725E-2</v>
      </c>
      <c r="J57" s="29">
        <v>5850</v>
      </c>
      <c r="K57" s="27">
        <f t="shared" si="55"/>
        <v>0</v>
      </c>
      <c r="L57" s="32">
        <f t="shared" si="7"/>
        <v>7615.0943457585363</v>
      </c>
      <c r="M57" s="7"/>
      <c r="N57" s="40">
        <f t="shared" si="8"/>
        <v>1.3211736078788601</v>
      </c>
      <c r="O57" s="43">
        <v>5850</v>
      </c>
      <c r="P57" s="42">
        <f t="shared" si="9"/>
        <v>5850</v>
      </c>
      <c r="Q57" s="27">
        <f t="shared" si="10"/>
        <v>0</v>
      </c>
      <c r="R57" s="32">
        <f t="shared" si="11"/>
        <v>7615.0943457585363</v>
      </c>
      <c r="S57" s="42">
        <f t="shared" si="12"/>
        <v>0</v>
      </c>
      <c r="T57" s="6"/>
      <c r="U57" s="40">
        <f t="shared" si="13"/>
        <v>1.3211736078788601</v>
      </c>
      <c r="V57" s="29">
        <v>5850</v>
      </c>
      <c r="W57" s="42">
        <f t="shared" si="14"/>
        <v>5850</v>
      </c>
      <c r="X57" s="27">
        <f t="shared" si="15"/>
        <v>0</v>
      </c>
      <c r="Y57" s="32">
        <f t="shared" si="16"/>
        <v>7615.0943457585363</v>
      </c>
      <c r="Z57" s="42">
        <f t="shared" si="17"/>
        <v>0</v>
      </c>
      <c r="AA57" s="8"/>
      <c r="AB57" s="40">
        <f t="shared" si="18"/>
        <v>1.3211736078788601</v>
      </c>
      <c r="AC57" s="21">
        <v>5850</v>
      </c>
      <c r="AD57" s="42">
        <f t="shared" si="19"/>
        <v>5850</v>
      </c>
      <c r="AE57" s="27">
        <f t="shared" si="20"/>
        <v>0</v>
      </c>
      <c r="AF57" s="32">
        <f t="shared" si="21"/>
        <v>7615.0943457585363</v>
      </c>
      <c r="AG57" s="42">
        <f t="shared" si="22"/>
        <v>0</v>
      </c>
      <c r="AH57" s="8"/>
      <c r="AI57" s="40">
        <f t="shared" si="23"/>
        <v>1.3211736078788601</v>
      </c>
      <c r="AJ57" s="29">
        <v>5850</v>
      </c>
      <c r="AK57" s="42">
        <f t="shared" si="24"/>
        <v>5850</v>
      </c>
      <c r="AL57" s="27">
        <f t="shared" si="25"/>
        <v>0</v>
      </c>
      <c r="AM57" s="32">
        <f t="shared" si="26"/>
        <v>7615.0943457585363</v>
      </c>
      <c r="AN57" s="42">
        <f t="shared" si="27"/>
        <v>0</v>
      </c>
      <c r="AO57" s="8"/>
      <c r="AP57" s="40">
        <f t="shared" si="28"/>
        <v>1.3211736078788601</v>
      </c>
      <c r="AQ57" s="29">
        <v>5850</v>
      </c>
      <c r="AR57" s="42">
        <f t="shared" si="29"/>
        <v>5850</v>
      </c>
      <c r="AS57" s="27">
        <f t="shared" si="30"/>
        <v>0</v>
      </c>
      <c r="AT57" s="32">
        <f t="shared" si="31"/>
        <v>7615.0943457585363</v>
      </c>
      <c r="AU57" s="42">
        <f t="shared" si="32"/>
        <v>0</v>
      </c>
      <c r="AV57" s="8"/>
      <c r="AW57" s="40">
        <f t="shared" si="33"/>
        <v>1.3211736078788601</v>
      </c>
      <c r="AX57" s="29">
        <v>5850</v>
      </c>
      <c r="AY57" s="42">
        <f t="shared" si="34"/>
        <v>5850</v>
      </c>
      <c r="AZ57" s="27">
        <f t="shared" si="35"/>
        <v>0</v>
      </c>
      <c r="BA57" s="32">
        <f t="shared" si="36"/>
        <v>7615.0943457585363</v>
      </c>
      <c r="BB57" s="42">
        <f t="shared" si="37"/>
        <v>0</v>
      </c>
      <c r="BC57" s="8"/>
      <c r="BD57" s="40">
        <f t="shared" si="38"/>
        <v>1.3211736078788601</v>
      </c>
      <c r="BE57" s="29">
        <v>5850</v>
      </c>
      <c r="BF57" s="42">
        <f t="shared" si="39"/>
        <v>5850</v>
      </c>
      <c r="BG57" s="27">
        <f t="shared" si="40"/>
        <v>0</v>
      </c>
      <c r="BH57" s="32">
        <f t="shared" si="41"/>
        <v>7615.0943457585363</v>
      </c>
      <c r="BI57" s="42">
        <f t="shared" si="42"/>
        <v>0</v>
      </c>
      <c r="BJ57" s="8"/>
      <c r="BK57" s="40" t="e">
        <f>#REF!*(1+0.15*(BF57/($E57))^4)</f>
        <v>#REF!</v>
      </c>
      <c r="BL57" s="29">
        <v>5850</v>
      </c>
      <c r="BM57" s="42">
        <f t="shared" si="43"/>
        <v>5850</v>
      </c>
      <c r="BN57" s="42" t="e">
        <f>#REF!*((BT57-BM57)+0.03/($E57)^4*5*(BT57-BM57)*(BM57+$BT$3*(BT57-BM57))^4)</f>
        <v>#REF!</v>
      </c>
      <c r="BO57" s="32" t="e">
        <f>#REF!*(BM57+0.03/($E57)^4*BM57^5)</f>
        <v>#REF!</v>
      </c>
      <c r="BP57" s="32">
        <f t="shared" si="44"/>
        <v>7162.2140754159936</v>
      </c>
      <c r="BQ57" s="42">
        <f t="shared" si="45"/>
        <v>0</v>
      </c>
      <c r="BR57" s="8"/>
      <c r="BS57" s="33">
        <f t="shared" si="58"/>
        <v>1.2243100983617083</v>
      </c>
      <c r="BT57" s="29">
        <v>5850</v>
      </c>
      <c r="BU57" s="9">
        <f t="shared" si="59"/>
        <v>5850</v>
      </c>
      <c r="BV57" s="44">
        <f>$F57*((CA57-BU57)+0.03/($E57)^4*5*(CA57-BU57)*(BU57+$CA$3*(CA57-BU57))^4)</f>
        <v>0</v>
      </c>
      <c r="BW57" s="11">
        <f t="shared" si="60"/>
        <v>7048.4428150831991</v>
      </c>
      <c r="BX57" s="44">
        <f t="shared" si="61"/>
        <v>0</v>
      </c>
      <c r="BY57" s="8"/>
      <c r="BZ57" s="33">
        <f t="shared" si="46"/>
        <v>1.2243100983617083</v>
      </c>
      <c r="CA57" s="22">
        <v>5850</v>
      </c>
      <c r="CB57" s="33">
        <v>5850</v>
      </c>
      <c r="CC57" s="56" t="e">
        <f>#REF!*((CH57-CB57)+0.03/($E57)^4*5*(CH57-CB57)*(CB57+$CH$3*(CH57-CB57))^4)</f>
        <v>#REF!</v>
      </c>
      <c r="CD57" s="19" t="e">
        <f>#REF!*(CB57+0.03/($E57)^4*CB57^5)</f>
        <v>#REF!</v>
      </c>
      <c r="CE57" s="44">
        <f t="shared" si="47"/>
        <v>0</v>
      </c>
      <c r="CF57" s="8"/>
      <c r="CG57" s="33">
        <f t="shared" si="56"/>
        <v>1.2243100983617083</v>
      </c>
      <c r="CH57" s="22">
        <v>5850</v>
      </c>
      <c r="CI57" s="33">
        <v>5850</v>
      </c>
      <c r="CJ57" s="44">
        <f>$F57*((CO57-CI57)+0.03/($E57)^4*5*(CO57-CI57)*(CI57+$CO$3*(CO57-CI57))^4)</f>
        <v>0</v>
      </c>
      <c r="CK57" s="32" t="e">
        <f>#REF!*(CI57+0.03/($E57)^4*CI57^5)</f>
        <v>#REF!</v>
      </c>
      <c r="CL57" s="44">
        <f t="shared" si="48"/>
        <v>0</v>
      </c>
      <c r="CM57" s="8"/>
      <c r="CN57" s="33">
        <f t="shared" si="57"/>
        <v>1.2243100983617083</v>
      </c>
      <c r="CO57" s="22">
        <v>5850</v>
      </c>
      <c r="CP57" s="33">
        <f t="shared" si="49"/>
        <v>5850</v>
      </c>
      <c r="CQ57" s="33">
        <f t="shared" si="62"/>
        <v>7048.4428150831991</v>
      </c>
      <c r="CR57" s="44">
        <f t="shared" si="63"/>
        <v>0</v>
      </c>
      <c r="CS57" s="60"/>
      <c r="CT57" s="33">
        <f>C57</f>
        <v>53</v>
      </c>
      <c r="CU57" s="33" t="str">
        <f>D57</f>
        <v xml:space="preserve"> ('17', '19'),</v>
      </c>
      <c r="CV57" s="33">
        <f>E57</f>
        <v>9650</v>
      </c>
      <c r="CW57" s="33">
        <f t="shared" si="50"/>
        <v>1.2</v>
      </c>
      <c r="CX57" s="90">
        <f t="shared" si="51"/>
        <v>9.6863509517151725E-2</v>
      </c>
      <c r="CY57" s="33">
        <f>CW57*(1+0.15*(CZ57/CV57)^4)</f>
        <v>1.2243100983617083</v>
      </c>
      <c r="CZ57" s="33">
        <v>5850</v>
      </c>
      <c r="DA57" s="10">
        <f t="shared" si="52"/>
        <v>7162.2140754159936</v>
      </c>
      <c r="DB57" s="54">
        <f>CZ57/CV57</f>
        <v>0.60621761658031093</v>
      </c>
      <c r="DC57" s="33" t="str">
        <f t="shared" si="53"/>
        <v>-</v>
      </c>
      <c r="DD57" s="8"/>
      <c r="DF57" s="33">
        <v>53</v>
      </c>
      <c r="DG57" s="1">
        <v>5844.6617934784481</v>
      </c>
      <c r="DH57" s="92">
        <f t="shared" si="54"/>
        <v>9.1334737751778093E-4</v>
      </c>
    </row>
    <row r="58" spans="2:112" s="1" customFormat="1" x14ac:dyDescent="0.3">
      <c r="B58" s="72"/>
      <c r="C58" s="28">
        <v>40</v>
      </c>
      <c r="D58" s="29" t="s">
        <v>58</v>
      </c>
      <c r="E58" s="29">
        <v>9750</v>
      </c>
      <c r="F58" s="29">
        <v>2.4</v>
      </c>
      <c r="G58" s="74">
        <v>3.6637251335552943</v>
      </c>
      <c r="H58" s="74">
        <v>2.6520087002210455</v>
      </c>
      <c r="I58" s="82">
        <f t="shared" si="6"/>
        <v>1.0117164333342488</v>
      </c>
      <c r="J58" s="29">
        <v>9900</v>
      </c>
      <c r="K58" s="27">
        <f t="shared" si="55"/>
        <v>-13887.988581226718</v>
      </c>
      <c r="L58" s="32">
        <f t="shared" si="7"/>
        <v>34533.679987837568</v>
      </c>
      <c r="M58" s="7"/>
      <c r="N58" s="40">
        <f t="shared" si="8"/>
        <v>3.7943867857728888</v>
      </c>
      <c r="O58" s="43">
        <v>6090</v>
      </c>
      <c r="P58" s="42">
        <f t="shared" si="9"/>
        <v>8749.1487077463553</v>
      </c>
      <c r="Q58" s="27">
        <f t="shared" si="10"/>
        <v>4258.2964184184402</v>
      </c>
      <c r="R58" s="32">
        <f t="shared" si="11"/>
        <v>30258.068302830598</v>
      </c>
      <c r="S58" s="42">
        <f t="shared" si="12"/>
        <v>1324458.696881884</v>
      </c>
      <c r="T58" s="6"/>
      <c r="U58" s="40">
        <f t="shared" si="13"/>
        <v>3.6451413599020261</v>
      </c>
      <c r="V58" s="29">
        <v>9900</v>
      </c>
      <c r="W58" s="42">
        <f t="shared" si="14"/>
        <v>9224.2685685347642</v>
      </c>
      <c r="X58" s="27">
        <f t="shared" si="15"/>
        <v>-9183.5611137155629</v>
      </c>
      <c r="Y58" s="32">
        <f t="shared" si="16"/>
        <v>32002.664733542792</v>
      </c>
      <c r="Z58" s="42">
        <f t="shared" si="17"/>
        <v>225738.88211559708</v>
      </c>
      <c r="AA58" s="8"/>
      <c r="AB58" s="40">
        <f t="shared" si="18"/>
        <v>3.7001274161839515</v>
      </c>
      <c r="AC58" s="21">
        <v>6700</v>
      </c>
      <c r="AD58" s="42">
        <f t="shared" si="19"/>
        <v>8682.4830750287147</v>
      </c>
      <c r="AE58" s="27">
        <f t="shared" si="20"/>
        <v>4481.6108422469752</v>
      </c>
      <c r="AF58" s="32">
        <f t="shared" si="21"/>
        <v>30015.297993429158</v>
      </c>
      <c r="AG58" s="42">
        <f t="shared" si="22"/>
        <v>293531.52097359364</v>
      </c>
      <c r="AH58" s="8"/>
      <c r="AI58" s="40">
        <f t="shared" si="23"/>
        <v>3.63810777830437</v>
      </c>
      <c r="AJ58" s="29">
        <v>9900</v>
      </c>
      <c r="AK58" s="42">
        <f t="shared" si="24"/>
        <v>9066.8955857146138</v>
      </c>
      <c r="AL58" s="27">
        <f t="shared" si="25"/>
        <v>-1017.6850890399869</v>
      </c>
      <c r="AM58" s="32">
        <f t="shared" si="26"/>
        <v>31421.887158059202</v>
      </c>
      <c r="AN58" s="42">
        <f t="shared" si="27"/>
        <v>147772.97837183654</v>
      </c>
      <c r="AO58" s="8"/>
      <c r="AP58" s="40">
        <f t="shared" si="28"/>
        <v>3.680943361302901</v>
      </c>
      <c r="AQ58" s="29">
        <v>8790</v>
      </c>
      <c r="AR58" s="42">
        <f t="shared" si="29"/>
        <v>9019.335730115019</v>
      </c>
      <c r="AS58" s="27">
        <f t="shared" si="30"/>
        <v>-841.52827512586055</v>
      </c>
      <c r="AT58" s="32">
        <f t="shared" si="31"/>
        <v>31246.955649910542</v>
      </c>
      <c r="AU58" s="42">
        <f t="shared" si="32"/>
        <v>2261.93986465431</v>
      </c>
      <c r="AV58" s="8"/>
      <c r="AW58" s="40">
        <f t="shared" si="33"/>
        <v>3.675338797523763</v>
      </c>
      <c r="AX58" s="29">
        <v>8790</v>
      </c>
      <c r="AY58" s="42">
        <f t="shared" si="34"/>
        <v>8968.2468831153001</v>
      </c>
      <c r="AZ58" s="27">
        <f t="shared" si="35"/>
        <v>-653.63670800565922</v>
      </c>
      <c r="BA58" s="32">
        <f t="shared" si="36"/>
        <v>31059.338543892209</v>
      </c>
      <c r="BB58" s="42">
        <f t="shared" si="37"/>
        <v>2610.0702877606923</v>
      </c>
      <c r="BC58" s="8"/>
      <c r="BD58" s="40">
        <f t="shared" si="38"/>
        <v>3.6694163386743432</v>
      </c>
      <c r="BE58" s="29">
        <v>8790</v>
      </c>
      <c r="BF58" s="42">
        <f t="shared" si="39"/>
        <v>8947.4145530516034</v>
      </c>
      <c r="BG58" s="27">
        <f t="shared" si="40"/>
        <v>-576.72698347691244</v>
      </c>
      <c r="BH58" s="32">
        <f t="shared" si="41"/>
        <v>30982.920934631591</v>
      </c>
      <c r="BI58" s="42">
        <f t="shared" si="42"/>
        <v>433.98597588279904</v>
      </c>
      <c r="BJ58" s="8"/>
      <c r="BK58" s="40" t="e">
        <f>#REF!*(1+0.15*(BF58/($E58))^4)</f>
        <v>#REF!</v>
      </c>
      <c r="BL58" s="29">
        <v>8790</v>
      </c>
      <c r="BM58" s="42">
        <f t="shared" si="43"/>
        <v>8918.5034606973404</v>
      </c>
      <c r="BN58" s="42" t="e">
        <f>#REF!*((BT58-BM58)+0.03/($E58)^4*5*(BT58-BM58)*(BM58+$BT$3*(BT58-BM58))^4)</f>
        <v>#REF!</v>
      </c>
      <c r="BO58" s="32" t="e">
        <f>#REF!*(BM58+0.03/($E58)^4*BM58^5)</f>
        <v>#REF!</v>
      </c>
      <c r="BP58" s="32">
        <f t="shared" si="44"/>
        <v>23652.137383277954</v>
      </c>
      <c r="BQ58" s="42">
        <f t="shared" si="45"/>
        <v>835.8512611167256</v>
      </c>
      <c r="BR58" s="8"/>
      <c r="BS58" s="33">
        <f t="shared" si="58"/>
        <v>2.6520298486746996</v>
      </c>
      <c r="BT58" s="29">
        <v>11440</v>
      </c>
      <c r="BU58" s="9">
        <f t="shared" si="59"/>
        <v>9002.0384449639223</v>
      </c>
      <c r="BV58" s="44">
        <f>$F58*((CA58-BU58)+0.03/($E58)^4*5*(CA58-BU58)*(BU58+$CA$3*(CA58-BU58))^4)</f>
        <v>6522.3782731193578</v>
      </c>
      <c r="BW58" s="11">
        <f t="shared" si="60"/>
        <v>22075.889495067695</v>
      </c>
      <c r="BX58" s="44">
        <f t="shared" si="61"/>
        <v>6978.0935964180835</v>
      </c>
      <c r="BY58" s="8"/>
      <c r="BZ58" s="33">
        <f t="shared" si="46"/>
        <v>2.6616058740660988</v>
      </c>
      <c r="CA58" s="22">
        <v>11440</v>
      </c>
      <c r="CB58" s="33">
        <v>8268.6070188069698</v>
      </c>
      <c r="CC58" s="56" t="e">
        <f>#REF!*((CH58-CB58)+0.03/($E58)^4*5*(CH58-CB58)*(CB58+$CH$3*(CH58-CB58))^4)</f>
        <v>#REF!</v>
      </c>
      <c r="CD58" s="19" t="e">
        <f>#REF!*(CB58+0.03/($E58)^4*CB58^5)</f>
        <v>#REF!</v>
      </c>
      <c r="CE58" s="44">
        <f t="shared" si="47"/>
        <v>537921.65687462129</v>
      </c>
      <c r="CF58" s="8"/>
      <c r="CG58" s="33">
        <f t="shared" si="56"/>
        <v>2.586214478446609</v>
      </c>
      <c r="CH58" s="22">
        <v>8790</v>
      </c>
      <c r="CI58" s="33">
        <v>8289.7106142667199</v>
      </c>
      <c r="CJ58" s="44">
        <f>$F58*((CO58-CI58)+0.03/($E58)^4*5*(CO58-CI58)*(CI58+$CO$3*(CO58-CI58))^4)</f>
        <v>8167.7303907073047</v>
      </c>
      <c r="CK58" s="32" t="e">
        <f>#REF!*(CI58+0.03/($E58)^4*CI58^5)</f>
        <v>#REF!</v>
      </c>
      <c r="CL58" s="44">
        <f t="shared" si="48"/>
        <v>445.36174132878369</v>
      </c>
      <c r="CM58" s="8"/>
      <c r="CN58" s="33">
        <f t="shared" si="57"/>
        <v>2.5881228363539419</v>
      </c>
      <c r="CO58" s="22">
        <v>11440</v>
      </c>
      <c r="CP58" s="33">
        <f t="shared" si="49"/>
        <v>8339.5951046975024</v>
      </c>
      <c r="CQ58" s="33">
        <f t="shared" si="62"/>
        <v>20336.423063485079</v>
      </c>
      <c r="CR58" s="44">
        <f t="shared" si="63"/>
        <v>2488.462385538834</v>
      </c>
      <c r="CS58" s="60"/>
      <c r="CT58" s="33">
        <f>C58</f>
        <v>40</v>
      </c>
      <c r="CU58" s="33" t="str">
        <f>D58</f>
        <v xml:space="preserve"> ('14', '11'),</v>
      </c>
      <c r="CV58" s="33">
        <f>E58</f>
        <v>9750</v>
      </c>
      <c r="CW58" s="33">
        <f t="shared" si="50"/>
        <v>2.4</v>
      </c>
      <c r="CX58" s="90">
        <f t="shared" si="51"/>
        <v>1.0117164333342488</v>
      </c>
      <c r="CY58" s="33">
        <f>CW58*(1+0.15*(CZ58/CV58)^4)</f>
        <v>2.6569441164058705</v>
      </c>
      <c r="CZ58" s="33">
        <v>8961.6640623476105</v>
      </c>
      <c r="DA58" s="10">
        <f t="shared" si="52"/>
        <v>23810.640603660417</v>
      </c>
      <c r="DB58" s="54">
        <f>CZ58/CV58</f>
        <v>0.91914503203565234</v>
      </c>
      <c r="DC58" s="33" t="str">
        <f t="shared" si="53"/>
        <v>V</v>
      </c>
      <c r="DD58" s="8"/>
      <c r="DE58" s="1">
        <v>5</v>
      </c>
      <c r="DF58" s="33">
        <v>40</v>
      </c>
      <c r="DG58" s="1">
        <v>8918.3163613383822</v>
      </c>
      <c r="DH58" s="92">
        <f t="shared" si="54"/>
        <v>4.8605251544051632E-3</v>
      </c>
    </row>
    <row r="59" spans="2:112" s="1" customFormat="1" x14ac:dyDescent="0.3">
      <c r="B59" s="72"/>
      <c r="C59" s="28">
        <v>41</v>
      </c>
      <c r="D59" s="29" t="s">
        <v>59</v>
      </c>
      <c r="E59" s="29">
        <v>10260</v>
      </c>
      <c r="F59" s="29">
        <v>3</v>
      </c>
      <c r="G59" s="74">
        <v>3.0408588327254362</v>
      </c>
      <c r="H59" s="74">
        <v>3.0080193782386395</v>
      </c>
      <c r="I59" s="82">
        <f t="shared" si="6"/>
        <v>3.2839454486796704E-2</v>
      </c>
      <c r="J59" s="29">
        <v>4510</v>
      </c>
      <c r="K59" s="27">
        <f t="shared" si="55"/>
        <v>-3258.4898267877311</v>
      </c>
      <c r="L59" s="32">
        <f t="shared" si="7"/>
        <v>13693.26023608124</v>
      </c>
      <c r="M59" s="7"/>
      <c r="N59" s="40">
        <f t="shared" si="8"/>
        <v>3.0496402264887763</v>
      </c>
      <c r="O59" s="43">
        <v>3440</v>
      </c>
      <c r="P59" s="42">
        <f t="shared" si="9"/>
        <v>4186.7950439077695</v>
      </c>
      <c r="Q59" s="27">
        <f t="shared" si="10"/>
        <v>-2393.3306289772008</v>
      </c>
      <c r="R59" s="32">
        <f t="shared" si="11"/>
        <v>12708.325880492621</v>
      </c>
      <c r="S59" s="42">
        <f t="shared" si="12"/>
        <v>104461.44364258066</v>
      </c>
      <c r="T59" s="6"/>
      <c r="U59" s="40">
        <f t="shared" si="13"/>
        <v>3.0453175951287204</v>
      </c>
      <c r="V59" s="29">
        <v>3400</v>
      </c>
      <c r="W59" s="42">
        <f t="shared" si="14"/>
        <v>3861.9729280995352</v>
      </c>
      <c r="X59" s="27">
        <f t="shared" si="15"/>
        <v>1606.7763496959628</v>
      </c>
      <c r="Y59" s="32">
        <f t="shared" si="16"/>
        <v>11719.721358004426</v>
      </c>
      <c r="Z59" s="42">
        <f t="shared" si="17"/>
        <v>105509.40691813793</v>
      </c>
      <c r="AA59" s="8"/>
      <c r="AB59" s="40">
        <f t="shared" si="18"/>
        <v>3.0418730360708199</v>
      </c>
      <c r="AC59" s="21">
        <v>4390</v>
      </c>
      <c r="AD59" s="42">
        <f t="shared" si="19"/>
        <v>3975.3037405574996</v>
      </c>
      <c r="AE59" s="27">
        <f t="shared" si="20"/>
        <v>-4635.2297964343825</v>
      </c>
      <c r="AF59" s="32">
        <f t="shared" si="21"/>
        <v>12064.52117633411</v>
      </c>
      <c r="AG59" s="42">
        <f t="shared" si="22"/>
        <v>12843.873052382296</v>
      </c>
      <c r="AH59" s="8"/>
      <c r="AI59" s="40">
        <f t="shared" si="23"/>
        <v>3.0429810045778236</v>
      </c>
      <c r="AJ59" s="29">
        <v>2450</v>
      </c>
      <c r="AK59" s="42">
        <f t="shared" si="24"/>
        <v>3493.7122091049646</v>
      </c>
      <c r="AL59" s="27">
        <f t="shared" si="25"/>
        <v>-284.77068847287444</v>
      </c>
      <c r="AM59" s="32">
        <f t="shared" si="26"/>
        <v>10600.095779922536</v>
      </c>
      <c r="AN59" s="42">
        <f t="shared" si="27"/>
        <v>231930.40316679803</v>
      </c>
      <c r="AO59" s="8"/>
      <c r="AP59" s="40">
        <f t="shared" si="28"/>
        <v>3.0388896802548997</v>
      </c>
      <c r="AQ59" s="29">
        <v>3400</v>
      </c>
      <c r="AR59" s="42">
        <f t="shared" si="29"/>
        <v>3477.6161087592377</v>
      </c>
      <c r="AS59" s="27">
        <f t="shared" si="30"/>
        <v>-235.8490974572191</v>
      </c>
      <c r="AT59" s="32">
        <f t="shared" si="31"/>
        <v>10551.182399902338</v>
      </c>
      <c r="AU59" s="42">
        <f t="shared" si="32"/>
        <v>259.08444633970902</v>
      </c>
      <c r="AV59" s="8"/>
      <c r="AW59" s="40">
        <f t="shared" si="33"/>
        <v>3.0387789509252765</v>
      </c>
      <c r="AX59" s="29">
        <v>3400</v>
      </c>
      <c r="AY59" s="42">
        <f t="shared" si="34"/>
        <v>3460.3256608071215</v>
      </c>
      <c r="AZ59" s="27">
        <f t="shared" si="35"/>
        <v>-183.30642156555706</v>
      </c>
      <c r="BA59" s="32">
        <f t="shared" si="36"/>
        <v>10498.641566747876</v>
      </c>
      <c r="BB59" s="42">
        <f t="shared" si="37"/>
        <v>298.95959038483966</v>
      </c>
      <c r="BC59" s="8"/>
      <c r="BD59" s="40">
        <f t="shared" si="38"/>
        <v>3.0386617060230923</v>
      </c>
      <c r="BE59" s="29">
        <v>3400</v>
      </c>
      <c r="BF59" s="42">
        <f t="shared" si="39"/>
        <v>3453.2751920680321</v>
      </c>
      <c r="BG59" s="27">
        <f t="shared" si="40"/>
        <v>-161.87929357183324</v>
      </c>
      <c r="BH59" s="32">
        <f t="shared" si="41"/>
        <v>10477.217744318848</v>
      </c>
      <c r="BI59" s="42">
        <f t="shared" si="42"/>
        <v>49.709109440877022</v>
      </c>
      <c r="BJ59" s="8"/>
      <c r="BK59" s="40" t="e">
        <f>#REF!*(1+0.15*(BF59/($E59))^4)</f>
        <v>#REF!</v>
      </c>
      <c r="BL59" s="29">
        <v>3400</v>
      </c>
      <c r="BM59" s="42">
        <f t="shared" si="43"/>
        <v>3443.4905567327905</v>
      </c>
      <c r="BN59" s="42" t="e">
        <f>#REF!*((BT59-BM59)+0.03/($E59)^4*5*(BT59-BM59)*(BM59+$BT$3*(BT59-BM59))^4)</f>
        <v>#REF!</v>
      </c>
      <c r="BO59" s="32" t="e">
        <f>#REF!*(BM59+0.03/($E59)^4*BM59^5)</f>
        <v>#REF!</v>
      </c>
      <c r="BP59" s="32">
        <f t="shared" si="44"/>
        <v>10350.133211157281</v>
      </c>
      <c r="BQ59" s="42">
        <f t="shared" si="45"/>
        <v>95.739088643657453</v>
      </c>
      <c r="BR59" s="8"/>
      <c r="BS59" s="33">
        <f t="shared" si="58"/>
        <v>3.005709770546769</v>
      </c>
      <c r="BT59" s="29">
        <v>4510</v>
      </c>
      <c r="BU59" s="9">
        <f t="shared" si="59"/>
        <v>3478.8230857189801</v>
      </c>
      <c r="BV59" s="44">
        <f>$F59*((CA59-BU59)+0.03/($E59)^4*5*(CA59-BU59)*(BU59+$CA$3*(CA59-BU59))^4)</f>
        <v>5956.6431455291113</v>
      </c>
      <c r="BW59" s="11">
        <f t="shared" si="60"/>
        <v>10440.607488668675</v>
      </c>
      <c r="BX59" s="44">
        <f t="shared" si="61"/>
        <v>1248.3876045599263</v>
      </c>
      <c r="BY59" s="8"/>
      <c r="BZ59" s="33">
        <f t="shared" si="46"/>
        <v>3.0059477464213726</v>
      </c>
      <c r="CA59" s="22">
        <v>5460</v>
      </c>
      <c r="CB59" s="33">
        <v>3468.14756631305</v>
      </c>
      <c r="CC59" s="56" t="e">
        <f>#REF!*((CH59-CB59)+0.03/($E59)^4*5*(CH59-CB59)*(CB59+$CH$3*(CH59-CB59))^4)</f>
        <v>#REF!</v>
      </c>
      <c r="CD59" s="19" t="e">
        <f>#REF!*(CB59+0.03/($E59)^4*CB59^5)</f>
        <v>#REF!</v>
      </c>
      <c r="CE59" s="44">
        <f t="shared" si="47"/>
        <v>113.96671458639052</v>
      </c>
      <c r="CF59" s="8"/>
      <c r="CG59" s="33">
        <f t="shared" si="56"/>
        <v>3.0058750740206235</v>
      </c>
      <c r="CH59" s="22">
        <v>3400</v>
      </c>
      <c r="CI59" s="33">
        <v>3465.38926552475</v>
      </c>
      <c r="CJ59" s="44">
        <f>$F59*((CO59-CI59)+0.03/($E59)^4*5*(CO59-CI59)*(CI59+$CO$3*(CO59-CI59))^4)</f>
        <v>3140.0675124131594</v>
      </c>
      <c r="CK59" s="32" t="e">
        <f>#REF!*(CI59+0.03/($E59)^4*CI59^5)</f>
        <v>#REF!</v>
      </c>
      <c r="CL59" s="44">
        <f t="shared" si="48"/>
        <v>7.6082232387361159</v>
      </c>
      <c r="CM59" s="8"/>
      <c r="CN59" s="33">
        <f t="shared" si="57"/>
        <v>3.005856405958045</v>
      </c>
      <c r="CO59" s="22">
        <v>4510</v>
      </c>
      <c r="CP59" s="33">
        <f t="shared" si="49"/>
        <v>3481.9305631032562</v>
      </c>
      <c r="CQ59" s="33">
        <f t="shared" si="62"/>
        <v>10449.948436357665</v>
      </c>
      <c r="CR59" s="44">
        <f t="shared" si="63"/>
        <v>273.61452558069328</v>
      </c>
      <c r="CS59" s="60"/>
      <c r="CT59" s="33">
        <f>C59</f>
        <v>41</v>
      </c>
      <c r="CU59" s="33" t="str">
        <f>D59</f>
        <v xml:space="preserve"> ('14', '15'),</v>
      </c>
      <c r="CV59" s="33">
        <f>E59</f>
        <v>10260</v>
      </c>
      <c r="CW59" s="33">
        <f t="shared" si="50"/>
        <v>3</v>
      </c>
      <c r="CX59" s="90">
        <f t="shared" si="51"/>
        <v>3.2839454486796704E-2</v>
      </c>
      <c r="CY59" s="33">
        <f>CW59*(1+0.15*(CZ59/CV59)^4)</f>
        <v>3.0055430848833566</v>
      </c>
      <c r="CZ59" s="33">
        <v>3418.0791458734602</v>
      </c>
      <c r="DA59" s="10">
        <f t="shared" si="52"/>
        <v>10273.184140463989</v>
      </c>
      <c r="DB59" s="54">
        <f>CZ59/CV59</f>
        <v>0.33314611558220858</v>
      </c>
      <c r="DC59" s="33" t="str">
        <f t="shared" si="53"/>
        <v>-</v>
      </c>
      <c r="DD59" s="8"/>
      <c r="DF59" s="33">
        <v>41</v>
      </c>
      <c r="DG59" s="1">
        <v>3748.6889562275746</v>
      </c>
      <c r="DH59" s="92">
        <f t="shared" si="54"/>
        <v>8.8193449553845518E-2</v>
      </c>
    </row>
    <row r="60" spans="2:112" s="1" customFormat="1" x14ac:dyDescent="0.3">
      <c r="B60" s="72"/>
      <c r="C60" s="28">
        <v>42</v>
      </c>
      <c r="D60" s="29" t="s">
        <v>60</v>
      </c>
      <c r="E60" s="29">
        <v>9850</v>
      </c>
      <c r="F60" s="29">
        <v>2.4</v>
      </c>
      <c r="G60" s="74">
        <v>2.7519526815066877</v>
      </c>
      <c r="H60" s="74">
        <v>2.4703491164407647</v>
      </c>
      <c r="I60" s="82">
        <f t="shared" si="6"/>
        <v>0.28160356506592299</v>
      </c>
      <c r="J60" s="29">
        <v>7120</v>
      </c>
      <c r="K60" s="27">
        <f t="shared" si="55"/>
        <v>-3724.96343471112</v>
      </c>
      <c r="L60" s="32">
        <f t="shared" si="7"/>
        <v>19232.972100984738</v>
      </c>
      <c r="M60" s="7"/>
      <c r="N60" s="40">
        <f t="shared" si="8"/>
        <v>2.77988637245031</v>
      </c>
      <c r="O60" s="43">
        <v>5770</v>
      </c>
      <c r="P60" s="42">
        <f t="shared" si="9"/>
        <v>6712.2180460518584</v>
      </c>
      <c r="Q60" s="27">
        <f t="shared" si="10"/>
        <v>-502.15834041872694</v>
      </c>
      <c r="R60" s="32">
        <f t="shared" si="11"/>
        <v>18103.719871560108</v>
      </c>
      <c r="S60" s="42">
        <f t="shared" si="12"/>
        <v>166286.12196576424</v>
      </c>
      <c r="T60" s="6"/>
      <c r="U60" s="40">
        <f t="shared" si="13"/>
        <v>2.7592321738600885</v>
      </c>
      <c r="V60" s="29">
        <v>6530</v>
      </c>
      <c r="W60" s="42">
        <f t="shared" si="14"/>
        <v>6636.9907658150178</v>
      </c>
      <c r="X60" s="27">
        <f t="shared" si="15"/>
        <v>-294.73692786686263</v>
      </c>
      <c r="Y60" s="32">
        <f t="shared" si="16"/>
        <v>17896.279779769076</v>
      </c>
      <c r="Z60" s="42">
        <f t="shared" si="17"/>
        <v>5659.1436918321588</v>
      </c>
      <c r="AA60" s="8"/>
      <c r="AB60" s="40">
        <f t="shared" si="18"/>
        <v>2.755810147782042</v>
      </c>
      <c r="AC60" s="21">
        <v>6530</v>
      </c>
      <c r="AD60" s="42">
        <f t="shared" si="19"/>
        <v>6614.0272643951484</v>
      </c>
      <c r="AE60" s="27">
        <f t="shared" si="20"/>
        <v>2396.7192700227165</v>
      </c>
      <c r="AF60" s="32">
        <f t="shared" si="21"/>
        <v>17833.008480527064</v>
      </c>
      <c r="AG60" s="42">
        <f t="shared" si="22"/>
        <v>527.32239746034008</v>
      </c>
      <c r="AH60" s="8"/>
      <c r="AI60" s="40">
        <f t="shared" si="23"/>
        <v>2.7547884681604162</v>
      </c>
      <c r="AJ60" s="29">
        <v>7480</v>
      </c>
      <c r="AK60" s="42">
        <f t="shared" si="24"/>
        <v>6887.4450269344652</v>
      </c>
      <c r="AL60" s="27">
        <f t="shared" si="25"/>
        <v>-988.20454517528515</v>
      </c>
      <c r="AM60" s="32">
        <f t="shared" si="26"/>
        <v>18587.940790258635</v>
      </c>
      <c r="AN60" s="42">
        <f t="shared" si="27"/>
        <v>74757.2728720062</v>
      </c>
      <c r="AO60" s="8"/>
      <c r="AP60" s="40">
        <f t="shared" si="28"/>
        <v>2.7676613494634932</v>
      </c>
      <c r="AQ60" s="29">
        <v>6530</v>
      </c>
      <c r="AR60" s="42">
        <f t="shared" si="29"/>
        <v>6826.0499208264255</v>
      </c>
      <c r="AS60" s="27">
        <f t="shared" si="30"/>
        <v>-817.53327780555105</v>
      </c>
      <c r="AT60" s="32">
        <f t="shared" si="31"/>
        <v>18418.113287471715</v>
      </c>
      <c r="AU60" s="42">
        <f t="shared" si="32"/>
        <v>3769.3590540174569</v>
      </c>
      <c r="AV60" s="8"/>
      <c r="AW60" s="40">
        <f t="shared" si="33"/>
        <v>2.7646336379341059</v>
      </c>
      <c r="AX60" s="29">
        <v>6530</v>
      </c>
      <c r="AY60" s="42">
        <f t="shared" si="34"/>
        <v>6760.0992331520947</v>
      </c>
      <c r="AZ60" s="27">
        <f t="shared" si="35"/>
        <v>-635.12167444765657</v>
      </c>
      <c r="BA60" s="32">
        <f t="shared" si="36"/>
        <v>18235.888592421037</v>
      </c>
      <c r="BB60" s="42">
        <f t="shared" si="37"/>
        <v>4349.4932047171242</v>
      </c>
      <c r="BC60" s="8"/>
      <c r="BD60" s="40">
        <f t="shared" si="38"/>
        <v>2.7614710232767541</v>
      </c>
      <c r="BE60" s="29">
        <v>6530</v>
      </c>
      <c r="BF60" s="42">
        <f t="shared" si="39"/>
        <v>6733.2067395014365</v>
      </c>
      <c r="BG60" s="27">
        <f t="shared" si="40"/>
        <v>-560.54159659443246</v>
      </c>
      <c r="BH60" s="32">
        <f t="shared" si="41"/>
        <v>18161.642771311821</v>
      </c>
      <c r="BI60" s="42">
        <f t="shared" si="42"/>
        <v>723.20621475069447</v>
      </c>
      <c r="BJ60" s="8"/>
      <c r="BK60" s="40" t="e">
        <f>#REF!*(1+0.15*(BF60/($E60))^4)</f>
        <v>#REF!</v>
      </c>
      <c r="BL60" s="29">
        <v>6530</v>
      </c>
      <c r="BM60" s="42">
        <f t="shared" si="43"/>
        <v>6695.885356574352</v>
      </c>
      <c r="BN60" s="42" t="e">
        <f>#REF!*((BT60-BM60)+0.03/($E60)^4*5*(BT60-BM60)*(BM60+$BT$3*(BT60-BM60))^4)</f>
        <v>#REF!</v>
      </c>
      <c r="BO60" s="32" t="e">
        <f>#REF!*(BM60+0.03/($E60)^4*BM60^5)</f>
        <v>#REF!</v>
      </c>
      <c r="BP60" s="32">
        <f t="shared" si="44"/>
        <v>16584.876360964223</v>
      </c>
      <c r="BQ60" s="42">
        <f t="shared" si="45"/>
        <v>1392.885623590068</v>
      </c>
      <c r="BR60" s="8"/>
      <c r="BS60" s="33">
        <f t="shared" si="58"/>
        <v>2.4768757942787012</v>
      </c>
      <c r="BT60" s="29">
        <v>7120</v>
      </c>
      <c r="BU60" s="9">
        <f t="shared" si="59"/>
        <v>6709.9359053312373</v>
      </c>
      <c r="BV60" s="44">
        <f>$F60*((CA60-BU60)+0.03/($E60)^4*5*(CA60-BU60)*(BU60+$CA$3*(CA60-BU60))^4)</f>
        <v>1016.3143070690147</v>
      </c>
      <c r="BW60" s="11">
        <f t="shared" si="60"/>
        <v>16207.881163580112</v>
      </c>
      <c r="BX60" s="44">
        <f t="shared" si="61"/>
        <v>197.41792036961081</v>
      </c>
      <c r="BY60" s="8"/>
      <c r="BZ60" s="33">
        <f t="shared" si="46"/>
        <v>2.4775230883371666</v>
      </c>
      <c r="CA60" s="22">
        <v>7120</v>
      </c>
      <c r="CB60" s="33">
        <v>6570.6228135534202</v>
      </c>
      <c r="CC60" s="56" t="e">
        <f>#REF!*((CH60-CB60)+0.03/($E60)^4*5*(CH60-CB60)*(CB60+$CH$3*(CH60-CB60))^4)</f>
        <v>#REF!</v>
      </c>
      <c r="CD60" s="19" t="e">
        <f>#REF!*(CB60+0.03/($E60)^4*CB60^5)</f>
        <v>#REF!</v>
      </c>
      <c r="CE60" s="44">
        <f t="shared" si="47"/>
        <v>19408.137540694501</v>
      </c>
      <c r="CF60" s="8"/>
      <c r="CG60" s="33">
        <f t="shared" si="56"/>
        <v>2.4712826321267438</v>
      </c>
      <c r="CH60" s="22">
        <v>6530</v>
      </c>
      <c r="CI60" s="33">
        <v>6568.9785884591201</v>
      </c>
      <c r="CJ60" s="44">
        <f>$F60*((CO60-CI60)+0.03/($E60)^4*5*(CO60-CI60)*(CI60+$CO$3*(CO60-CI60))^4)</f>
        <v>1361.8992383860989</v>
      </c>
      <c r="CK60" s="32" t="e">
        <f>#REF!*(CI60+0.03/($E60)^4*CI60^5)</f>
        <v>#REF!</v>
      </c>
      <c r="CL60" s="44">
        <f t="shared" si="48"/>
        <v>2.7034761607260229</v>
      </c>
      <c r="CM60" s="8"/>
      <c r="CN60" s="33">
        <f t="shared" si="57"/>
        <v>2.4712113081689133</v>
      </c>
      <c r="CO60" s="22">
        <v>7120</v>
      </c>
      <c r="CP60" s="33">
        <f t="shared" si="49"/>
        <v>6577.70395269253</v>
      </c>
      <c r="CQ60" s="33">
        <f t="shared" si="62"/>
        <v>15880.669595605199</v>
      </c>
      <c r="CR60" s="44">
        <f t="shared" si="63"/>
        <v>76.131981005668578</v>
      </c>
      <c r="CS60" s="60"/>
      <c r="CT60" s="33">
        <f>C60</f>
        <v>42</v>
      </c>
      <c r="CU60" s="33" t="str">
        <f>D60</f>
        <v xml:space="preserve"> ('14', '23'),</v>
      </c>
      <c r="CV60" s="33">
        <f>E60</f>
        <v>9850</v>
      </c>
      <c r="CW60" s="33">
        <f t="shared" si="50"/>
        <v>2.4</v>
      </c>
      <c r="CX60" s="90">
        <f t="shared" si="51"/>
        <v>0.28160356506592299</v>
      </c>
      <c r="CY60" s="33">
        <f>CW60*(1+0.15*(CZ60/CV60)^4)</f>
        <v>2.4725202513331159</v>
      </c>
      <c r="CZ60" s="33">
        <v>6598.9590059332904</v>
      </c>
      <c r="DA60" s="10">
        <f t="shared" si="52"/>
        <v>16316.059779887108</v>
      </c>
      <c r="DB60" s="54">
        <f>CZ60/CV60</f>
        <v>0.66994507674449644</v>
      </c>
      <c r="DC60" s="33" t="str">
        <f t="shared" si="53"/>
        <v>-</v>
      </c>
      <c r="DD60" s="8"/>
      <c r="DF60" s="33">
        <v>42</v>
      </c>
      <c r="DG60" s="1">
        <v>6549.0041722813012</v>
      </c>
      <c r="DH60" s="92">
        <f t="shared" si="54"/>
        <v>7.6278518592831834E-3</v>
      </c>
    </row>
    <row r="61" spans="2:112" s="1" customFormat="1" x14ac:dyDescent="0.3">
      <c r="B61" s="72"/>
      <c r="C61" s="28">
        <v>38</v>
      </c>
      <c r="D61" s="29" t="s">
        <v>61</v>
      </c>
      <c r="E61" s="29">
        <v>51800</v>
      </c>
      <c r="F61" s="29">
        <v>1.8</v>
      </c>
      <c r="G61" s="74">
        <v>1.8026356350828392</v>
      </c>
      <c r="H61" s="74">
        <v>1.8005296692442663</v>
      </c>
      <c r="I61" s="82">
        <f t="shared" si="6"/>
        <v>2.1059658385729207E-3</v>
      </c>
      <c r="J61" s="29">
        <v>10570</v>
      </c>
      <c r="K61" s="27">
        <f t="shared" si="55"/>
        <v>0</v>
      </c>
      <c r="L61" s="32">
        <f t="shared" si="7"/>
        <v>19049.249636060966</v>
      </c>
      <c r="M61" s="7"/>
      <c r="N61" s="40">
        <f t="shared" si="8"/>
        <v>1.8025740723415298</v>
      </c>
      <c r="O61" s="43">
        <v>10570</v>
      </c>
      <c r="P61" s="42">
        <f t="shared" si="9"/>
        <v>10570</v>
      </c>
      <c r="Q61" s="27">
        <f t="shared" si="10"/>
        <v>1063.5450538652417</v>
      </c>
      <c r="R61" s="32">
        <f t="shared" si="11"/>
        <v>19049.249636060966</v>
      </c>
      <c r="S61" s="42">
        <f t="shared" si="12"/>
        <v>0</v>
      </c>
      <c r="T61" s="6"/>
      <c r="U61" s="40">
        <f t="shared" si="13"/>
        <v>1.8025740723415298</v>
      </c>
      <c r="V61" s="29">
        <v>11160</v>
      </c>
      <c r="W61" s="42">
        <f t="shared" si="14"/>
        <v>10813.576837209112</v>
      </c>
      <c r="X61" s="27">
        <f t="shared" si="15"/>
        <v>624.47381983847163</v>
      </c>
      <c r="Y61" s="32">
        <f t="shared" si="16"/>
        <v>19488.320304922709</v>
      </c>
      <c r="Z61" s="42">
        <f t="shared" si="17"/>
        <v>59329.675624794028</v>
      </c>
      <c r="AA61" s="8"/>
      <c r="AB61" s="40">
        <f t="shared" si="18"/>
        <v>1.8026187353648158</v>
      </c>
      <c r="AC61" s="21">
        <v>11160</v>
      </c>
      <c r="AD61" s="42">
        <f t="shared" si="19"/>
        <v>10887.929878147039</v>
      </c>
      <c r="AE61" s="27">
        <f t="shared" si="20"/>
        <v>490.44715464611517</v>
      </c>
      <c r="AF61" s="32">
        <f t="shared" si="21"/>
        <v>19622.35101746675</v>
      </c>
      <c r="AG61" s="42">
        <f t="shared" si="22"/>
        <v>5528.3746967170919</v>
      </c>
      <c r="AH61" s="8"/>
      <c r="AI61" s="40">
        <f t="shared" si="23"/>
        <v>1.8026329844907718</v>
      </c>
      <c r="AJ61" s="29">
        <v>11160</v>
      </c>
      <c r="AK61" s="42">
        <f t="shared" si="24"/>
        <v>10973.83189435645</v>
      </c>
      <c r="AL61" s="27">
        <f t="shared" si="25"/>
        <v>335.59708633141497</v>
      </c>
      <c r="AM61" s="32">
        <f t="shared" si="26"/>
        <v>19777.201545338834</v>
      </c>
      <c r="AN61" s="42">
        <f t="shared" si="27"/>
        <v>7379.1563888419378</v>
      </c>
      <c r="AO61" s="8"/>
      <c r="AP61" s="40">
        <f t="shared" si="28"/>
        <v>1.8026498143415199</v>
      </c>
      <c r="AQ61" s="29">
        <v>11160</v>
      </c>
      <c r="AR61" s="42">
        <f t="shared" si="29"/>
        <v>11005.808309577396</v>
      </c>
      <c r="AS61" s="27">
        <f t="shared" si="30"/>
        <v>-785.60419337079099</v>
      </c>
      <c r="AT61" s="32">
        <f t="shared" si="31"/>
        <v>19834.843925942525</v>
      </c>
      <c r="AU61" s="42">
        <f t="shared" si="32"/>
        <v>1022.4911303823703</v>
      </c>
      <c r="AV61" s="8"/>
      <c r="AW61" s="40">
        <f t="shared" si="33"/>
        <v>1.8026561809355879</v>
      </c>
      <c r="AX61" s="29">
        <v>10570</v>
      </c>
      <c r="AY61" s="42">
        <f t="shared" si="34"/>
        <v>10908.72381237306</v>
      </c>
      <c r="AZ61" s="27">
        <f t="shared" si="35"/>
        <v>452.96120135600933</v>
      </c>
      <c r="BA61" s="32">
        <f t="shared" si="36"/>
        <v>19659.834891118458</v>
      </c>
      <c r="BB61" s="42">
        <f t="shared" si="37"/>
        <v>9425.3995974187255</v>
      </c>
      <c r="BC61" s="8"/>
      <c r="BD61" s="40">
        <f t="shared" si="38"/>
        <v>1.8026370220719103</v>
      </c>
      <c r="BE61" s="29">
        <v>11160</v>
      </c>
      <c r="BF61" s="42">
        <f t="shared" si="39"/>
        <v>10938.091329977313</v>
      </c>
      <c r="BG61" s="27">
        <f t="shared" si="40"/>
        <v>-663.53233257476211</v>
      </c>
      <c r="BH61" s="32">
        <f t="shared" si="41"/>
        <v>19712.773949795926</v>
      </c>
      <c r="BI61" s="42">
        <f t="shared" si="42"/>
        <v>862.4510902360804</v>
      </c>
      <c r="BJ61" s="8"/>
      <c r="BK61" s="40" t="e">
        <f>#REF!*(1+0.15*(BF61/($E61))^4)</f>
        <v>#REF!</v>
      </c>
      <c r="BL61" s="29">
        <v>10570</v>
      </c>
      <c r="BM61" s="42">
        <f t="shared" si="43"/>
        <v>10870.486891699684</v>
      </c>
      <c r="BN61" s="42" t="e">
        <f>#REF!*((BT61-BM61)+0.03/($E61)^4*5*(BT61-BM61)*(BM61+$BT$3*(BT61-BM61))^4)</f>
        <v>#REF!</v>
      </c>
      <c r="BO61" s="32" t="e">
        <f>#REF!*(BM61+0.03/($E61)^4*BM61^5)</f>
        <v>#REF!</v>
      </c>
      <c r="BP61" s="32">
        <f t="shared" si="44"/>
        <v>19572.568730329993</v>
      </c>
      <c r="BQ61" s="42">
        <f t="shared" si="45"/>
        <v>4570.3600748337512</v>
      </c>
      <c r="BR61" s="8"/>
      <c r="BS61" s="33">
        <f t="shared" si="58"/>
        <v>1.8005236495225352</v>
      </c>
      <c r="BT61" s="29">
        <v>10570</v>
      </c>
      <c r="BU61" s="9">
        <f t="shared" si="59"/>
        <v>10860.532022684718</v>
      </c>
      <c r="BV61" s="44">
        <f>$F61*((CA61-BU61)+0.03/($E61)^4*5*(CA61-BU61)*(BU61+$CA$3*(CA61-BU61))^4)</f>
        <v>-523.10845164397062</v>
      </c>
      <c r="BW61" s="11">
        <f t="shared" si="60"/>
        <v>19550.090902563028</v>
      </c>
      <c r="BX61" s="44">
        <f t="shared" si="61"/>
        <v>99.099417105127742</v>
      </c>
      <c r="BY61" s="8"/>
      <c r="BZ61" s="33">
        <f t="shared" si="46"/>
        <v>1.8005217339851165</v>
      </c>
      <c r="CA61" s="22">
        <v>10570</v>
      </c>
      <c r="CB61" s="33">
        <v>10640.114953374199</v>
      </c>
      <c r="CC61" s="56" t="e">
        <f>#REF!*((CH61-CB61)+0.03/($E61)^4*5*(CH61-CB61)*(CB61+$CH$3*(CH61-CB61))^4)</f>
        <v>#REF!</v>
      </c>
      <c r="CD61" s="19" t="e">
        <f>#REF!*(CB61+0.03/($E61)^4*CB61^5)</f>
        <v>#REF!</v>
      </c>
      <c r="CE61" s="44">
        <f t="shared" si="47"/>
        <v>48583.684443438069</v>
      </c>
      <c r="CF61" s="8"/>
      <c r="CG61" s="33">
        <f t="shared" si="56"/>
        <v>1.800480651171529</v>
      </c>
      <c r="CH61" s="22">
        <v>10570</v>
      </c>
      <c r="CI61" s="33">
        <v>10637.277021784999</v>
      </c>
      <c r="CJ61" s="44">
        <f>$F61*((CO61-CI61)+0.03/($E61)^4*5*(CO61-CI61)*(CI61+$CO$3*(CO61-CI61))^4)</f>
        <v>-121.1309285683044</v>
      </c>
      <c r="CK61" s="32" t="e">
        <f>#REF!*(CI61+0.03/($E61)^4*CI61^5)</f>
        <v>#REF!</v>
      </c>
      <c r="CL61" s="44">
        <f t="shared" si="48"/>
        <v>8.0538557049780888</v>
      </c>
      <c r="CM61" s="8"/>
      <c r="CN61" s="33">
        <f t="shared" si="57"/>
        <v>1.8004801385795071</v>
      </c>
      <c r="CO61" s="22">
        <v>10570</v>
      </c>
      <c r="CP61" s="33">
        <f t="shared" si="49"/>
        <v>10636.211697448562</v>
      </c>
      <c r="CQ61" s="33">
        <f t="shared" si="62"/>
        <v>19146.202017422354</v>
      </c>
      <c r="CR61" s="44">
        <f t="shared" si="63"/>
        <v>1.1349159418064207</v>
      </c>
      <c r="CS61" s="60"/>
      <c r="CT61" s="33">
        <f>C61</f>
        <v>38</v>
      </c>
      <c r="CU61" s="33" t="str">
        <f>D61</f>
        <v xml:space="preserve"> ('13', '12'),</v>
      </c>
      <c r="CV61" s="33">
        <f>E61</f>
        <v>51800</v>
      </c>
      <c r="CW61" s="33">
        <f t="shared" si="50"/>
        <v>1.8</v>
      </c>
      <c r="CX61" s="90">
        <f t="shared" si="51"/>
        <v>2.1059658385729207E-3</v>
      </c>
      <c r="CY61" s="33">
        <f>CW61*(1+0.15*(CZ61/CV61)^4)</f>
        <v>1.8005432393438359</v>
      </c>
      <c r="CZ61" s="33">
        <v>10970.757683740199</v>
      </c>
      <c r="DA61" s="10">
        <f t="shared" si="52"/>
        <v>19753.323577937856</v>
      </c>
      <c r="DB61" s="54">
        <f>CZ61/CV61</f>
        <v>0.21179068887529343</v>
      </c>
      <c r="DC61" s="33" t="str">
        <f t="shared" si="53"/>
        <v>-</v>
      </c>
      <c r="DD61" s="8"/>
      <c r="DF61" s="33">
        <v>38</v>
      </c>
      <c r="DG61" s="1">
        <v>10901.594095641791</v>
      </c>
      <c r="DH61" s="92">
        <f t="shared" si="54"/>
        <v>6.3443554668815459E-3</v>
      </c>
    </row>
    <row r="62" spans="2:112" s="1" customFormat="1" x14ac:dyDescent="0.3">
      <c r="B62" s="72"/>
      <c r="C62" s="28">
        <v>39</v>
      </c>
      <c r="D62" s="29" t="s">
        <v>62</v>
      </c>
      <c r="E62" s="29">
        <v>10180</v>
      </c>
      <c r="F62" s="29">
        <v>2.4</v>
      </c>
      <c r="G62" s="74">
        <v>4.2897253651830143</v>
      </c>
      <c r="H62" s="74">
        <v>2.7781252677334876</v>
      </c>
      <c r="I62" s="82">
        <f t="shared" si="6"/>
        <v>1.5116000974495267</v>
      </c>
      <c r="J62" s="29">
        <v>10330</v>
      </c>
      <c r="K62" s="27">
        <f t="shared" si="55"/>
        <v>0</v>
      </c>
      <c r="L62" s="32">
        <f t="shared" si="7"/>
        <v>41195.403983779579</v>
      </c>
      <c r="M62" s="7"/>
      <c r="N62" s="40">
        <f t="shared" si="8"/>
        <v>4.2932917611116599</v>
      </c>
      <c r="O62" s="43">
        <v>10330</v>
      </c>
      <c r="P62" s="42">
        <f t="shared" si="9"/>
        <v>10330</v>
      </c>
      <c r="Q62" s="27">
        <f t="shared" si="10"/>
        <v>0</v>
      </c>
      <c r="R62" s="32">
        <f t="shared" si="11"/>
        <v>41195.403983779579</v>
      </c>
      <c r="S62" s="42">
        <f t="shared" si="12"/>
        <v>0</v>
      </c>
      <c r="T62" s="6"/>
      <c r="U62" s="40">
        <f t="shared" si="13"/>
        <v>4.2932917611116599</v>
      </c>
      <c r="V62" s="29">
        <v>10330</v>
      </c>
      <c r="W62" s="42">
        <f t="shared" si="14"/>
        <v>10330</v>
      </c>
      <c r="X62" s="27">
        <f t="shared" si="15"/>
        <v>0</v>
      </c>
      <c r="Y62" s="32">
        <f t="shared" si="16"/>
        <v>41195.403983779579</v>
      </c>
      <c r="Z62" s="42">
        <f t="shared" si="17"/>
        <v>0</v>
      </c>
      <c r="AA62" s="8"/>
      <c r="AB62" s="40">
        <f t="shared" si="18"/>
        <v>4.2932917611116599</v>
      </c>
      <c r="AC62" s="21">
        <v>10330</v>
      </c>
      <c r="AD62" s="42">
        <f t="shared" si="19"/>
        <v>10330</v>
      </c>
      <c r="AE62" s="27">
        <f t="shared" si="20"/>
        <v>0</v>
      </c>
      <c r="AF62" s="32">
        <f t="shared" si="21"/>
        <v>41195.403983779579</v>
      </c>
      <c r="AG62" s="42">
        <f t="shared" si="22"/>
        <v>0</v>
      </c>
      <c r="AH62" s="8"/>
      <c r="AI62" s="40">
        <f t="shared" si="23"/>
        <v>4.2932917611116599</v>
      </c>
      <c r="AJ62" s="29">
        <v>10330</v>
      </c>
      <c r="AK62" s="42">
        <f t="shared" si="24"/>
        <v>10330</v>
      </c>
      <c r="AL62" s="27">
        <f t="shared" si="25"/>
        <v>0</v>
      </c>
      <c r="AM62" s="32">
        <f t="shared" si="26"/>
        <v>41195.403983779579</v>
      </c>
      <c r="AN62" s="42">
        <f t="shared" si="27"/>
        <v>0</v>
      </c>
      <c r="AO62" s="8"/>
      <c r="AP62" s="40">
        <f t="shared" si="28"/>
        <v>4.2932917611116599</v>
      </c>
      <c r="AQ62" s="29">
        <v>10330</v>
      </c>
      <c r="AR62" s="42">
        <f t="shared" si="29"/>
        <v>10330</v>
      </c>
      <c r="AS62" s="27">
        <f t="shared" si="30"/>
        <v>0</v>
      </c>
      <c r="AT62" s="32">
        <f t="shared" si="31"/>
        <v>41195.403983779579</v>
      </c>
      <c r="AU62" s="42">
        <f t="shared" si="32"/>
        <v>0</v>
      </c>
      <c r="AV62" s="8"/>
      <c r="AW62" s="40">
        <f t="shared" si="33"/>
        <v>4.2932917611116599</v>
      </c>
      <c r="AX62" s="29">
        <v>10330</v>
      </c>
      <c r="AY62" s="42">
        <f t="shared" si="34"/>
        <v>10330</v>
      </c>
      <c r="AZ62" s="27">
        <f t="shared" si="35"/>
        <v>0</v>
      </c>
      <c r="BA62" s="32">
        <f t="shared" si="36"/>
        <v>41195.403983779579</v>
      </c>
      <c r="BB62" s="42">
        <f t="shared" si="37"/>
        <v>0</v>
      </c>
      <c r="BC62" s="8"/>
      <c r="BD62" s="40">
        <f t="shared" si="38"/>
        <v>4.2932917611116599</v>
      </c>
      <c r="BE62" s="29">
        <v>10330</v>
      </c>
      <c r="BF62" s="42">
        <f t="shared" si="39"/>
        <v>10330</v>
      </c>
      <c r="BG62" s="27">
        <f t="shared" si="40"/>
        <v>-2523.7405634596048</v>
      </c>
      <c r="BH62" s="32">
        <f t="shared" si="41"/>
        <v>41195.403983779579</v>
      </c>
      <c r="BI62" s="42">
        <f t="shared" si="42"/>
        <v>0</v>
      </c>
      <c r="BJ62" s="8"/>
      <c r="BK62" s="40" t="e">
        <f>#REF!*(1+0.15*(BF62/($E62))^4)</f>
        <v>#REF!</v>
      </c>
      <c r="BL62" s="29">
        <v>9740</v>
      </c>
      <c r="BM62" s="42">
        <f t="shared" si="43"/>
        <v>10221.6393423712</v>
      </c>
      <c r="BN62" s="42" t="e">
        <f>#REF!*((BT62-BM62)+0.03/($E62)^4*5*(BT62-BM62)*(BM62+$BT$3*(BT62-BM62))^4)</f>
        <v>#REF!</v>
      </c>
      <c r="BO62" s="32" t="e">
        <f>#REF!*(BM62+0.03/($E62)^4*BM62^5)</f>
        <v>#REF!</v>
      </c>
      <c r="BP62" s="32">
        <f t="shared" si="44"/>
        <v>28272.300894989225</v>
      </c>
      <c r="BQ62" s="42">
        <f t="shared" si="45"/>
        <v>11742.032121746066</v>
      </c>
      <c r="BR62" s="8"/>
      <c r="BS62" s="33">
        <f t="shared" si="58"/>
        <v>2.7659262812955658</v>
      </c>
      <c r="BT62" s="29">
        <v>10330</v>
      </c>
      <c r="BU62" s="9">
        <f t="shared" si="59"/>
        <v>10225.229236582452</v>
      </c>
      <c r="BV62" s="44">
        <f>$F62*((CA62-BU62)+0.03/($E62)^4*5*(CA62-BU62)*(BU62+$CA$3*(CA62-BU62))^4)</f>
        <v>289.916954353748</v>
      </c>
      <c r="BW62" s="11">
        <f t="shared" si="60"/>
        <v>25289.938022133018</v>
      </c>
      <c r="BX62" s="44">
        <f t="shared" si="61"/>
        <v>12.88734044798502</v>
      </c>
      <c r="BY62" s="8"/>
      <c r="BZ62" s="33">
        <f t="shared" si="46"/>
        <v>2.766440613210936</v>
      </c>
      <c r="CA62" s="22">
        <v>10330</v>
      </c>
      <c r="CB62" s="33">
        <v>10022.5904883937</v>
      </c>
      <c r="CC62" s="56" t="e">
        <f>#REF!*((CH62-CB62)+0.03/($E62)^4*5*(CH62-CB62)*(CB62+$CH$3*(CH62-CB62))^4)</f>
        <v>#REF!</v>
      </c>
      <c r="CD62" s="19" t="e">
        <f>#REF!*(CB62+0.03/($E62)^4*CB62^5)</f>
        <v>#REF!</v>
      </c>
      <c r="CE62" s="44">
        <f t="shared" si="47"/>
        <v>41062.462267504561</v>
      </c>
      <c r="CF62" s="8"/>
      <c r="CG62" s="33">
        <f t="shared" si="56"/>
        <v>2.7382449587546889</v>
      </c>
      <c r="CH62" s="22">
        <v>9740</v>
      </c>
      <c r="CI62" s="33">
        <v>10011.1525220939</v>
      </c>
      <c r="CJ62" s="44">
        <f>$F62*((CO62-CI62)+0.03/($E62)^4*5*(CO62-CI62)*(CI62+$CO$3*(CO62-CI62))^4)</f>
        <v>872.8077631009777</v>
      </c>
      <c r="CK62" s="32" t="e">
        <f>#REF!*(CI62+0.03/($E62)^4*CI62^5)</f>
        <v>#REF!</v>
      </c>
      <c r="CL62" s="44">
        <f t="shared" si="48"/>
        <v>130.82707307535782</v>
      </c>
      <c r="CM62" s="8"/>
      <c r="CN62" s="33">
        <f t="shared" si="57"/>
        <v>2.7367035541836731</v>
      </c>
      <c r="CO62" s="22">
        <v>10330</v>
      </c>
      <c r="CP62" s="33">
        <f t="shared" si="49"/>
        <v>10016.201437292775</v>
      </c>
      <c r="CQ62" s="33">
        <f t="shared" si="62"/>
        <v>24714.743279899067</v>
      </c>
      <c r="CR62" s="44">
        <f t="shared" si="63"/>
        <v>25.491544685430632</v>
      </c>
      <c r="CS62" s="60"/>
      <c r="CT62" s="33">
        <f>C62</f>
        <v>39</v>
      </c>
      <c r="CU62" s="33" t="str">
        <f>D62</f>
        <v xml:space="preserve"> ('13', '24'),</v>
      </c>
      <c r="CV62" s="33">
        <f>E62</f>
        <v>10180</v>
      </c>
      <c r="CW62" s="33">
        <f t="shared" si="50"/>
        <v>2.4</v>
      </c>
      <c r="CX62" s="90">
        <f t="shared" si="51"/>
        <v>1.5116000974495267</v>
      </c>
      <c r="CY62" s="33">
        <f>CW62*(1+0.15*(CZ62/CV62)^4)</f>
        <v>2.7816916636621332</v>
      </c>
      <c r="CZ62" s="33">
        <v>10330</v>
      </c>
      <c r="DA62" s="10">
        <f t="shared" si="52"/>
        <v>28734.874885629837</v>
      </c>
      <c r="DB62" s="54">
        <f>CZ62/CV62</f>
        <v>1.0147347740667976</v>
      </c>
      <c r="DC62" s="33" t="str">
        <f t="shared" si="53"/>
        <v>V</v>
      </c>
      <c r="DD62" s="8"/>
      <c r="DE62" s="1">
        <v>6</v>
      </c>
      <c r="DF62" s="33">
        <v>39</v>
      </c>
      <c r="DG62" s="1">
        <v>10305.784993976285</v>
      </c>
      <c r="DH62" s="92">
        <f t="shared" si="54"/>
        <v>2.3496517769260811E-3</v>
      </c>
    </row>
    <row r="63" spans="2:112" s="1" customFormat="1" x14ac:dyDescent="0.3">
      <c r="B63" s="72"/>
      <c r="C63" s="28">
        <v>74</v>
      </c>
      <c r="D63" s="29" t="s">
        <v>63</v>
      </c>
      <c r="E63" s="29">
        <v>11380</v>
      </c>
      <c r="F63" s="29">
        <v>2.4</v>
      </c>
      <c r="G63" s="74">
        <v>3.7777171452984444</v>
      </c>
      <c r="H63" s="74">
        <v>2.6769242505054129</v>
      </c>
      <c r="I63" s="82">
        <f t="shared" si="6"/>
        <v>1.1007928947930314</v>
      </c>
      <c r="J63" s="29">
        <v>10330</v>
      </c>
      <c r="K63" s="27">
        <f t="shared" si="55"/>
        <v>0</v>
      </c>
      <c r="L63" s="32">
        <f t="shared" si="7"/>
        <v>36668.159996395429</v>
      </c>
      <c r="M63" s="7"/>
      <c r="N63" s="40">
        <f t="shared" si="8"/>
        <v>3.7452117685507345</v>
      </c>
      <c r="O63" s="43">
        <v>10330</v>
      </c>
      <c r="P63" s="42">
        <f t="shared" si="9"/>
        <v>10330</v>
      </c>
      <c r="Q63" s="27">
        <f t="shared" si="10"/>
        <v>2223.7649837267281</v>
      </c>
      <c r="R63" s="32">
        <f t="shared" si="11"/>
        <v>36668.159996395429</v>
      </c>
      <c r="S63" s="42">
        <f t="shared" si="12"/>
        <v>0</v>
      </c>
      <c r="T63" s="6"/>
      <c r="U63" s="40">
        <f t="shared" si="13"/>
        <v>3.7452117685507345</v>
      </c>
      <c r="V63" s="29">
        <v>10920</v>
      </c>
      <c r="W63" s="42">
        <f t="shared" si="14"/>
        <v>10573.576837209112</v>
      </c>
      <c r="X63" s="27">
        <f t="shared" si="15"/>
        <v>1308.343247217789</v>
      </c>
      <c r="Y63" s="32">
        <f t="shared" si="16"/>
        <v>37583.281427443806</v>
      </c>
      <c r="Z63" s="42">
        <f t="shared" si="17"/>
        <v>59329.675624794028</v>
      </c>
      <c r="AA63" s="8"/>
      <c r="AB63" s="40">
        <f t="shared" si="18"/>
        <v>3.7690931927571665</v>
      </c>
      <c r="AC63" s="21">
        <v>10920</v>
      </c>
      <c r="AD63" s="42">
        <f t="shared" si="19"/>
        <v>10647.929878147039</v>
      </c>
      <c r="AE63" s="27">
        <f t="shared" si="20"/>
        <v>1029.9846654247722</v>
      </c>
      <c r="AF63" s="32">
        <f t="shared" si="21"/>
        <v>37863.807508352038</v>
      </c>
      <c r="AG63" s="42">
        <f t="shared" si="22"/>
        <v>5528.3746967170919</v>
      </c>
      <c r="AH63" s="8"/>
      <c r="AI63" s="40">
        <f t="shared" si="23"/>
        <v>3.7767198840787239</v>
      </c>
      <c r="AJ63" s="29">
        <v>10920</v>
      </c>
      <c r="AK63" s="42">
        <f t="shared" si="24"/>
        <v>10733.83189435645</v>
      </c>
      <c r="AL63" s="27">
        <f t="shared" si="25"/>
        <v>705.41756310266226</v>
      </c>
      <c r="AM63" s="32">
        <f t="shared" si="26"/>
        <v>38188.62090097816</v>
      </c>
      <c r="AN63" s="42">
        <f t="shared" si="27"/>
        <v>7379.1563888419378</v>
      </c>
      <c r="AO63" s="8"/>
      <c r="AP63" s="40">
        <f t="shared" si="28"/>
        <v>3.7857323634435009</v>
      </c>
      <c r="AQ63" s="29">
        <v>10920</v>
      </c>
      <c r="AR63" s="42">
        <f t="shared" si="29"/>
        <v>10765.808309577396</v>
      </c>
      <c r="AS63" s="27">
        <f t="shared" si="30"/>
        <v>-1646.8680000285822</v>
      </c>
      <c r="AT63" s="32">
        <f t="shared" si="31"/>
        <v>38309.729498847948</v>
      </c>
      <c r="AU63" s="42">
        <f t="shared" si="32"/>
        <v>1022.4911303823703</v>
      </c>
      <c r="AV63" s="8"/>
      <c r="AW63" s="40">
        <f t="shared" si="33"/>
        <v>3.7891429397326641</v>
      </c>
      <c r="AX63" s="29">
        <v>10330</v>
      </c>
      <c r="AY63" s="42">
        <f t="shared" si="34"/>
        <v>10668.72381237306</v>
      </c>
      <c r="AZ63" s="27">
        <f t="shared" si="35"/>
        <v>950.31553850091609</v>
      </c>
      <c r="BA63" s="32">
        <f t="shared" si="36"/>
        <v>37942.362826525379</v>
      </c>
      <c r="BB63" s="42">
        <f t="shared" si="37"/>
        <v>9425.3995974187255</v>
      </c>
      <c r="BC63" s="8"/>
      <c r="BD63" s="40">
        <f t="shared" si="38"/>
        <v>3.7788815950424426</v>
      </c>
      <c r="BE63" s="29">
        <v>10920</v>
      </c>
      <c r="BF63" s="42">
        <f t="shared" si="39"/>
        <v>10698.091329977313</v>
      </c>
      <c r="BG63" s="27">
        <f t="shared" si="40"/>
        <v>-1389.5139520462499</v>
      </c>
      <c r="BH63" s="32">
        <f t="shared" si="41"/>
        <v>38053.384283161118</v>
      </c>
      <c r="BI63" s="42">
        <f t="shared" si="42"/>
        <v>862.4510902360804</v>
      </c>
      <c r="BJ63" s="8"/>
      <c r="BK63" s="40" t="e">
        <f>#REF!*(1+0.15*(BF63/($E63))^4)</f>
        <v>#REF!</v>
      </c>
      <c r="BL63" s="29">
        <v>10330</v>
      </c>
      <c r="BM63" s="42">
        <f t="shared" si="43"/>
        <v>10630.486891699684</v>
      </c>
      <c r="BN63" s="42" t="e">
        <f>#REF!*((BT63-BM63)+0.03/($E63)^4*5*(BT63-BM63)*(BM63+$BT$3*(BT63-BM63))^4)</f>
        <v>#REF!</v>
      </c>
      <c r="BO63" s="32" t="e">
        <f>#REF!*(BM63+0.03/($E63)^4*BM63^5)</f>
        <v>#REF!</v>
      </c>
      <c r="BP63" s="32">
        <f t="shared" si="44"/>
        <v>28427.233535124793</v>
      </c>
      <c r="BQ63" s="42">
        <f t="shared" si="45"/>
        <v>4570.3600748337512</v>
      </c>
      <c r="BR63" s="8"/>
      <c r="BS63" s="33">
        <f t="shared" si="58"/>
        <v>2.6741233797410411</v>
      </c>
      <c r="BT63" s="29">
        <v>10330</v>
      </c>
      <c r="BU63" s="9">
        <f t="shared" si="59"/>
        <v>10620.532022684718</v>
      </c>
      <c r="BV63" s="44">
        <f>$F63*((CA63-BU63)+0.03/($E63)^4*5*(CA63-BU63)*(BU63+$CA$3*(CA63-BU63))^4)</f>
        <v>-776.20863591942123</v>
      </c>
      <c r="BW63" s="11">
        <f t="shared" si="60"/>
        <v>26069.366097189752</v>
      </c>
      <c r="BX63" s="44">
        <f t="shared" si="61"/>
        <v>99.099417105127742</v>
      </c>
      <c r="BY63" s="8"/>
      <c r="BZ63" s="33">
        <f t="shared" si="46"/>
        <v>2.6730980150087582</v>
      </c>
      <c r="CA63" s="22">
        <v>10330</v>
      </c>
      <c r="CB63" s="33">
        <v>10400.114953374199</v>
      </c>
      <c r="CC63" s="56" t="e">
        <f>#REF!*((CH63-CB63)+0.03/($E63)^4*5*(CH63-CB63)*(CB63+$CH$3*(CH63-CB63))^4)</f>
        <v>#REF!</v>
      </c>
      <c r="CD63" s="19" t="e">
        <f>#REF!*(CB63+0.03/($E63)^4*CB63^5)</f>
        <v>#REF!</v>
      </c>
      <c r="CE63" s="44">
        <f t="shared" si="47"/>
        <v>48583.684443438069</v>
      </c>
      <c r="CF63" s="8"/>
      <c r="CG63" s="33">
        <f t="shared" si="56"/>
        <v>2.651122722483247</v>
      </c>
      <c r="CH63" s="22">
        <v>10330</v>
      </c>
      <c r="CI63" s="33">
        <v>10397.277021784999</v>
      </c>
      <c r="CJ63" s="44">
        <f>$F63*((CO63-CI63)+0.03/($E63)^4*5*(CO63-CI63)*(CI63+$CO$3*(CO63-CI63))^4)</f>
        <v>-178.33429237015937</v>
      </c>
      <c r="CK63" s="32" t="e">
        <f>#REF!*(CI63+0.03/($E63)^4*CI63^5)</f>
        <v>#REF!</v>
      </c>
      <c r="CL63" s="44">
        <f t="shared" si="48"/>
        <v>8.0538557049780888</v>
      </c>
      <c r="CM63" s="8"/>
      <c r="CN63" s="33">
        <f t="shared" si="57"/>
        <v>2.6508487341826328</v>
      </c>
      <c r="CO63" s="22">
        <v>10330</v>
      </c>
      <c r="CP63" s="33">
        <f t="shared" si="49"/>
        <v>10396.211697448562</v>
      </c>
      <c r="CQ63" s="33">
        <f t="shared" si="62"/>
        <v>25472.269649344678</v>
      </c>
      <c r="CR63" s="44">
        <f t="shared" si="63"/>
        <v>1.1349159418064207</v>
      </c>
      <c r="CS63" s="60"/>
      <c r="CT63" s="33">
        <f>C63</f>
        <v>74</v>
      </c>
      <c r="CU63" s="33" t="str">
        <f>D63</f>
        <v xml:space="preserve"> ('24', '13'),</v>
      </c>
      <c r="CV63" s="33">
        <f>E63</f>
        <v>11380</v>
      </c>
      <c r="CW63" s="33">
        <f t="shared" si="50"/>
        <v>2.4</v>
      </c>
      <c r="CX63" s="90">
        <f t="shared" si="51"/>
        <v>1.1007928947930314</v>
      </c>
      <c r="CY63" s="33">
        <f>CW63*(1+0.15*(CZ63/CV63)^4)</f>
        <v>2.684613177834354</v>
      </c>
      <c r="CZ63" s="33">
        <v>10730.757683740199</v>
      </c>
      <c r="DA63" s="10">
        <f t="shared" si="52"/>
        <v>28807.93348591619</v>
      </c>
      <c r="DB63" s="54">
        <f>CZ63/CV63</f>
        <v>0.94294882985414752</v>
      </c>
      <c r="DC63" s="33" t="str">
        <f t="shared" si="53"/>
        <v>V</v>
      </c>
      <c r="DD63" s="8"/>
      <c r="DE63" s="1">
        <v>7</v>
      </c>
      <c r="DF63" s="33">
        <v>74</v>
      </c>
      <c r="DG63" s="1">
        <v>10657.537859833041</v>
      </c>
      <c r="DH63" s="92">
        <f t="shared" si="54"/>
        <v>6.8702382173198885E-3</v>
      </c>
    </row>
    <row r="64" spans="2:112" s="1" customFormat="1" x14ac:dyDescent="0.3">
      <c r="B64" s="72"/>
      <c r="C64" s="28">
        <v>75</v>
      </c>
      <c r="D64" s="29" t="s">
        <v>64</v>
      </c>
      <c r="E64" s="29">
        <v>9770</v>
      </c>
      <c r="F64" s="29">
        <v>1.8</v>
      </c>
      <c r="G64" s="74">
        <v>2.6231156206770994</v>
      </c>
      <c r="H64" s="74">
        <v>1.9546134562788164</v>
      </c>
      <c r="I64" s="82">
        <f t="shared" si="6"/>
        <v>0.66850216439828292</v>
      </c>
      <c r="J64" s="29">
        <v>12260</v>
      </c>
      <c r="K64" s="27">
        <f t="shared" si="55"/>
        <v>-24645.931734338916</v>
      </c>
      <c r="L64" s="32">
        <f t="shared" si="7"/>
        <v>31905.438472463342</v>
      </c>
      <c r="M64" s="7"/>
      <c r="N64" s="40">
        <f t="shared" si="8"/>
        <v>3.1379972447165496</v>
      </c>
      <c r="O64" s="43">
        <v>3170</v>
      </c>
      <c r="P64" s="42">
        <f t="shared" si="9"/>
        <v>9514.2681767491795</v>
      </c>
      <c r="Q64" s="27">
        <f t="shared" si="10"/>
        <v>-13153.419747563252</v>
      </c>
      <c r="R64" s="32">
        <f t="shared" si="11"/>
        <v>23948.045282477909</v>
      </c>
      <c r="S64" s="42">
        <f t="shared" si="12"/>
        <v>7539043.2452122755</v>
      </c>
      <c r="T64" s="6"/>
      <c r="U64" s="40">
        <f t="shared" si="13"/>
        <v>2.7113236231395952</v>
      </c>
      <c r="V64" s="29">
        <v>4370</v>
      </c>
      <c r="W64" s="42">
        <f t="shared" si="14"/>
        <v>7390.4977153118143</v>
      </c>
      <c r="X64" s="27">
        <f t="shared" si="15"/>
        <v>12751.082995487672</v>
      </c>
      <c r="Y64" s="32">
        <f t="shared" si="16"/>
        <v>18374.13202808821</v>
      </c>
      <c r="Z64" s="42">
        <f t="shared" si="17"/>
        <v>4510400.9728738787</v>
      </c>
      <c r="AA64" s="8"/>
      <c r="AB64" s="40">
        <f t="shared" si="18"/>
        <v>2.5569078624270518</v>
      </c>
      <c r="AC64" s="21">
        <v>12260</v>
      </c>
      <c r="AD64" s="42">
        <f t="shared" si="19"/>
        <v>8435.6423292108066</v>
      </c>
      <c r="AE64" s="27">
        <f t="shared" si="20"/>
        <v>-6640.8934300826959</v>
      </c>
      <c r="AF64" s="32">
        <f t="shared" si="21"/>
        <v>21076.567879429644</v>
      </c>
      <c r="AG64" s="42">
        <f t="shared" si="22"/>
        <v>1092327.2639620735</v>
      </c>
      <c r="AH64" s="8"/>
      <c r="AI64" s="40">
        <f t="shared" si="23"/>
        <v>2.618559813717015</v>
      </c>
      <c r="AJ64" s="29">
        <v>5850</v>
      </c>
      <c r="AK64" s="42">
        <f t="shared" si="24"/>
        <v>7619.2649638356961</v>
      </c>
      <c r="AL64" s="27">
        <f t="shared" si="25"/>
        <v>12145.697603150984</v>
      </c>
      <c r="AM64" s="32">
        <f t="shared" si="26"/>
        <v>18960.360222016188</v>
      </c>
      <c r="AN64" s="42">
        <f t="shared" si="27"/>
        <v>666472.00269680656</v>
      </c>
      <c r="AO64" s="8"/>
      <c r="AP64" s="40">
        <f t="shared" si="28"/>
        <v>2.5683728004675879</v>
      </c>
      <c r="AQ64" s="29">
        <v>12260</v>
      </c>
      <c r="AR64" s="42">
        <f t="shared" si="29"/>
        <v>8416.3621354151583</v>
      </c>
      <c r="AS64" s="27">
        <f t="shared" si="30"/>
        <v>-6623.0749501878809</v>
      </c>
      <c r="AT64" s="32">
        <f t="shared" si="31"/>
        <v>21026.094733475107</v>
      </c>
      <c r="AU64" s="42">
        <f t="shared" si="32"/>
        <v>635363.90093997854</v>
      </c>
      <c r="AV64" s="8"/>
      <c r="AW64" s="40">
        <f t="shared" si="33"/>
        <v>2.6171926448077798</v>
      </c>
      <c r="AX64" s="29">
        <v>5850</v>
      </c>
      <c r="AY64" s="42">
        <f t="shared" si="34"/>
        <v>7844.6567041840917</v>
      </c>
      <c r="AZ64" s="27">
        <f t="shared" si="35"/>
        <v>11538.60570890003</v>
      </c>
      <c r="BA64" s="32">
        <f t="shared" si="36"/>
        <v>19540.621994454894</v>
      </c>
      <c r="BB64" s="42">
        <f t="shared" si="37"/>
        <v>326847.10009909974</v>
      </c>
      <c r="BC64" s="8"/>
      <c r="BD64" s="40">
        <f t="shared" si="38"/>
        <v>2.5807250110150459</v>
      </c>
      <c r="BE64" s="29">
        <v>12260</v>
      </c>
      <c r="BF64" s="42">
        <f t="shared" si="39"/>
        <v>8360.6931547259283</v>
      </c>
      <c r="BG64" s="27">
        <f t="shared" si="40"/>
        <v>-6487.3817173714597</v>
      </c>
      <c r="BH64" s="32">
        <f t="shared" si="41"/>
        <v>20880.507065081365</v>
      </c>
      <c r="BI64" s="42">
        <f t="shared" si="42"/>
        <v>266293.61828781728</v>
      </c>
      <c r="BJ64" s="8"/>
      <c r="BK64" s="40" t="e">
        <f>#REF!*(1+0.15*(BF64/($E64))^4)</f>
        <v>#REF!</v>
      </c>
      <c r="BL64" s="29">
        <v>5850</v>
      </c>
      <c r="BM64" s="42">
        <f t="shared" si="43"/>
        <v>7899.5738982001185</v>
      </c>
      <c r="BN64" s="42" t="e">
        <f>#REF!*((BT64-BM64)+0.03/($E64)^4*5*(BT64-BM64)*(BM64+$BT$3*(BT64-BM64))^4)</f>
        <v>#REF!</v>
      </c>
      <c r="BO64" s="32" t="e">
        <f>#REF!*(BM64+0.03/($E64)^4*BM64^5)</f>
        <v>#REF!</v>
      </c>
      <c r="BP64" s="32">
        <f t="shared" si="44"/>
        <v>15130.832016568052</v>
      </c>
      <c r="BQ64" s="42">
        <f t="shared" si="45"/>
        <v>212630.96873891554</v>
      </c>
      <c r="BR64" s="8"/>
      <c r="BS64" s="33">
        <f t="shared" si="58"/>
        <v>1.915398502698423</v>
      </c>
      <c r="BT64" s="29">
        <v>7330</v>
      </c>
      <c r="BU64" s="9">
        <f t="shared" si="59"/>
        <v>7880.7044110193183</v>
      </c>
      <c r="BV64" s="44">
        <f>$F64*((CA64-BU64)+0.03/($E64)^4*5*(CA64-BU64)*(BU64+$CA$3*(CA64-BU64))^4)</f>
        <v>8438.3121638727553</v>
      </c>
      <c r="BW64" s="11">
        <f t="shared" si="60"/>
        <v>14365.420607124932</v>
      </c>
      <c r="BX64" s="44">
        <f t="shared" si="61"/>
        <v>356.05754646638331</v>
      </c>
      <c r="BY64" s="8"/>
      <c r="BZ64" s="33">
        <f t="shared" si="46"/>
        <v>1.9142998505554008</v>
      </c>
      <c r="CA64" s="22">
        <v>12260</v>
      </c>
      <c r="CB64" s="33">
        <v>7665.0248100613298</v>
      </c>
      <c r="CC64" s="56" t="e">
        <f>#REF!*((CH64-CB64)+0.03/($E64)^4*5*(CH64-CB64)*(CB64+$CH$3*(CH64-CB64))^4)</f>
        <v>#REF!</v>
      </c>
      <c r="CD64" s="19" t="e">
        <f>#REF!*(CB64+0.03/($E64)^4*CB64^5)</f>
        <v>#REF!</v>
      </c>
      <c r="CE64" s="44">
        <f t="shared" si="47"/>
        <v>46517.690269397128</v>
      </c>
      <c r="CF64" s="8"/>
      <c r="CG64" s="33">
        <f t="shared" si="56"/>
        <v>1.9022915522399502</v>
      </c>
      <c r="CH64" s="22">
        <v>5850</v>
      </c>
      <c r="CI64" s="33">
        <v>7591.5609340165902</v>
      </c>
      <c r="CJ64" s="44">
        <f>$F64*((CO64-CI64)+0.03/($E64)^4*5*(CO64-CI64)*(CI64+$CO$3*(CO64-CI64))^4)</f>
        <v>8880.8469294662609</v>
      </c>
      <c r="CK64" s="32" t="e">
        <f>#REF!*(CI64+0.03/($E64)^4*CI64^5)</f>
        <v>#REF!</v>
      </c>
      <c r="CL64" s="44">
        <f t="shared" si="48"/>
        <v>5396.9410835168737</v>
      </c>
      <c r="CM64" s="8"/>
      <c r="CN64" s="33">
        <f t="shared" si="57"/>
        <v>1.8984260005567208</v>
      </c>
      <c r="CO64" s="22">
        <v>12260</v>
      </c>
      <c r="CP64" s="33">
        <f t="shared" si="49"/>
        <v>7665.4851598253035</v>
      </c>
      <c r="CQ64" s="33">
        <f t="shared" si="62"/>
        <v>13954.733840389892</v>
      </c>
      <c r="CR64" s="44">
        <f t="shared" si="63"/>
        <v>5464.7911614176401</v>
      </c>
      <c r="CS64" s="60"/>
      <c r="CT64" s="33">
        <f>C64</f>
        <v>75</v>
      </c>
      <c r="CU64" s="33" t="str">
        <f>D64</f>
        <v xml:space="preserve"> ('24', '21'),</v>
      </c>
      <c r="CV64" s="33">
        <f>E64</f>
        <v>9770</v>
      </c>
      <c r="CW64" s="33">
        <f t="shared" si="50"/>
        <v>1.8</v>
      </c>
      <c r="CX64" s="90">
        <f t="shared" si="51"/>
        <v>0.66850216439828292</v>
      </c>
      <c r="CY64" s="33">
        <f>CW64*(1+0.15*(CZ64/CV64)^4)</f>
        <v>1.9260917020268282</v>
      </c>
      <c r="CZ64" s="33">
        <v>8076.53816122022</v>
      </c>
      <c r="DA64" s="10">
        <f t="shared" si="52"/>
        <v>15556.153133429283</v>
      </c>
      <c r="DB64" s="54">
        <f>CZ64/CV64</f>
        <v>0.82666716082090275</v>
      </c>
      <c r="DC64" s="33" t="str">
        <f t="shared" si="53"/>
        <v>-</v>
      </c>
      <c r="DD64" s="8"/>
      <c r="DE64" s="1">
        <v>8</v>
      </c>
      <c r="DF64" s="33">
        <v>75</v>
      </c>
      <c r="DG64" s="1">
        <v>8498.9533381527326</v>
      </c>
      <c r="DH64" s="92">
        <f t="shared" si="54"/>
        <v>4.9702023311064034E-2</v>
      </c>
    </row>
    <row r="65" spans="2:112" s="1" customFormat="1" x14ac:dyDescent="0.3">
      <c r="B65" s="72"/>
      <c r="C65" s="28">
        <v>76</v>
      </c>
      <c r="D65" s="29" t="s">
        <v>65</v>
      </c>
      <c r="E65" s="29">
        <v>10160</v>
      </c>
      <c r="F65" s="29">
        <v>1.2</v>
      </c>
      <c r="G65" s="74">
        <v>1.3653129316053501</v>
      </c>
      <c r="H65" s="74">
        <v>1.2358414993212328</v>
      </c>
      <c r="I65" s="82">
        <f t="shared" si="6"/>
        <v>0.12947143228411728</v>
      </c>
      <c r="J65" s="29">
        <v>4530</v>
      </c>
      <c r="K65" s="27">
        <f t="shared" si="55"/>
        <v>8321.4053182333464</v>
      </c>
      <c r="L65" s="32">
        <f t="shared" si="7"/>
        <v>6028.9505252857562</v>
      </c>
      <c r="M65" s="7"/>
      <c r="N65" s="40">
        <f t="shared" si="8"/>
        <v>1.3365850493246307</v>
      </c>
      <c r="O65" s="43">
        <v>10660</v>
      </c>
      <c r="P65" s="42">
        <f t="shared" si="9"/>
        <v>6381.6321316311914</v>
      </c>
      <c r="Q65" s="27">
        <f t="shared" si="10"/>
        <v>4270.9361849841389</v>
      </c>
      <c r="R65" s="32">
        <f t="shared" si="11"/>
        <v>8519.9567035872169</v>
      </c>
      <c r="S65" s="42">
        <f t="shared" si="12"/>
        <v>3428541.5508890697</v>
      </c>
      <c r="T65" s="6"/>
      <c r="U65" s="40">
        <f t="shared" si="13"/>
        <v>1.3574886326644937</v>
      </c>
      <c r="V65" s="29">
        <v>9460</v>
      </c>
      <c r="W65" s="42">
        <f t="shared" si="14"/>
        <v>7652.5119776370011</v>
      </c>
      <c r="X65" s="27">
        <f t="shared" si="15"/>
        <v>-4276.662902397703</v>
      </c>
      <c r="Y65" s="32">
        <f t="shared" si="16"/>
        <v>10262.460149077737</v>
      </c>
      <c r="Z65" s="42">
        <f t="shared" si="17"/>
        <v>1615135.5829837504</v>
      </c>
      <c r="AA65" s="8"/>
      <c r="AB65" s="40">
        <f t="shared" si="18"/>
        <v>1.3874027951205383</v>
      </c>
      <c r="AC65" s="21">
        <v>4530</v>
      </c>
      <c r="AD65" s="42">
        <f t="shared" si="19"/>
        <v>6982.3250910789684</v>
      </c>
      <c r="AE65" s="27">
        <f t="shared" si="20"/>
        <v>1374.1708010158748</v>
      </c>
      <c r="AF65" s="32">
        <f t="shared" si="21"/>
        <v>9338.8714089376281</v>
      </c>
      <c r="AG65" s="42">
        <f t="shared" si="22"/>
        <v>449150.46291434939</v>
      </c>
      <c r="AH65" s="8"/>
      <c r="AI65" s="40">
        <f t="shared" si="23"/>
        <v>1.3696225772796295</v>
      </c>
      <c r="AJ65" s="29">
        <v>7980</v>
      </c>
      <c r="AK65" s="42">
        <f t="shared" si="24"/>
        <v>7297.3258181495221</v>
      </c>
      <c r="AL65" s="27">
        <f t="shared" si="25"/>
        <v>-3780.3333328123376</v>
      </c>
      <c r="AM65" s="32">
        <f t="shared" si="26"/>
        <v>9771.4973428654739</v>
      </c>
      <c r="AN65" s="42">
        <f t="shared" si="27"/>
        <v>99225.458054977455</v>
      </c>
      <c r="AO65" s="8"/>
      <c r="AP65" s="40">
        <f t="shared" si="28"/>
        <v>1.377373319433298</v>
      </c>
      <c r="AQ65" s="29">
        <v>4530</v>
      </c>
      <c r="AR65" s="42">
        <f t="shared" si="29"/>
        <v>6822.0072392398797</v>
      </c>
      <c r="AS65" s="27">
        <f t="shared" si="30"/>
        <v>1588.6689882878047</v>
      </c>
      <c r="AT65" s="32">
        <f t="shared" si="31"/>
        <v>9119.5853414358517</v>
      </c>
      <c r="AU65" s="42">
        <f t="shared" si="32"/>
        <v>225927.75145668193</v>
      </c>
      <c r="AV65" s="8"/>
      <c r="AW65" s="40">
        <f t="shared" si="33"/>
        <v>1.3660600815484032</v>
      </c>
      <c r="AX65" s="29">
        <v>7980</v>
      </c>
      <c r="AY65" s="42">
        <f t="shared" si="34"/>
        <v>7079.9719050666381</v>
      </c>
      <c r="AZ65" s="27">
        <f t="shared" si="35"/>
        <v>-3481.2425947232923</v>
      </c>
      <c r="BA65" s="32">
        <f t="shared" si="36"/>
        <v>9472.7218932265132</v>
      </c>
      <c r="BB65" s="42">
        <f t="shared" si="37"/>
        <v>66545.768815111122</v>
      </c>
      <c r="BC65" s="8"/>
      <c r="BD65" s="40">
        <f t="shared" si="38"/>
        <v>1.3719161657323171</v>
      </c>
      <c r="BE65" s="29">
        <v>4530</v>
      </c>
      <c r="BF65" s="42">
        <f t="shared" si="39"/>
        <v>6781.9478641910509</v>
      </c>
      <c r="BG65" s="27">
        <f t="shared" si="40"/>
        <v>1641.4233075039158</v>
      </c>
      <c r="BH65" s="32">
        <f t="shared" si="41"/>
        <v>9064.8789411393354</v>
      </c>
      <c r="BI65" s="42">
        <f t="shared" si="42"/>
        <v>88818.32893981364</v>
      </c>
      <c r="BJ65" s="8"/>
      <c r="BK65" s="40" t="e">
        <f>#REF!*(1+0.15*(BF65/($E65))^4)</f>
        <v>#REF!</v>
      </c>
      <c r="BL65" s="29">
        <v>7980</v>
      </c>
      <c r="BM65" s="42">
        <f t="shared" si="43"/>
        <v>7001.9846731907901</v>
      </c>
      <c r="BN65" s="42" t="e">
        <f>#REF!*((BT65-BM65)+0.03/($E65)^4*5*(BT65-BM65)*(BM65+$BT$3*(BT65-BM65))^4)</f>
        <v>#REF!</v>
      </c>
      <c r="BO65" s="32" t="e">
        <f>#REF!*(BM65+0.03/($E65)^4*BM65^5)</f>
        <v>#REF!</v>
      </c>
      <c r="BP65" s="32">
        <f t="shared" si="44"/>
        <v>8686.6990165309562</v>
      </c>
      <c r="BQ65" s="42">
        <f t="shared" si="45"/>
        <v>48416.197314787685</v>
      </c>
      <c r="BR65" s="8"/>
      <c r="BS65" s="33">
        <f t="shared" si="58"/>
        <v>1.2406052600758473</v>
      </c>
      <c r="BT65" s="29">
        <v>9460</v>
      </c>
      <c r="BU65" s="9">
        <f t="shared" si="59"/>
        <v>7083.4165801760009</v>
      </c>
      <c r="BV65" s="44">
        <f>$F65*((CA65-BU65)+0.03/($E65)^4*5*(CA65-BU65)*(BU65+$CA$3*(CA65-BU65))^4)</f>
        <v>-3165.4355511962017</v>
      </c>
      <c r="BW65" s="11">
        <f t="shared" si="60"/>
        <v>8560.3477509353233</v>
      </c>
      <c r="BX65" s="44">
        <f t="shared" si="61"/>
        <v>6631.1554752480306</v>
      </c>
      <c r="BY65" s="8"/>
      <c r="BZ65" s="33">
        <f t="shared" si="46"/>
        <v>1.2425273976492754</v>
      </c>
      <c r="CA65" s="22">
        <v>4530</v>
      </c>
      <c r="CB65" s="33">
        <v>7140.04718673769</v>
      </c>
      <c r="CC65" s="56" t="e">
        <f>#REF!*((CH65-CB65)+0.03/($E65)^4*5*(CH65-CB65)*(CB65+$CH$3*(CH65-CB65))^4)</f>
        <v>#REF!</v>
      </c>
      <c r="CD65" s="19" t="e">
        <f>#REF!*(CB65+0.03/($E65)^4*CB65^5)</f>
        <v>#REF!</v>
      </c>
      <c r="CE65" s="44">
        <f t="shared" si="47"/>
        <v>3207.0255995448238</v>
      </c>
      <c r="CF65" s="8"/>
      <c r="CG65" s="33">
        <f t="shared" si="56"/>
        <v>1.2439037888508595</v>
      </c>
      <c r="CH65" s="22">
        <v>7980</v>
      </c>
      <c r="CI65" s="33">
        <v>7174.0446224834004</v>
      </c>
      <c r="CJ65" s="44">
        <f>$F65*((CO65-CI65)+0.03/($E65)^4*5*(CO65-CI65)*(CI65+$CO$3*(CO65-CI65))^4)</f>
        <v>-3288.426117572355</v>
      </c>
      <c r="CK65" s="32" t="e">
        <f>#REF!*(CI65+0.03/($E65)^4*CI65^5)</f>
        <v>#REF!</v>
      </c>
      <c r="CL65" s="44">
        <f t="shared" si="48"/>
        <v>1155.8256372837066</v>
      </c>
      <c r="CM65" s="8"/>
      <c r="CN65" s="33">
        <f t="shared" si="57"/>
        <v>1.2447459742045817</v>
      </c>
      <c r="CO65" s="22">
        <v>4530</v>
      </c>
      <c r="CP65" s="33">
        <f t="shared" si="49"/>
        <v>7132.1764629212485</v>
      </c>
      <c r="CQ65" s="33">
        <f t="shared" si="62"/>
        <v>8620.961986717808</v>
      </c>
      <c r="CR65" s="44">
        <f t="shared" si="63"/>
        <v>1752.9427851218165</v>
      </c>
      <c r="CS65" s="60"/>
      <c r="CT65" s="33">
        <f>C65</f>
        <v>76</v>
      </c>
      <c r="CU65" s="33" t="str">
        <f>D65</f>
        <v xml:space="preserve"> ('24', '23'),</v>
      </c>
      <c r="CV65" s="33">
        <f>E65</f>
        <v>10160</v>
      </c>
      <c r="CW65" s="33">
        <f t="shared" si="50"/>
        <v>1.2</v>
      </c>
      <c r="CX65" s="90">
        <f t="shared" si="51"/>
        <v>0.12947143228411728</v>
      </c>
      <c r="CY65" s="33">
        <f>CW65*(1+0.15*(CZ65/CV65)^4)</f>
        <v>1.2446750876393453</v>
      </c>
      <c r="CZ65" s="33">
        <v>7171.2016529003404</v>
      </c>
      <c r="DA65" s="10">
        <f t="shared" si="52"/>
        <v>8925.8160458031489</v>
      </c>
      <c r="DB65" s="54">
        <f>CZ65/CV65</f>
        <v>0.70582693434058463</v>
      </c>
      <c r="DC65" s="33" t="str">
        <f t="shared" si="53"/>
        <v>-</v>
      </c>
      <c r="DD65" s="8"/>
      <c r="DF65" s="33">
        <v>76</v>
      </c>
      <c r="DG65" s="1">
        <v>6786.9105272228453</v>
      </c>
      <c r="DH65" s="92">
        <f t="shared" si="54"/>
        <v>5.6622394554351703E-2</v>
      </c>
    </row>
    <row r="66" spans="2:112" s="1" customFormat="1" x14ac:dyDescent="0.3">
      <c r="B66" s="72"/>
      <c r="C66" s="28">
        <v>71</v>
      </c>
      <c r="D66" s="29" t="s">
        <v>66</v>
      </c>
      <c r="E66" s="29">
        <v>9850</v>
      </c>
      <c r="F66" s="29">
        <v>2.4</v>
      </c>
      <c r="G66" s="74">
        <v>2.8892605900472774</v>
      </c>
      <c r="H66" s="74">
        <v>2.4989130820528875</v>
      </c>
      <c r="I66" s="82">
        <f t="shared" si="6"/>
        <v>0.39034750799438989</v>
      </c>
      <c r="J66" s="29">
        <v>7510</v>
      </c>
      <c r="K66" s="27">
        <f t="shared" si="55"/>
        <v>-4927.9264166876101</v>
      </c>
      <c r="L66" s="32">
        <f t="shared" si="7"/>
        <v>21138.230278509094</v>
      </c>
      <c r="M66" s="7"/>
      <c r="N66" s="40">
        <f t="shared" si="8"/>
        <v>2.9119989683613836</v>
      </c>
      <c r="O66" s="43">
        <v>5800</v>
      </c>
      <c r="P66" s="42">
        <f t="shared" si="9"/>
        <v>6993.4761916656871</v>
      </c>
      <c r="Q66" s="27">
        <f t="shared" si="10"/>
        <v>1494.5650992371363</v>
      </c>
      <c r="R66" s="32">
        <f t="shared" si="11"/>
        <v>19642.182631184929</v>
      </c>
      <c r="S66" s="42">
        <f t="shared" si="12"/>
        <v>266796.84457618202</v>
      </c>
      <c r="T66" s="6"/>
      <c r="U66" s="40">
        <f t="shared" si="13"/>
        <v>2.8818283138524028</v>
      </c>
      <c r="V66" s="29">
        <v>7510</v>
      </c>
      <c r="W66" s="42">
        <f t="shared" si="14"/>
        <v>7206.7189638305636</v>
      </c>
      <c r="X66" s="27">
        <f t="shared" si="15"/>
        <v>-2297.7842535321615</v>
      </c>
      <c r="Y66" s="32">
        <f t="shared" si="16"/>
        <v>20257.93816012744</v>
      </c>
      <c r="Z66" s="42">
        <f t="shared" si="17"/>
        <v>45472.479880561405</v>
      </c>
      <c r="AA66" s="8"/>
      <c r="AB66" s="40">
        <f t="shared" si="18"/>
        <v>2.8935066982813691</v>
      </c>
      <c r="AC66" s="21">
        <v>6410</v>
      </c>
      <c r="AD66" s="42">
        <f t="shared" si="19"/>
        <v>7035.7186263921722</v>
      </c>
      <c r="AE66" s="27">
        <f t="shared" si="20"/>
        <v>1371.7617272259938</v>
      </c>
      <c r="AF66" s="32">
        <f t="shared" si="21"/>
        <v>19763.965042105137</v>
      </c>
      <c r="AG66" s="42">
        <f t="shared" si="22"/>
        <v>29241.115404043721</v>
      </c>
      <c r="AH66" s="8"/>
      <c r="AI66" s="40">
        <f t="shared" si="23"/>
        <v>2.884058693023436</v>
      </c>
      <c r="AJ66" s="29">
        <v>7510</v>
      </c>
      <c r="AK66" s="42">
        <f t="shared" si="24"/>
        <v>7185.4657796848805</v>
      </c>
      <c r="AL66" s="27">
        <f t="shared" si="25"/>
        <v>939.68743014591666</v>
      </c>
      <c r="AM66" s="32">
        <f t="shared" si="26"/>
        <v>20196.454822845655</v>
      </c>
      <c r="AN66" s="42">
        <f t="shared" si="27"/>
        <v>22424.209919269906</v>
      </c>
      <c r="AO66" s="8"/>
      <c r="AP66" s="40">
        <f t="shared" si="28"/>
        <v>2.8922951723595864</v>
      </c>
      <c r="AQ66" s="29">
        <v>7510</v>
      </c>
      <c r="AR66" s="42">
        <f t="shared" si="29"/>
        <v>7241.2080935808572</v>
      </c>
      <c r="AS66" s="27">
        <f t="shared" si="30"/>
        <v>779.23230132958975</v>
      </c>
      <c r="AT66" s="32">
        <f t="shared" si="31"/>
        <v>20357.76690517805</v>
      </c>
      <c r="AU66" s="42">
        <f t="shared" si="32"/>
        <v>3107.2055584775885</v>
      </c>
      <c r="AV66" s="8"/>
      <c r="AW66" s="40">
        <f t="shared" si="33"/>
        <v>2.8954956714071312</v>
      </c>
      <c r="AX66" s="29">
        <v>7510</v>
      </c>
      <c r="AY66" s="42">
        <f t="shared" si="34"/>
        <v>7301.0865459045463</v>
      </c>
      <c r="AZ66" s="27">
        <f t="shared" si="35"/>
        <v>605.9488667953442</v>
      </c>
      <c r="BA66" s="32">
        <f t="shared" si="36"/>
        <v>20531.249695918814</v>
      </c>
      <c r="BB66" s="42">
        <f t="shared" si="37"/>
        <v>3585.4290526803074</v>
      </c>
      <c r="BC66" s="8"/>
      <c r="BD66" s="40">
        <f t="shared" si="38"/>
        <v>2.8990169819863834</v>
      </c>
      <c r="BE66" s="29">
        <v>7510</v>
      </c>
      <c r="BF66" s="42">
        <f t="shared" si="39"/>
        <v>7325.5029842421982</v>
      </c>
      <c r="BG66" s="27">
        <f t="shared" si="40"/>
        <v>535.50809075640427</v>
      </c>
      <c r="BH66" s="32">
        <f t="shared" si="41"/>
        <v>20602.051171327832</v>
      </c>
      <c r="BI66" s="42">
        <f t="shared" si="42"/>
        <v>596.1624610963587</v>
      </c>
      <c r="BJ66" s="8"/>
      <c r="BK66" s="40" t="e">
        <f>#REF!*(1+0.15*(BF66/($E66))^4)</f>
        <v>#REF!</v>
      </c>
      <c r="BL66" s="29">
        <v>7510</v>
      </c>
      <c r="BM66" s="42">
        <f t="shared" si="43"/>
        <v>7359.3880994253614</v>
      </c>
      <c r="BN66" s="42" t="e">
        <f>#REF!*((BT66-BM66)+0.03/($E66)^4*5*(BT66-BM66)*(BM66+$BT$3*(BT66-BM66))^4)</f>
        <v>#REF!</v>
      </c>
      <c r="BO66" s="32" t="e">
        <f>#REF!*(BM66+0.03/($E66)^4*BM66^5)</f>
        <v>#REF!</v>
      </c>
      <c r="BP66" s="32">
        <f t="shared" si="44"/>
        <v>18488.124643205058</v>
      </c>
      <c r="BQ66" s="42">
        <f t="shared" si="45"/>
        <v>1148.2010309762359</v>
      </c>
      <c r="BR66" s="8"/>
      <c r="BS66" s="33">
        <f t="shared" si="58"/>
        <v>2.512182316441316</v>
      </c>
      <c r="BT66" s="29">
        <v>8100</v>
      </c>
      <c r="BU66" s="9">
        <f t="shared" si="59"/>
        <v>7383.9239266604272</v>
      </c>
      <c r="BV66" s="44">
        <f>$F66*((CA66-BU66)+0.03/($E66)^4*5*(CA66-BU66)*(BU66+$CA$3*(CA66-BU66))^4)</f>
        <v>1801.501969546566</v>
      </c>
      <c r="BW66" s="11">
        <f t="shared" si="60"/>
        <v>17889.306965425367</v>
      </c>
      <c r="BX66" s="44">
        <f t="shared" si="61"/>
        <v>602.00681810900062</v>
      </c>
      <c r="BY66" s="8"/>
      <c r="BZ66" s="33">
        <f t="shared" si="46"/>
        <v>2.5136858553174952</v>
      </c>
      <c r="CA66" s="22">
        <v>8100</v>
      </c>
      <c r="CB66" s="33">
        <v>6963.57816783203</v>
      </c>
      <c r="CC66" s="56" t="e">
        <f>#REF!*((CH66-CB66)+0.03/($E66)^4*5*(CH66-CB66)*(CB66+$CH$3*(CH66-CB66))^4)</f>
        <v>#REF!</v>
      </c>
      <c r="CD66" s="19" t="e">
        <f>#REF!*(CB66+0.03/($E66)^4*CB66^5)</f>
        <v>#REF!</v>
      </c>
      <c r="CE66" s="44">
        <f t="shared" si="47"/>
        <v>176690.55696502113</v>
      </c>
      <c r="CF66" s="8"/>
      <c r="CG66" s="33">
        <f t="shared" si="56"/>
        <v>2.4899264395656462</v>
      </c>
      <c r="CH66" s="22">
        <v>7510</v>
      </c>
      <c r="CI66" s="33">
        <v>6985.6948163340203</v>
      </c>
      <c r="CJ66" s="44">
        <f>$F66*((CO66-CI66)+0.03/($E66)^4*5*(CO66-CI66)*(CI66+$CO$3*(CO66-CI66))^4)</f>
        <v>2776.8462813353108</v>
      </c>
      <c r="CK66" s="32" t="e">
        <f>#REF!*(CI66+0.03/($E66)^4*CI66^5)</f>
        <v>#REF!</v>
      </c>
      <c r="CL66" s="44">
        <f t="shared" si="48"/>
        <v>489.14614096059029</v>
      </c>
      <c r="CM66" s="8"/>
      <c r="CN66" s="33">
        <f t="shared" si="57"/>
        <v>2.4910743360105387</v>
      </c>
      <c r="CO66" s="22">
        <v>8100</v>
      </c>
      <c r="CP66" s="33">
        <f t="shared" si="49"/>
        <v>7003.3397179495005</v>
      </c>
      <c r="CQ66" s="33">
        <f t="shared" si="62"/>
        <v>16936.873962811602</v>
      </c>
      <c r="CR66" s="44">
        <f t="shared" si="63"/>
        <v>311.34255301997558</v>
      </c>
      <c r="CS66" s="60"/>
      <c r="CT66" s="33">
        <f>C66</f>
        <v>71</v>
      </c>
      <c r="CU66" s="33" t="str">
        <f>D66</f>
        <v xml:space="preserve"> ('23', '14'),</v>
      </c>
      <c r="CV66" s="33">
        <f>E66</f>
        <v>9850</v>
      </c>
      <c r="CW66" s="33">
        <f t="shared" si="50"/>
        <v>2.4</v>
      </c>
      <c r="CX66" s="90">
        <f t="shared" si="51"/>
        <v>0.39034750799438989</v>
      </c>
      <c r="CY66" s="33">
        <f>CW66*(1+0.15*(CZ66/CV66)^4)</f>
        <v>2.5176451471980359</v>
      </c>
      <c r="CZ66" s="33">
        <v>7447.39021237419</v>
      </c>
      <c r="DA66" s="10">
        <f t="shared" si="52"/>
        <v>18749.885827474031</v>
      </c>
      <c r="DB66" s="54">
        <f>CZ66/CV66</f>
        <v>0.7560802246065168</v>
      </c>
      <c r="DC66" s="33" t="str">
        <f t="shared" si="53"/>
        <v>-</v>
      </c>
      <c r="DD66" s="8"/>
      <c r="DF66" s="33">
        <v>71</v>
      </c>
      <c r="DG66" s="1">
        <v>7131.3875563892589</v>
      </c>
      <c r="DH66" s="92">
        <f t="shared" si="54"/>
        <v>4.4311524718890556E-2</v>
      </c>
    </row>
    <row r="67" spans="2:112" s="1" customFormat="1" x14ac:dyDescent="0.3">
      <c r="B67" s="72"/>
      <c r="C67" s="28">
        <v>72</v>
      </c>
      <c r="D67" s="29" t="s">
        <v>67</v>
      </c>
      <c r="E67" s="29">
        <v>10000</v>
      </c>
      <c r="F67" s="29">
        <v>2.4</v>
      </c>
      <c r="G67" s="74">
        <v>2.5803095644378087</v>
      </c>
      <c r="H67" s="74">
        <v>2.4396328566246761</v>
      </c>
      <c r="I67" s="82">
        <f t="shared" si="6"/>
        <v>0.14067670781313257</v>
      </c>
      <c r="J67" s="29">
        <v>2590</v>
      </c>
      <c r="K67" s="27">
        <f t="shared" si="55"/>
        <v>19829.16458967654</v>
      </c>
      <c r="L67" s="32">
        <f t="shared" si="7"/>
        <v>6581.1918072334292</v>
      </c>
      <c r="M67" s="7"/>
      <c r="N67" s="40">
        <f t="shared" si="8"/>
        <v>2.5422966576150925</v>
      </c>
      <c r="O67" s="43">
        <v>10330</v>
      </c>
      <c r="P67" s="42">
        <f t="shared" si="9"/>
        <v>4927.9498693026781</v>
      </c>
      <c r="Q67" s="27">
        <f t="shared" si="10"/>
        <v>13030.132696301784</v>
      </c>
      <c r="R67" s="32">
        <f t="shared" si="11"/>
        <v>12541.252374845481</v>
      </c>
      <c r="S67" s="42">
        <f t="shared" si="12"/>
        <v>5466009.5913724098</v>
      </c>
      <c r="T67" s="6"/>
      <c r="U67" s="40">
        <f t="shared" si="13"/>
        <v>2.5619075697256513</v>
      </c>
      <c r="V67" s="29">
        <v>9890</v>
      </c>
      <c r="W67" s="42">
        <f t="shared" si="14"/>
        <v>6976.4930505032025</v>
      </c>
      <c r="X67" s="27">
        <f t="shared" si="15"/>
        <v>-12861.983754601708</v>
      </c>
      <c r="Y67" s="32">
        <f t="shared" si="16"/>
        <v>17844.005549630845</v>
      </c>
      <c r="Z67" s="42">
        <f t="shared" si="17"/>
        <v>4196529.1652431646</v>
      </c>
      <c r="AA67" s="8"/>
      <c r="AB67" s="40">
        <f t="shared" si="18"/>
        <v>2.6259574879527965</v>
      </c>
      <c r="AC67" s="21">
        <v>2000</v>
      </c>
      <c r="AD67" s="42">
        <f t="shared" si="19"/>
        <v>5908.3849351843419</v>
      </c>
      <c r="AE67" s="27">
        <f t="shared" si="20"/>
        <v>9067.4716534408308</v>
      </c>
      <c r="AF67" s="32">
        <f t="shared" si="21"/>
        <v>15063.137348107062</v>
      </c>
      <c r="AG67" s="42">
        <f t="shared" si="22"/>
        <v>1140854.9460100085</v>
      </c>
      <c r="AH67" s="8"/>
      <c r="AI67" s="40">
        <f t="shared" si="23"/>
        <v>2.5845477174535905</v>
      </c>
      <c r="AJ67" s="29">
        <v>9360</v>
      </c>
      <c r="AK67" s="42">
        <f t="shared" si="24"/>
        <v>6998.1800630987691</v>
      </c>
      <c r="AL67" s="27">
        <f t="shared" si="25"/>
        <v>-12954.44130976065</v>
      </c>
      <c r="AM67" s="32">
        <f t="shared" si="26"/>
        <v>17900.966257107379</v>
      </c>
      <c r="AN67" s="42">
        <f t="shared" si="27"/>
        <v>1187653.4208260227</v>
      </c>
      <c r="AO67" s="8"/>
      <c r="AP67" s="40">
        <f t="shared" si="28"/>
        <v>2.6270228525396417</v>
      </c>
      <c r="AQ67" s="29">
        <v>2000</v>
      </c>
      <c r="AR67" s="42">
        <f t="shared" si="29"/>
        <v>6139.6877854112663</v>
      </c>
      <c r="AS67" s="27">
        <f t="shared" si="30"/>
        <v>5927.5276730456153</v>
      </c>
      <c r="AT67" s="32">
        <f t="shared" si="31"/>
        <v>15661.776831707466</v>
      </c>
      <c r="AU67" s="42">
        <f t="shared" si="32"/>
        <v>737008.99084907642</v>
      </c>
      <c r="AV67" s="8"/>
      <c r="AW67" s="40">
        <f t="shared" si="33"/>
        <v>2.5918316559666246</v>
      </c>
      <c r="AX67" s="29">
        <v>8410</v>
      </c>
      <c r="AY67" s="42">
        <f t="shared" si="34"/>
        <v>6645.4425289680021</v>
      </c>
      <c r="AZ67" s="27">
        <f t="shared" si="35"/>
        <v>-12034.501734335978</v>
      </c>
      <c r="BA67" s="32">
        <f t="shared" si="36"/>
        <v>16977.236168613999</v>
      </c>
      <c r="BB67" s="42">
        <f t="shared" si="37"/>
        <v>255787.86063013956</v>
      </c>
      <c r="BC67" s="8"/>
      <c r="BD67" s="40">
        <f t="shared" si="38"/>
        <v>2.610886570999392</v>
      </c>
      <c r="BE67" s="29">
        <v>2000</v>
      </c>
      <c r="BF67" s="42">
        <f t="shared" si="39"/>
        <v>6102.5135847755082</v>
      </c>
      <c r="BG67" s="27">
        <f t="shared" si="40"/>
        <v>6013.2768448679617</v>
      </c>
      <c r="BH67" s="32">
        <f t="shared" si="41"/>
        <v>15565.450450623941</v>
      </c>
      <c r="BI67" s="42">
        <f t="shared" si="42"/>
        <v>294771.83844197611</v>
      </c>
      <c r="BJ67" s="8"/>
      <c r="BK67" s="40" t="e">
        <f>#REF!*(1+0.15*(BF67/($E67))^4)</f>
        <v>#REF!</v>
      </c>
      <c r="BL67" s="29">
        <v>8410</v>
      </c>
      <c r="BM67" s="42">
        <f t="shared" si="43"/>
        <v>6526.3114583742336</v>
      </c>
      <c r="BN67" s="42" t="e">
        <f>#REF!*((BT67-BM67)+0.03/($E67)^4*5*(BT67-BM67)*(BM67+$BT$3*(BT67-BM67))^4)</f>
        <v>#REF!</v>
      </c>
      <c r="BO67" s="32" t="e">
        <f>#REF!*(BM67+0.03/($E67)^4*BM67^5)</f>
        <v>#REF!</v>
      </c>
      <c r="BP67" s="32">
        <f t="shared" si="44"/>
        <v>16089.375013824425</v>
      </c>
      <c r="BQ67" s="42">
        <f t="shared" si="45"/>
        <v>179604.63766680119</v>
      </c>
      <c r="BR67" s="8"/>
      <c r="BS67" s="33">
        <f t="shared" si="58"/>
        <v>2.4653090978640546</v>
      </c>
      <c r="BT67" s="29">
        <v>7520</v>
      </c>
      <c r="BU67" s="9">
        <f t="shared" si="59"/>
        <v>6559.2314943119181</v>
      </c>
      <c r="BV67" s="44">
        <f>$F67*((CA67-BU67)+0.03/($E67)^4*5*(CA67-BU67)*(BU67+$CA$3*(CA67-BU67))^4)</f>
        <v>-9761.5046522669636</v>
      </c>
      <c r="BW67" s="11">
        <f t="shared" si="60"/>
        <v>15829.572866473651</v>
      </c>
      <c r="BX67" s="44">
        <f t="shared" si="61"/>
        <v>1083.7287661384448</v>
      </c>
      <c r="BY67" s="8"/>
      <c r="BZ67" s="33">
        <f t="shared" si="46"/>
        <v>2.4666368310074556</v>
      </c>
      <c r="CA67" s="22">
        <v>2590</v>
      </c>
      <c r="CB67" s="33">
        <v>6632.3586357183804</v>
      </c>
      <c r="CC67" s="56" t="e">
        <f>#REF!*((CH67-CB67)+0.03/($E67)^4*5*(CH67-CB67)*(CB67+$CH$3*(CH67-CB67))^4)</f>
        <v>#REF!</v>
      </c>
      <c r="CD67" s="19" t="e">
        <f>#REF!*(CB67+0.03/($E67)^4*CB67^5)</f>
        <v>#REF!</v>
      </c>
      <c r="CE67" s="44">
        <f t="shared" si="47"/>
        <v>5347.578810280721</v>
      </c>
      <c r="CF67" s="8"/>
      <c r="CG67" s="33">
        <f t="shared" si="56"/>
        <v>2.4696585626673264</v>
      </c>
      <c r="CH67" s="22">
        <v>8410</v>
      </c>
      <c r="CI67" s="33">
        <v>6704.3094014124099</v>
      </c>
      <c r="CJ67" s="44">
        <f>$F67*((CO67-CI67)+0.03/($E67)^4*5*(CO67-CI67)*(CI67+$CO$3*(CO67-CI67))^4)</f>
        <v>-10162.116810136631</v>
      </c>
      <c r="CK67" s="32" t="e">
        <f>#REF!*(CI67+0.03/($E67)^4*CI67^5)</f>
        <v>#REF!</v>
      </c>
      <c r="CL67" s="44">
        <f t="shared" si="48"/>
        <v>5176.9126839571381</v>
      </c>
      <c r="CM67" s="8"/>
      <c r="CN67" s="33">
        <f t="shared" si="57"/>
        <v>2.4727308553690892</v>
      </c>
      <c r="CO67" s="22">
        <v>2590</v>
      </c>
      <c r="CP67" s="33">
        <f t="shared" si="49"/>
        <v>6639.1597586864091</v>
      </c>
      <c r="CQ67" s="33">
        <f t="shared" si="62"/>
        <v>16026.858263849324</v>
      </c>
      <c r="CR67" s="44">
        <f t="shared" si="63"/>
        <v>4244.4759473255517</v>
      </c>
      <c r="CS67" s="60"/>
      <c r="CT67" s="33">
        <f>C67</f>
        <v>72</v>
      </c>
      <c r="CU67" s="33" t="str">
        <f>D67</f>
        <v xml:space="preserve"> ('23', '22'),</v>
      </c>
      <c r="CV67" s="33">
        <f>E67</f>
        <v>10000</v>
      </c>
      <c r="CW67" s="33">
        <f t="shared" si="50"/>
        <v>2.4</v>
      </c>
      <c r="CX67" s="90">
        <f t="shared" si="51"/>
        <v>0.14067670781313257</v>
      </c>
      <c r="CY67" s="33">
        <f>CW67*(1+0.15*(CZ67/CV67)^4)</f>
        <v>2.4550167979075903</v>
      </c>
      <c r="CZ67" s="33">
        <v>6252.4208447130604</v>
      </c>
      <c r="DA67" s="10">
        <f t="shared" si="52"/>
        <v>15349.798201358128</v>
      </c>
      <c r="DB67" s="54">
        <f>CZ67/CV67</f>
        <v>0.62524208447130603</v>
      </c>
      <c r="DC67" s="33" t="str">
        <f t="shared" si="53"/>
        <v>-</v>
      </c>
      <c r="DD67" s="8"/>
      <c r="DF67" s="33">
        <v>72</v>
      </c>
      <c r="DG67" s="1">
        <v>5760.2087010775358</v>
      </c>
      <c r="DH67" s="92">
        <f t="shared" si="54"/>
        <v>8.5450401049435715E-2</v>
      </c>
    </row>
    <row r="68" spans="2:112" s="1" customFormat="1" x14ac:dyDescent="0.3">
      <c r="B68" s="72"/>
      <c r="C68" s="28">
        <v>73</v>
      </c>
      <c r="D68" s="29" t="s">
        <v>68</v>
      </c>
      <c r="E68" s="29">
        <v>10160</v>
      </c>
      <c r="F68" s="29">
        <v>1.2</v>
      </c>
      <c r="G68" s="74">
        <v>1.3788755844590879</v>
      </c>
      <c r="H68" s="74">
        <v>1.2370086850752091</v>
      </c>
      <c r="I68" s="82">
        <f t="shared" si="6"/>
        <v>0.14186689938387875</v>
      </c>
      <c r="J68" s="29">
        <v>4530</v>
      </c>
      <c r="K68" s="27">
        <f t="shared" si="55"/>
        <v>8397.3895315548853</v>
      </c>
      <c r="L68" s="32">
        <f t="shared" si="7"/>
        <v>6085.101991247675</v>
      </c>
      <c r="M68" s="7"/>
      <c r="N68" s="40">
        <f t="shared" si="8"/>
        <v>1.3489805164243922</v>
      </c>
      <c r="O68" s="43">
        <v>10660</v>
      </c>
      <c r="P68" s="42">
        <f t="shared" si="9"/>
        <v>6381.6321316311914</v>
      </c>
      <c r="Q68" s="27">
        <f t="shared" si="10"/>
        <v>2211.1768286122215</v>
      </c>
      <c r="R68" s="32">
        <f t="shared" si="11"/>
        <v>8599.0600147176319</v>
      </c>
      <c r="S68" s="42">
        <f t="shared" si="12"/>
        <v>3428541.5508890697</v>
      </c>
      <c r="T68" s="6"/>
      <c r="U68" s="40">
        <f t="shared" si="13"/>
        <v>1.3698840997642552</v>
      </c>
      <c r="V68" s="29">
        <v>7980</v>
      </c>
      <c r="W68" s="42">
        <f t="shared" si="14"/>
        <v>7041.5056741294002</v>
      </c>
      <c r="X68" s="27">
        <f t="shared" si="15"/>
        <v>-3445.9540390630659</v>
      </c>
      <c r="Y68" s="32">
        <f t="shared" si="16"/>
        <v>9507.2498460982006</v>
      </c>
      <c r="Z68" s="42">
        <f t="shared" si="17"/>
        <v>435433.09208913532</v>
      </c>
      <c r="AA68" s="8"/>
      <c r="AB68" s="40">
        <f t="shared" si="18"/>
        <v>1.3833966963242361</v>
      </c>
      <c r="AC68" s="21">
        <v>4530</v>
      </c>
      <c r="AD68" s="42">
        <f t="shared" si="19"/>
        <v>6502.4594893998283</v>
      </c>
      <c r="AE68" s="27">
        <f t="shared" si="20"/>
        <v>2041.5350813692332</v>
      </c>
      <c r="AF68" s="32">
        <f t="shared" si="21"/>
        <v>8764.7101309174432</v>
      </c>
      <c r="AG68" s="42">
        <f t="shared" si="22"/>
        <v>290570.78927150776</v>
      </c>
      <c r="AH68" s="8"/>
      <c r="AI68" s="40">
        <f t="shared" si="23"/>
        <v>1.3720669933415888</v>
      </c>
      <c r="AJ68" s="29">
        <v>7980</v>
      </c>
      <c r="AK68" s="42">
        <f t="shared" si="24"/>
        <v>6968.9705051159617</v>
      </c>
      <c r="AL68" s="27">
        <f t="shared" si="25"/>
        <v>-3348.611083621583</v>
      </c>
      <c r="AM68" s="32">
        <f t="shared" si="26"/>
        <v>9406.966358297499</v>
      </c>
      <c r="AN68" s="42">
        <f t="shared" si="27"/>
        <v>217632.5277844985</v>
      </c>
      <c r="AO68" s="8"/>
      <c r="AP68" s="40">
        <f t="shared" si="28"/>
        <v>1.3817117478152721</v>
      </c>
      <c r="AQ68" s="29">
        <v>4530</v>
      </c>
      <c r="AR68" s="42">
        <f t="shared" si="29"/>
        <v>6550.0505547107532</v>
      </c>
      <c r="AS68" s="27">
        <f t="shared" si="30"/>
        <v>1972.5657485089962</v>
      </c>
      <c r="AT68" s="32">
        <f t="shared" si="31"/>
        <v>8830.02945369191</v>
      </c>
      <c r="AU68" s="42">
        <f t="shared" si="32"/>
        <v>175493.92484750235</v>
      </c>
      <c r="AV68" s="8"/>
      <c r="AW68" s="40">
        <f t="shared" si="33"/>
        <v>1.3729608769755797</v>
      </c>
      <c r="AX68" s="29">
        <v>7980</v>
      </c>
      <c r="AY68" s="42">
        <f t="shared" si="34"/>
        <v>6868.5986867051752</v>
      </c>
      <c r="AZ68" s="27">
        <f t="shared" si="35"/>
        <v>-3212.8338231484117</v>
      </c>
      <c r="BA68" s="32">
        <f t="shared" si="36"/>
        <v>9268.3949915922931</v>
      </c>
      <c r="BB68" s="42">
        <f t="shared" si="37"/>
        <v>101472.91239713567</v>
      </c>
      <c r="BC68" s="8"/>
      <c r="BD68" s="40">
        <f t="shared" si="38"/>
        <v>1.3794653755119224</v>
      </c>
      <c r="BE68" s="29">
        <v>4530</v>
      </c>
      <c r="BF68" s="42">
        <f t="shared" si="39"/>
        <v>6595.2785653291694</v>
      </c>
      <c r="BG68" s="27">
        <f t="shared" si="40"/>
        <v>1909.6016091084014</v>
      </c>
      <c r="BH68" s="32">
        <f t="shared" si="41"/>
        <v>8892.1452986052846</v>
      </c>
      <c r="BI68" s="42">
        <f t="shared" si="42"/>
        <v>74703.888748994534</v>
      </c>
      <c r="BJ68" s="8"/>
      <c r="BK68" s="40" t="e">
        <f>#REF!*(1+0.15*(BF68/($E68))^4)</f>
        <v>#REF!</v>
      </c>
      <c r="BL68" s="29">
        <v>7980</v>
      </c>
      <c r="BM68" s="42">
        <f t="shared" si="43"/>
        <v>6849.5994556573496</v>
      </c>
      <c r="BN68" s="42" t="e">
        <f>#REF!*((BT68-BM68)+0.03/($E68)^4*5*(BT68-BM68)*(BM68+$BT$3*(BT68-BM68))^4)</f>
        <v>#REF!</v>
      </c>
      <c r="BO68" s="32" t="e">
        <f>#REF!*(BM68+0.03/($E68)^4*BM68^5)</f>
        <v>#REF!</v>
      </c>
      <c r="BP68" s="32">
        <f t="shared" si="44"/>
        <v>8474.2161847060524</v>
      </c>
      <c r="BQ68" s="42">
        <f t="shared" si="45"/>
        <v>64679.11525731827</v>
      </c>
      <c r="BR68" s="8"/>
      <c r="BS68" s="33">
        <f t="shared" si="58"/>
        <v>1.2371841944286055</v>
      </c>
      <c r="BT68" s="29">
        <v>4530</v>
      </c>
      <c r="BU68" s="9">
        <f t="shared" si="59"/>
        <v>6772.7531459310248</v>
      </c>
      <c r="BV68" s="44">
        <f>$F68*((CA68-BU68)+0.03/($E68)^4*5*(CA68-BU68)*(BU68+$CA$3*(CA68-BU68))^4)</f>
        <v>-2766.1164236240415</v>
      </c>
      <c r="BW68" s="11">
        <f t="shared" si="60"/>
        <v>8175.4490756914784</v>
      </c>
      <c r="BX68" s="44">
        <f t="shared" si="61"/>
        <v>5905.355318554236</v>
      </c>
      <c r="BY68" s="8"/>
      <c r="BZ68" s="33">
        <f t="shared" si="46"/>
        <v>1.2355433747080935</v>
      </c>
      <c r="CA68" s="22">
        <v>4530</v>
      </c>
      <c r="CB68" s="33">
        <v>6874.5063375316204</v>
      </c>
      <c r="CC68" s="56" t="e">
        <f>#REF!*((CH68-CB68)+0.03/($E68)^4*5*(CH68-CB68)*(CB68+$CH$3*(CH68-CB68))^4)</f>
        <v>#REF!</v>
      </c>
      <c r="CD68" s="19" t="e">
        <f>#REF!*(CB68+0.03/($E68)^4*CB68^5)</f>
        <v>#REF!</v>
      </c>
      <c r="CE68" s="44">
        <f t="shared" si="47"/>
        <v>10353.712000907504</v>
      </c>
      <c r="CF68" s="8"/>
      <c r="CG68" s="33">
        <f t="shared" si="56"/>
        <v>1.237727996228412</v>
      </c>
      <c r="CH68" s="22">
        <v>7980</v>
      </c>
      <c r="CI68" s="33">
        <v>6919.2516484153202</v>
      </c>
      <c r="CJ68" s="44">
        <f>$F68*((CO68-CI68)+0.03/($E68)^4*5*(CO68-CI68)*(CI68+$CO$3*(CO68-CI68))^4)</f>
        <v>3149.583658274842</v>
      </c>
      <c r="CK68" s="32" t="e">
        <f>#REF!*(CI68+0.03/($E68)^4*CI68^5)</f>
        <v>#REF!</v>
      </c>
      <c r="CL68" s="44">
        <f t="shared" si="48"/>
        <v>2002.1428460789489</v>
      </c>
      <c r="CM68" s="8"/>
      <c r="CN68" s="33">
        <f t="shared" si="57"/>
        <v>1.2387198955272634</v>
      </c>
      <c r="CO68" s="22">
        <v>9460</v>
      </c>
      <c r="CP68" s="33">
        <f t="shared" si="49"/>
        <v>6959.4841227415318</v>
      </c>
      <c r="CQ68" s="33">
        <f t="shared" si="62"/>
        <v>8406.5395061680174</v>
      </c>
      <c r="CR68" s="44">
        <f t="shared" si="63"/>
        <v>1618.6519904092722</v>
      </c>
      <c r="CS68" s="60"/>
      <c r="CT68" s="33">
        <f>C68</f>
        <v>73</v>
      </c>
      <c r="CU68" s="33" t="str">
        <f>D68</f>
        <v xml:space="preserve"> ('23', '24'),</v>
      </c>
      <c r="CV68" s="33">
        <f>E68</f>
        <v>10160</v>
      </c>
      <c r="CW68" s="33">
        <f t="shared" si="50"/>
        <v>1.2</v>
      </c>
      <c r="CX68" s="90">
        <f t="shared" si="51"/>
        <v>0.14186689938387875</v>
      </c>
      <c r="CY68" s="33">
        <f>CW68*(1+0.15*(CZ68/CV68)^4)</f>
        <v>1.2359630715091496</v>
      </c>
      <c r="CZ68" s="33">
        <v>6792.6584182256802</v>
      </c>
      <c r="DA68" s="10">
        <f t="shared" si="52"/>
        <v>8395.4749623026928</v>
      </c>
      <c r="DB68" s="54">
        <f>CZ68/CV68</f>
        <v>0.66856874195134652</v>
      </c>
      <c r="DC68" s="33" t="str">
        <f t="shared" si="53"/>
        <v>-</v>
      </c>
      <c r="DD68" s="8"/>
      <c r="DF68" s="33">
        <v>73</v>
      </c>
      <c r="DG68" s="1">
        <v>6841.5025847562383</v>
      </c>
      <c r="DH68" s="92">
        <f t="shared" si="54"/>
        <v>7.1393916651276762E-3</v>
      </c>
    </row>
    <row r="69" spans="2:112" s="1" customFormat="1" x14ac:dyDescent="0.3">
      <c r="B69" s="72"/>
      <c r="C69" s="28">
        <v>57</v>
      </c>
      <c r="D69" s="29" t="s">
        <v>69</v>
      </c>
      <c r="E69" s="29">
        <v>4420</v>
      </c>
      <c r="F69" s="29">
        <v>2.4</v>
      </c>
      <c r="G69" s="74">
        <v>3.1519684947294544</v>
      </c>
      <c r="H69" s="74">
        <v>2.5503652541395199</v>
      </c>
      <c r="I69" s="82">
        <f t="shared" si="6"/>
        <v>0.60160324058993453</v>
      </c>
      <c r="J69" s="29">
        <v>3550</v>
      </c>
      <c r="K69" s="27">
        <f t="shared" si="55"/>
        <v>4798.6872137178925</v>
      </c>
      <c r="L69" s="32">
        <f t="shared" si="7"/>
        <v>10762.053183076638</v>
      </c>
      <c r="M69" s="7"/>
      <c r="N69" s="40">
        <f t="shared" si="8"/>
        <v>3.1514084222552454</v>
      </c>
      <c r="O69" s="43">
        <v>5030</v>
      </c>
      <c r="P69" s="42">
        <f t="shared" si="9"/>
        <v>3997.0498458098145</v>
      </c>
      <c r="Q69" s="27">
        <f t="shared" si="10"/>
        <v>-4829.251228919492</v>
      </c>
      <c r="R69" s="32">
        <f t="shared" si="11"/>
        <v>12190.018106212901</v>
      </c>
      <c r="S69" s="42">
        <f t="shared" si="12"/>
        <v>199853.56463857894</v>
      </c>
      <c r="T69" s="6"/>
      <c r="U69" s="40">
        <f t="shared" si="13"/>
        <v>3.2423562254850631</v>
      </c>
      <c r="V69" s="29">
        <v>2450</v>
      </c>
      <c r="W69" s="42">
        <f t="shared" si="14"/>
        <v>3358.3625433569373</v>
      </c>
      <c r="X69" s="27">
        <f t="shared" si="15"/>
        <v>599.36036578484152</v>
      </c>
      <c r="Y69" s="32">
        <f t="shared" si="16"/>
        <v>10161.0619211666</v>
      </c>
      <c r="Z69" s="42">
        <f t="shared" si="17"/>
        <v>407921.4703145331</v>
      </c>
      <c r="AA69" s="8"/>
      <c r="AB69" s="40">
        <f t="shared" si="18"/>
        <v>3.1215873502715645</v>
      </c>
      <c r="AC69" s="21">
        <v>3550</v>
      </c>
      <c r="AD69" s="42">
        <f t="shared" si="19"/>
        <v>3399.4938220630984</v>
      </c>
      <c r="AE69" s="27">
        <f t="shared" si="20"/>
        <v>471.80177670605747</v>
      </c>
      <c r="AF69" s="32">
        <f t="shared" si="21"/>
        <v>10289.579174575512</v>
      </c>
      <c r="AG69" s="42">
        <f t="shared" si="22"/>
        <v>1691.7820880039001</v>
      </c>
      <c r="AH69" s="8"/>
      <c r="AI69" s="40">
        <f t="shared" si="23"/>
        <v>3.1275742033103131</v>
      </c>
      <c r="AJ69" s="29">
        <v>3550</v>
      </c>
      <c r="AK69" s="42">
        <f t="shared" si="24"/>
        <v>3447.0138659719973</v>
      </c>
      <c r="AL69" s="27">
        <f t="shared" si="25"/>
        <v>323.12119681338987</v>
      </c>
      <c r="AM69" s="32">
        <f t="shared" si="26"/>
        <v>10438.371349278314</v>
      </c>
      <c r="AN69" s="42">
        <f t="shared" si="27"/>
        <v>2258.1545731036863</v>
      </c>
      <c r="AO69" s="8"/>
      <c r="AP69" s="40">
        <f t="shared" si="28"/>
        <v>3.1347668459420728</v>
      </c>
      <c r="AQ69" s="29">
        <v>3550</v>
      </c>
      <c r="AR69" s="42">
        <f t="shared" si="29"/>
        <v>3464.7028646986892</v>
      </c>
      <c r="AS69" s="27">
        <f t="shared" si="30"/>
        <v>267.87801338735892</v>
      </c>
      <c r="AT69" s="32">
        <f t="shared" si="31"/>
        <v>10493.846536102867</v>
      </c>
      <c r="AU69" s="42">
        <f t="shared" si="32"/>
        <v>312.90067595290435</v>
      </c>
      <c r="AV69" s="8"/>
      <c r="AW69" s="40">
        <f t="shared" si="33"/>
        <v>3.1375213747273101</v>
      </c>
      <c r="AX69" s="29">
        <v>3550</v>
      </c>
      <c r="AY69" s="42">
        <f t="shared" si="34"/>
        <v>3483.7044057701023</v>
      </c>
      <c r="AZ69" s="27">
        <f t="shared" si="35"/>
        <v>208.28535915784803</v>
      </c>
      <c r="BA69" s="32">
        <f t="shared" si="36"/>
        <v>10553.492761359459</v>
      </c>
      <c r="BB69" s="42">
        <f t="shared" si="37"/>
        <v>361.05856308860109</v>
      </c>
      <c r="BC69" s="8"/>
      <c r="BD69" s="40">
        <f t="shared" si="38"/>
        <v>3.1405276676770431</v>
      </c>
      <c r="BE69" s="29">
        <v>3550</v>
      </c>
      <c r="BF69" s="42">
        <f t="shared" si="39"/>
        <v>3491.4526012876236</v>
      </c>
      <c r="BG69" s="27">
        <f t="shared" si="40"/>
        <v>184.04389073844692</v>
      </c>
      <c r="BH69" s="32">
        <f t="shared" si="41"/>
        <v>10577.830982575919</v>
      </c>
      <c r="BI69" s="42">
        <f t="shared" si="42"/>
        <v>60.034533777736442</v>
      </c>
      <c r="BJ69" s="8"/>
      <c r="BK69" s="40" t="e">
        <f>#REF!*(1+0.15*(BF69/($E69))^4)</f>
        <v>#REF!</v>
      </c>
      <c r="BL69" s="29">
        <v>3550</v>
      </c>
      <c r="BM69" s="42">
        <f t="shared" si="43"/>
        <v>3502.2055413332655</v>
      </c>
      <c r="BN69" s="42" t="e">
        <f>#REF!*((BT69-BM69)+0.03/($E69)^4*5*(BT69-BM69)*(BM69+$BT$3*(BT69-BM69))^4)</f>
        <v>#REF!</v>
      </c>
      <c r="BO69" s="32" t="e">
        <f>#REF!*(BM69+0.03/($E69)^4*BM69^5)</f>
        <v>#REF!</v>
      </c>
      <c r="BP69" s="32">
        <f t="shared" si="44"/>
        <v>8902.2534635053162</v>
      </c>
      <c r="BQ69" s="42">
        <f t="shared" si="45"/>
        <v>115.62571962516999</v>
      </c>
      <c r="BR69" s="8"/>
      <c r="BS69" s="33">
        <f t="shared" si="58"/>
        <v>2.5418991999299645</v>
      </c>
      <c r="BT69" s="29">
        <v>4820</v>
      </c>
      <c r="BU69" s="9">
        <f t="shared" si="59"/>
        <v>3545.862924024641</v>
      </c>
      <c r="BV69" s="44">
        <f>$F69*((CA69-BU69)+0.03/($E69)^4*5*(CA69-BU69)*(BU69+$CA$3*(CA69-BU69))^4)</f>
        <v>3261.2312063408281</v>
      </c>
      <c r="BW69" s="11">
        <f t="shared" si="60"/>
        <v>8615.8143840341636</v>
      </c>
      <c r="BX69" s="44">
        <f t="shared" si="61"/>
        <v>1905.9670634612096</v>
      </c>
      <c r="BY69" s="8"/>
      <c r="BZ69" s="33">
        <f t="shared" si="46"/>
        <v>2.5491080854515986</v>
      </c>
      <c r="CA69" s="22">
        <v>4820</v>
      </c>
      <c r="CB69" s="33">
        <v>3531.6356795430802</v>
      </c>
      <c r="CC69" s="56" t="e">
        <f>#REF!*((CH69-CB69)+0.03/($E69)^4*5*(CH69-CB69)*(CB69+$CH$3*(CH69-CB69))^4)</f>
        <v>#REF!</v>
      </c>
      <c r="CD69" s="19" t="e">
        <f>#REF!*(CB69+0.03/($E69)^4*CB69^5)</f>
        <v>#REF!</v>
      </c>
      <c r="CE69" s="44">
        <f t="shared" si="47"/>
        <v>202.4144855381015</v>
      </c>
      <c r="CF69" s="8"/>
      <c r="CG69" s="33">
        <f t="shared" si="56"/>
        <v>2.5467293543321339</v>
      </c>
      <c r="CH69" s="22">
        <v>3550</v>
      </c>
      <c r="CI69" s="33">
        <v>3532.37898297024</v>
      </c>
      <c r="CJ69" s="44">
        <f>$F69*((CO69-CI69)+0.03/($E69)^4*5*(CO69-CI69)*(CI69+$CO$3*(CO69-CI69))^4)</f>
        <v>3283.7851220154444</v>
      </c>
      <c r="CK69" s="32" t="e">
        <f>#REF!*(CI69+0.03/($E69)^4*CI69^5)</f>
        <v>#REF!</v>
      </c>
      <c r="CL69" s="44">
        <f t="shared" si="48"/>
        <v>0.55249998482757012</v>
      </c>
      <c r="CM69" s="8"/>
      <c r="CN69" s="33">
        <f t="shared" si="57"/>
        <v>2.5468529218559222</v>
      </c>
      <c r="CO69" s="22">
        <v>4820</v>
      </c>
      <c r="CP69" s="33">
        <f t="shared" si="49"/>
        <v>3552.7683219920405</v>
      </c>
      <c r="CQ69" s="33">
        <f t="shared" si="62"/>
        <v>8633.4210080343582</v>
      </c>
      <c r="CR69" s="44">
        <f t="shared" si="63"/>
        <v>415.72514574591349</v>
      </c>
      <c r="CS69" s="60"/>
      <c r="CT69" s="33">
        <f>C69</f>
        <v>57</v>
      </c>
      <c r="CU69" s="33" t="str">
        <f>D69</f>
        <v xml:space="preserve"> ('19', '15'),</v>
      </c>
      <c r="CV69" s="33">
        <f>E69</f>
        <v>4420</v>
      </c>
      <c r="CW69" s="33">
        <f t="shared" si="50"/>
        <v>2.4</v>
      </c>
      <c r="CX69" s="90">
        <f t="shared" si="51"/>
        <v>0.60160324058993453</v>
      </c>
      <c r="CY69" s="33">
        <f>CW69*(1+0.15*(CZ69/CV69)^4)</f>
        <v>2.5464795714390562</v>
      </c>
      <c r="CZ69" s="33">
        <v>3530.1317100747101</v>
      </c>
      <c r="DA69" s="10">
        <f t="shared" si="52"/>
        <v>8989.408284194471</v>
      </c>
      <c r="DB69" s="54">
        <f>CZ69/CV69</f>
        <v>0.79867233259608827</v>
      </c>
      <c r="DC69" s="33" t="str">
        <f t="shared" si="53"/>
        <v>-</v>
      </c>
      <c r="DD69" s="8"/>
      <c r="DE69" s="1">
        <v>9</v>
      </c>
      <c r="DF69" s="33">
        <v>57</v>
      </c>
      <c r="DG69" s="1">
        <v>3553.3134297896904</v>
      </c>
      <c r="DH69" s="92">
        <f t="shared" si="54"/>
        <v>6.5239726731205839E-3</v>
      </c>
    </row>
    <row r="70" spans="2:112" s="1" customFormat="1" x14ac:dyDescent="0.3">
      <c r="B70" s="72"/>
      <c r="C70" s="28">
        <v>58</v>
      </c>
      <c r="D70" s="29" t="s">
        <v>70</v>
      </c>
      <c r="E70" s="29">
        <v>9650</v>
      </c>
      <c r="F70" s="29">
        <v>1.2</v>
      </c>
      <c r="G70" s="74">
        <v>1.3210849960463369</v>
      </c>
      <c r="H70" s="74">
        <v>1.2242214865291852</v>
      </c>
      <c r="I70" s="82">
        <f t="shared" si="6"/>
        <v>9.6863509517151725E-2</v>
      </c>
      <c r="J70" s="29">
        <v>5850</v>
      </c>
      <c r="K70" s="27">
        <f t="shared" si="55"/>
        <v>0</v>
      </c>
      <c r="L70" s="32">
        <f t="shared" si="7"/>
        <v>7615.0943457585363</v>
      </c>
      <c r="M70" s="7"/>
      <c r="N70" s="40">
        <f t="shared" si="8"/>
        <v>1.3211736078788601</v>
      </c>
      <c r="O70" s="43">
        <v>5850</v>
      </c>
      <c r="P70" s="42">
        <f t="shared" si="9"/>
        <v>5850</v>
      </c>
      <c r="Q70" s="27">
        <f t="shared" si="10"/>
        <v>0</v>
      </c>
      <c r="R70" s="32">
        <f t="shared" si="11"/>
        <v>7615.0943457585363</v>
      </c>
      <c r="S70" s="42">
        <f t="shared" si="12"/>
        <v>0</v>
      </c>
      <c r="T70" s="6"/>
      <c r="U70" s="40">
        <f t="shared" si="13"/>
        <v>1.3211736078788601</v>
      </c>
      <c r="V70" s="29">
        <v>5850</v>
      </c>
      <c r="W70" s="42">
        <f t="shared" si="14"/>
        <v>5850</v>
      </c>
      <c r="X70" s="27">
        <f t="shared" si="15"/>
        <v>0</v>
      </c>
      <c r="Y70" s="32">
        <f t="shared" si="16"/>
        <v>7615.0943457585363</v>
      </c>
      <c r="Z70" s="42">
        <f t="shared" si="17"/>
        <v>0</v>
      </c>
      <c r="AA70" s="8"/>
      <c r="AB70" s="40">
        <f t="shared" si="18"/>
        <v>1.3211736078788601</v>
      </c>
      <c r="AC70" s="21">
        <v>5850</v>
      </c>
      <c r="AD70" s="42">
        <f t="shared" si="19"/>
        <v>5850</v>
      </c>
      <c r="AE70" s="27">
        <f t="shared" si="20"/>
        <v>0</v>
      </c>
      <c r="AF70" s="32">
        <f t="shared" si="21"/>
        <v>7615.0943457585363</v>
      </c>
      <c r="AG70" s="42">
        <f t="shared" si="22"/>
        <v>0</v>
      </c>
      <c r="AH70" s="8"/>
      <c r="AI70" s="40">
        <f t="shared" si="23"/>
        <v>1.3211736078788601</v>
      </c>
      <c r="AJ70" s="29">
        <v>5850</v>
      </c>
      <c r="AK70" s="42">
        <f t="shared" si="24"/>
        <v>5850</v>
      </c>
      <c r="AL70" s="27">
        <f t="shared" si="25"/>
        <v>0</v>
      </c>
      <c r="AM70" s="32">
        <f t="shared" si="26"/>
        <v>7615.0943457585363</v>
      </c>
      <c r="AN70" s="42">
        <f t="shared" si="27"/>
        <v>0</v>
      </c>
      <c r="AO70" s="8"/>
      <c r="AP70" s="40">
        <f t="shared" si="28"/>
        <v>1.3211736078788601</v>
      </c>
      <c r="AQ70" s="29">
        <v>5850</v>
      </c>
      <c r="AR70" s="42">
        <f t="shared" si="29"/>
        <v>5850</v>
      </c>
      <c r="AS70" s="27">
        <f t="shared" si="30"/>
        <v>0</v>
      </c>
      <c r="AT70" s="32">
        <f t="shared" si="31"/>
        <v>7615.0943457585363</v>
      </c>
      <c r="AU70" s="42">
        <f t="shared" si="32"/>
        <v>0</v>
      </c>
      <c r="AV70" s="8"/>
      <c r="AW70" s="40">
        <f t="shared" si="33"/>
        <v>1.3211736078788601</v>
      </c>
      <c r="AX70" s="29">
        <v>5850</v>
      </c>
      <c r="AY70" s="42">
        <f t="shared" si="34"/>
        <v>5850</v>
      </c>
      <c r="AZ70" s="27">
        <f t="shared" si="35"/>
        <v>0</v>
      </c>
      <c r="BA70" s="32">
        <f t="shared" si="36"/>
        <v>7615.0943457585363</v>
      </c>
      <c r="BB70" s="42">
        <f t="shared" si="37"/>
        <v>0</v>
      </c>
      <c r="BC70" s="8"/>
      <c r="BD70" s="40">
        <f t="shared" si="38"/>
        <v>1.3211736078788601</v>
      </c>
      <c r="BE70" s="29">
        <v>5850</v>
      </c>
      <c r="BF70" s="42">
        <f t="shared" si="39"/>
        <v>5850</v>
      </c>
      <c r="BG70" s="27">
        <f t="shared" si="40"/>
        <v>0</v>
      </c>
      <c r="BH70" s="32">
        <f t="shared" si="41"/>
        <v>7615.0943457585363</v>
      </c>
      <c r="BI70" s="42">
        <f t="shared" si="42"/>
        <v>0</v>
      </c>
      <c r="BJ70" s="8"/>
      <c r="BK70" s="40" t="e">
        <f>#REF!*(1+0.15*(BF70/($E70))^4)</f>
        <v>#REF!</v>
      </c>
      <c r="BL70" s="29">
        <v>5850</v>
      </c>
      <c r="BM70" s="42">
        <f t="shared" si="43"/>
        <v>5850</v>
      </c>
      <c r="BN70" s="42" t="e">
        <f>#REF!*((BT70-BM70)+0.03/($E70)^4*5*(BT70-BM70)*(BM70+$BT$3*(BT70-BM70))^4)</f>
        <v>#REF!</v>
      </c>
      <c r="BO70" s="32" t="e">
        <f>#REF!*(BM70+0.03/($E70)^4*BM70^5)</f>
        <v>#REF!</v>
      </c>
      <c r="BP70" s="32">
        <f t="shared" si="44"/>
        <v>7162.2140754159936</v>
      </c>
      <c r="BQ70" s="42">
        <f t="shared" si="45"/>
        <v>0</v>
      </c>
      <c r="BR70" s="8"/>
      <c r="BS70" s="33">
        <f t="shared" si="58"/>
        <v>1.2243100983617083</v>
      </c>
      <c r="BT70" s="29">
        <v>5850</v>
      </c>
      <c r="BU70" s="9">
        <f t="shared" si="59"/>
        <v>5850</v>
      </c>
      <c r="BV70" s="44">
        <f>$F70*((CA70-BU70)+0.03/($E70)^4*5*(CA70-BU70)*(BU70+$CA$3*(CA70-BU70))^4)</f>
        <v>0</v>
      </c>
      <c r="BW70" s="11">
        <f t="shared" si="60"/>
        <v>7048.4428150831991</v>
      </c>
      <c r="BX70" s="44">
        <f t="shared" si="61"/>
        <v>0</v>
      </c>
      <c r="BY70" s="8"/>
      <c r="BZ70" s="33">
        <f t="shared" si="46"/>
        <v>1.2243100983617083</v>
      </c>
      <c r="CA70" s="22">
        <v>5850</v>
      </c>
      <c r="CB70" s="33">
        <v>5850</v>
      </c>
      <c r="CC70" s="56" t="e">
        <f>#REF!*((CH70-CB70)+0.03/($E70)^4*5*(CH70-CB70)*(CB70+$CH$3*(CH70-CB70))^4)</f>
        <v>#REF!</v>
      </c>
      <c r="CD70" s="19" t="e">
        <f>#REF!*(CB70+0.03/($E70)^4*CB70^5)</f>
        <v>#REF!</v>
      </c>
      <c r="CE70" s="44">
        <f t="shared" si="47"/>
        <v>0</v>
      </c>
      <c r="CF70" s="8"/>
      <c r="CG70" s="33">
        <f t="shared" si="56"/>
        <v>1.2243100983617083</v>
      </c>
      <c r="CH70" s="22">
        <v>5850</v>
      </c>
      <c r="CI70" s="33">
        <v>5850</v>
      </c>
      <c r="CJ70" s="44">
        <f>$F70*((CO70-CI70)+0.03/($E70)^4*5*(CO70-CI70)*(CI70+$CO$3*(CO70-CI70))^4)</f>
        <v>0</v>
      </c>
      <c r="CK70" s="32" t="e">
        <f>#REF!*(CI70+0.03/($E70)^4*CI70^5)</f>
        <v>#REF!</v>
      </c>
      <c r="CL70" s="44">
        <f t="shared" si="48"/>
        <v>0</v>
      </c>
      <c r="CM70" s="8"/>
      <c r="CN70" s="33">
        <f t="shared" si="57"/>
        <v>1.2243100983617083</v>
      </c>
      <c r="CO70" s="22">
        <v>5850</v>
      </c>
      <c r="CP70" s="33">
        <f t="shared" si="49"/>
        <v>5850</v>
      </c>
      <c r="CQ70" s="33">
        <f t="shared" si="62"/>
        <v>7048.4428150831991</v>
      </c>
      <c r="CR70" s="44">
        <f t="shared" si="63"/>
        <v>0</v>
      </c>
      <c r="CS70" s="60"/>
      <c r="CT70" s="33">
        <f>C70</f>
        <v>58</v>
      </c>
      <c r="CU70" s="33" t="str">
        <f>D70</f>
        <v xml:space="preserve"> ('19', '17'),</v>
      </c>
      <c r="CV70" s="33">
        <f>E70</f>
        <v>9650</v>
      </c>
      <c r="CW70" s="33">
        <f t="shared" si="50"/>
        <v>1.2</v>
      </c>
      <c r="CX70" s="90">
        <f t="shared" si="51"/>
        <v>9.6863509517151725E-2</v>
      </c>
      <c r="CY70" s="33">
        <f>CW70*(1+0.15*(CZ70/CV70)^4)</f>
        <v>1.2243100983617083</v>
      </c>
      <c r="CZ70" s="33">
        <v>5850</v>
      </c>
      <c r="DA70" s="10">
        <f t="shared" si="52"/>
        <v>7162.2140754159936</v>
      </c>
      <c r="DB70" s="54">
        <f>CZ70/CV70</f>
        <v>0.60621761658031093</v>
      </c>
      <c r="DC70" s="33" t="str">
        <f t="shared" si="53"/>
        <v>-</v>
      </c>
      <c r="DD70" s="8"/>
      <c r="DF70" s="33">
        <v>58</v>
      </c>
      <c r="DG70" s="1">
        <v>5844.6617934784481</v>
      </c>
      <c r="DH70" s="92">
        <f t="shared" si="54"/>
        <v>9.1334737751778093E-4</v>
      </c>
    </row>
    <row r="71" spans="2:112" s="1" customFormat="1" x14ac:dyDescent="0.3">
      <c r="B71" s="72"/>
      <c r="C71" s="28">
        <v>59</v>
      </c>
      <c r="D71" s="29" t="s">
        <v>71</v>
      </c>
      <c r="E71" s="29">
        <v>10010</v>
      </c>
      <c r="F71" s="29">
        <v>2.4</v>
      </c>
      <c r="G71" s="74">
        <v>2.6445445061771728</v>
      </c>
      <c r="H71" s="74">
        <v>2.4489909490444162</v>
      </c>
      <c r="I71" s="82">
        <f t="shared" si="6"/>
        <v>0.19555355713275668</v>
      </c>
      <c r="J71" s="29">
        <v>6130</v>
      </c>
      <c r="K71" s="27">
        <f t="shared" si="55"/>
        <v>-6381.0633935019705</v>
      </c>
      <c r="L71" s="32">
        <f t="shared" si="7"/>
        <v>15972.815708311766</v>
      </c>
      <c r="M71" s="7"/>
      <c r="N71" s="40">
        <f t="shared" si="8"/>
        <v>2.6461835759647054</v>
      </c>
      <c r="O71" s="43">
        <v>3700</v>
      </c>
      <c r="P71" s="42">
        <f t="shared" si="9"/>
        <v>5395.9924828933454</v>
      </c>
      <c r="Q71" s="27">
        <f t="shared" si="10"/>
        <v>4854.5310963919992</v>
      </c>
      <c r="R71" s="32">
        <f t="shared" si="11"/>
        <v>14038.393451954813</v>
      </c>
      <c r="S71" s="42">
        <f t="shared" si="12"/>
        <v>538767.03516907594</v>
      </c>
      <c r="T71" s="6"/>
      <c r="U71" s="40">
        <f t="shared" si="13"/>
        <v>2.6259520137868191</v>
      </c>
      <c r="V71" s="29">
        <v>7230</v>
      </c>
      <c r="W71" s="42">
        <f t="shared" si="14"/>
        <v>6153.1479921044865</v>
      </c>
      <c r="X71" s="27">
        <f t="shared" si="15"/>
        <v>-61.267801483110794</v>
      </c>
      <c r="Y71" s="32">
        <f t="shared" si="16"/>
        <v>16034.078429565217</v>
      </c>
      <c r="Z71" s="42">
        <f t="shared" si="17"/>
        <v>573284.46512878244</v>
      </c>
      <c r="AA71" s="8"/>
      <c r="AB71" s="40">
        <f t="shared" si="18"/>
        <v>2.6469526711921807</v>
      </c>
      <c r="AC71" s="21">
        <v>6130</v>
      </c>
      <c r="AD71" s="42">
        <f t="shared" si="19"/>
        <v>6148.1797226888102</v>
      </c>
      <c r="AE71" s="27">
        <f t="shared" si="20"/>
        <v>-2553.4119552785037</v>
      </c>
      <c r="AF71" s="32">
        <f t="shared" si="21"/>
        <v>16020.928067612258</v>
      </c>
      <c r="AG71" s="42">
        <f t="shared" si="22"/>
        <v>24.683700986744839</v>
      </c>
      <c r="AH71" s="8"/>
      <c r="AI71" s="40">
        <f t="shared" si="23"/>
        <v>2.646786866288755</v>
      </c>
      <c r="AJ71" s="29">
        <v>5180</v>
      </c>
      <c r="AK71" s="42">
        <f t="shared" si="24"/>
        <v>5842.4916535042594</v>
      </c>
      <c r="AL71" s="27">
        <f t="shared" si="25"/>
        <v>758.66642798218732</v>
      </c>
      <c r="AM71" s="32">
        <f t="shared" si="26"/>
        <v>15213.318747655721</v>
      </c>
      <c r="AN71" s="42">
        <f t="shared" si="27"/>
        <v>93445.195641778744</v>
      </c>
      <c r="AO71" s="8"/>
      <c r="AP71" s="40">
        <f t="shared" si="28"/>
        <v>2.6373326103000965</v>
      </c>
      <c r="AQ71" s="29">
        <v>6130</v>
      </c>
      <c r="AR71" s="42">
        <f t="shared" si="29"/>
        <v>5891.8743672363198</v>
      </c>
      <c r="AS71" s="27">
        <f t="shared" si="30"/>
        <v>628.73273311613036</v>
      </c>
      <c r="AT71" s="32">
        <f t="shared" si="31"/>
        <v>15343.592562109492</v>
      </c>
      <c r="AU71" s="42">
        <f t="shared" si="32"/>
        <v>2438.6524155426305</v>
      </c>
      <c r="AV71" s="8"/>
      <c r="AW71" s="40">
        <f t="shared" si="33"/>
        <v>2.6387631428064529</v>
      </c>
      <c r="AX71" s="29">
        <v>6130</v>
      </c>
      <c r="AY71" s="42">
        <f t="shared" si="34"/>
        <v>5944.9213303627093</v>
      </c>
      <c r="AZ71" s="27">
        <f t="shared" si="35"/>
        <v>488.79199277803133</v>
      </c>
      <c r="BA71" s="32">
        <f t="shared" si="36"/>
        <v>15483.612580634523</v>
      </c>
      <c r="BB71" s="42">
        <f t="shared" si="37"/>
        <v>2813.9802969325301</v>
      </c>
      <c r="BC71" s="8"/>
      <c r="BD71" s="40">
        <f t="shared" si="38"/>
        <v>2.6403404195469165</v>
      </c>
      <c r="BE71" s="29">
        <v>6130</v>
      </c>
      <c r="BF71" s="42">
        <f t="shared" si="39"/>
        <v>5966.5521149590368</v>
      </c>
      <c r="BG71" s="27">
        <f t="shared" si="40"/>
        <v>431.81579008301065</v>
      </c>
      <c r="BH71" s="32">
        <f t="shared" si="41"/>
        <v>15540.732291045339</v>
      </c>
      <c r="BI71" s="42">
        <f t="shared" si="42"/>
        <v>467.89084225271603</v>
      </c>
      <c r="BJ71" s="8"/>
      <c r="BK71" s="40" t="e">
        <f>#REF!*(1+0.15*(BF71/($E71))^4)</f>
        <v>#REF!</v>
      </c>
      <c r="BL71" s="29">
        <v>6130</v>
      </c>
      <c r="BM71" s="42">
        <f t="shared" si="43"/>
        <v>5996.5713019269606</v>
      </c>
      <c r="BN71" s="42" t="e">
        <f>#REF!*((BT71-BM71)+0.03/($E71)^4*5*(BT71-BM71)*(BM71+$BT$3*(BT71-BM71))^4)</f>
        <v>#REF!</v>
      </c>
      <c r="BO71" s="32" t="e">
        <f>#REF!*(BM71+0.03/($E71)^4*BM71^5)</f>
        <v>#REF!</v>
      </c>
      <c r="BP71" s="32">
        <f t="shared" si="44"/>
        <v>14669.794429090192</v>
      </c>
      <c r="BQ71" s="42">
        <f t="shared" si="45"/>
        <v>901.15158621516707</v>
      </c>
      <c r="BR71" s="8"/>
      <c r="BS71" s="33">
        <f t="shared" ref="BS71:BS82" si="64">$F71*(1+0.15*(BM71/($E71))^4)</f>
        <v>2.4463637119392119</v>
      </c>
      <c r="BT71" s="29">
        <v>6130</v>
      </c>
      <c r="BU71" s="9">
        <f t="shared" ref="BU71:BU82" si="65">BM71+$BT$3*(BT71-BM71)</f>
        <v>6000.9916784852894</v>
      </c>
      <c r="BV71" s="44">
        <f>$F71*((CA71-BU71)+0.03/($E71)^4*5*(CA71-BU71)*(BU71+$CA$3*(CA71-BU71))^4)</f>
        <v>315.64349376930664</v>
      </c>
      <c r="BW71" s="11">
        <f t="shared" ref="BW71:BW82" si="66">$F71*(BU71+0.03/($E71)^4*BU71^5)</f>
        <v>14458.189936696803</v>
      </c>
      <c r="BX71" s="44">
        <f t="shared" ref="BX71:BX82" si="67">(BU71-BM71)^2</f>
        <v>19.539728917422995</v>
      </c>
      <c r="BY71" s="8"/>
      <c r="BZ71" s="33">
        <f t="shared" si="46"/>
        <v>2.446500571340732</v>
      </c>
      <c r="CA71" s="22">
        <v>6130</v>
      </c>
      <c r="CB71" s="33">
        <v>6106.15024663438</v>
      </c>
      <c r="CC71" s="56" t="e">
        <f>#REF!*((CH71-CB71)+0.03/($E71)^4*5*(CH71-CB71)*(CB71+$CH$3*(CH71-CB71))^4)</f>
        <v>#REF!</v>
      </c>
      <c r="CD71" s="19" t="e">
        <f>#REF!*(CB71+0.03/($E71)^4*CB71^5)</f>
        <v>#REF!</v>
      </c>
      <c r="CE71" s="44">
        <f t="shared" si="47"/>
        <v>11058.324455166925</v>
      </c>
      <c r="CF71" s="8"/>
      <c r="CG71" s="33">
        <f t="shared" si="56"/>
        <v>2.4498466683040778</v>
      </c>
      <c r="CH71" s="22">
        <v>6130</v>
      </c>
      <c r="CI71" s="33">
        <v>6107.1155752156901</v>
      </c>
      <c r="CJ71" s="44">
        <f>$F71*((CO71-CI71)+0.03/($E71)^4*5*(CO71-CI71)*(CI71+$CO$3*(CO71-CI71))^4)</f>
        <v>56.064324268285873</v>
      </c>
      <c r="CK71" s="32" t="e">
        <f>#REF!*(CI71+0.03/($E71)^4*CI71^5)</f>
        <v>#REF!</v>
      </c>
      <c r="CL71" s="44">
        <f t="shared" si="48"/>
        <v>0.93185926989423207</v>
      </c>
      <c r="CM71" s="8"/>
      <c r="CN71" s="33">
        <f t="shared" si="57"/>
        <v>2.4498781970568939</v>
      </c>
      <c r="CO71" s="22">
        <v>6130</v>
      </c>
      <c r="CP71" s="33">
        <f t="shared" si="49"/>
        <v>6107.4779475978394</v>
      </c>
      <c r="CQ71" s="33">
        <f t="shared" ref="CQ71:CQ82" si="68">$F71*(CP71+0.03/($E71)^4*CP71^5)</f>
        <v>14718.887533682931</v>
      </c>
      <c r="CR71" s="44">
        <f t="shared" ref="CR71:CR82" si="69">(CP71-CI71)^2</f>
        <v>0.13131374334452961</v>
      </c>
      <c r="CS71" s="60"/>
      <c r="CT71" s="33">
        <f>C71</f>
        <v>59</v>
      </c>
      <c r="CU71" s="33" t="str">
        <f>D71</f>
        <v xml:space="preserve"> ('19', '20'),</v>
      </c>
      <c r="CV71" s="33">
        <f>E71</f>
        <v>10010</v>
      </c>
      <c r="CW71" s="33">
        <f t="shared" si="50"/>
        <v>2.4</v>
      </c>
      <c r="CX71" s="90">
        <f t="shared" si="51"/>
        <v>0.19555355713275668</v>
      </c>
      <c r="CY71" s="33">
        <f>CW71*(1+0.15*(CZ71/CV71)^4)</f>
        <v>2.4488222583536614</v>
      </c>
      <c r="CZ71" s="33">
        <v>6074.5333176351396</v>
      </c>
      <c r="DA71" s="10">
        <f t="shared" si="52"/>
        <v>14875.452397335841</v>
      </c>
      <c r="DB71" s="54">
        <f>CZ71/CV71</f>
        <v>0.6068464852782357</v>
      </c>
      <c r="DC71" s="33" t="str">
        <f t="shared" si="53"/>
        <v>-</v>
      </c>
      <c r="DD71" s="8"/>
      <c r="DF71" s="33">
        <v>59</v>
      </c>
      <c r="DG71" s="1">
        <v>6079.7737151470628</v>
      </c>
      <c r="DH71" s="92">
        <f t="shared" si="54"/>
        <v>8.6193956509719553E-4</v>
      </c>
    </row>
    <row r="72" spans="2:112" s="1" customFormat="1" x14ac:dyDescent="0.3">
      <c r="B72" s="72"/>
      <c r="C72" s="28">
        <v>67</v>
      </c>
      <c r="D72" s="29" t="s">
        <v>72</v>
      </c>
      <c r="E72" s="29">
        <v>20630</v>
      </c>
      <c r="F72" s="29">
        <v>2.4</v>
      </c>
      <c r="G72" s="74">
        <v>2.5984268994964035</v>
      </c>
      <c r="H72" s="74">
        <v>2.4393722643971567</v>
      </c>
      <c r="I72" s="82">
        <f t="shared" ref="I72:I82" si="70">G72-H72</f>
        <v>0.15905463509924678</v>
      </c>
      <c r="J72" s="29">
        <v>11400</v>
      </c>
      <c r="K72" s="27">
        <f t="shared" ref="K72:K82" si="71">$F72*((O72-J72)+0.03/($E72)^4*5*(O72-J72)*(J72+$O$3*(O72-J72))^4)+$I72*(O72-J72)</f>
        <v>8311.5242905090527</v>
      </c>
      <c r="L72" s="32">
        <f t="shared" ref="L72:L82" si="72">$F72*(J72+0.03/($E72)^4*J72^5)+$I72*J72</f>
        <v>29249.757796900019</v>
      </c>
      <c r="M72" s="7"/>
      <c r="N72" s="40">
        <f t="shared" ref="N72:N82" si="73">$F72*(1+0.15*(J72/($E72))^4)+$I72</f>
        <v>2.5926225985942484</v>
      </c>
      <c r="O72" s="43">
        <v>14590</v>
      </c>
      <c r="P72" s="42">
        <f t="shared" ref="P72:P82" si="74">J72+$O$3*(O72-J72)</f>
        <v>12363.573654144127</v>
      </c>
      <c r="Q72" s="27">
        <f t="shared" ref="Q72:Q82" si="75">$F72*((V72-P72)+0.03/($E72)^4*5*(V72-P72)*(P72+$V$3*(V72-P72))^4)+$I72*(V72-P72)</f>
        <v>1347.2430146433935</v>
      </c>
      <c r="R72" s="32">
        <f t="shared" ref="R72:R82" si="76">$F72*(P72+0.03/($E72)^4*P72^5)+$I72*P72</f>
        <v>31753.890551124754</v>
      </c>
      <c r="S72" s="42">
        <f t="shared" ref="S72:S82" si="77">(P72-J72)^2</f>
        <v>928474.18696066656</v>
      </c>
      <c r="T72" s="6"/>
      <c r="U72" s="40">
        <f t="shared" ref="U72:U82" si="78">$F72*(1+0.15*(P72/($E72))^4)+$I72</f>
        <v>2.6054935079965684</v>
      </c>
      <c r="V72" s="29">
        <v>12880</v>
      </c>
      <c r="W72" s="42">
        <f t="shared" ref="W72:W82" si="79">P72+$V$3*(V72-P72)</f>
        <v>12576.776189695029</v>
      </c>
      <c r="X72" s="27">
        <f t="shared" ref="X72:X82" si="80">$F72*((AC72-W72)+0.03/($E72)^4*5*(AC72-W72)*(W72+$AC$3*(AC72-W72))^4)+$I72*(AC72-W72)</f>
        <v>-200.27226218573512</v>
      </c>
      <c r="Y72" s="32">
        <f t="shared" ref="Y72:Y82" si="81">$F72*(W72+0.03/($E72)^4*W72^5)+$I72*W72</f>
        <v>32309.73578264382</v>
      </c>
      <c r="Z72" s="42">
        <f t="shared" ref="Z72:Z82" si="82">(W72-P72)^2</f>
        <v>45455.321165333335</v>
      </c>
      <c r="AA72" s="8"/>
      <c r="AB72" s="40">
        <f t="shared" ref="AB72:AB82" si="83">$F72*(1+0.15*(W72/($E72))^4)+$I72</f>
        <v>2.6087805656208527</v>
      </c>
      <c r="AC72" s="21">
        <v>12500</v>
      </c>
      <c r="AD72" s="42">
        <f t="shared" ref="AD72:AD82" si="84">W72+$AC$3*(AC72-W72)</f>
        <v>12560.297663462941</v>
      </c>
      <c r="AE72" s="27">
        <f t="shared" ref="AE72:AE82" si="85">$F72*((AJ72-AD72)+0.03/($E72)^4*5*(AJ72-AD72)*(AD72+$AJ$3*(AJ72-AD72))^4)+$I72*(AJ72-AD72)</f>
        <v>-3020.2513350884346</v>
      </c>
      <c r="AF72" s="32">
        <f t="shared" ref="AF72:AF82" si="86">$F72*(AD72+0.03/($E72)^4*AD72^5)+$I72*AD72</f>
        <v>32266.749068086592</v>
      </c>
      <c r="AG72" s="42">
        <f t="shared" ref="AG72:AG82" si="87">(AD72-W72)^2</f>
        <v>271.54182678159458</v>
      </c>
      <c r="AH72" s="8"/>
      <c r="AI72" s="40">
        <f t="shared" ref="AI72:AI82" si="88">$F72*(1+0.15*(AD72/($E72))^4)+$I72</f>
        <v>2.6085204668434177</v>
      </c>
      <c r="AJ72" s="29">
        <v>11400</v>
      </c>
      <c r="AK72" s="42">
        <f t="shared" ref="AK72:AK82" si="89">AD72+$AJ$3*(AJ72-AD72)</f>
        <v>12193.951267115892</v>
      </c>
      <c r="AL72" s="27">
        <f t="shared" ref="AL72:AL82" si="90">$F72*((AQ72-AK72)+0.03/($E72)^4*5*(AQ72-AK72)*(AK72+$AQ$3*(AQ72-AK72))^4)+$I72*(AQ72-AK72)</f>
        <v>-2065.1180806452721</v>
      </c>
      <c r="AM72" s="32">
        <f t="shared" ref="AM72:AM82" si="91">$F72*(AK72+0.03/($E72)^4*AK72^5)+$I72*AK72</f>
        <v>31312.153717289337</v>
      </c>
      <c r="AN72" s="42">
        <f t="shared" ref="AN72:AN82" si="92">(AK72-AD72)^2</f>
        <v>134209.68211646946</v>
      </c>
      <c r="AO72" s="8"/>
      <c r="AP72" s="40">
        <f t="shared" ref="AP72:AP82" si="93">$F72*(1+0.15*(AK72/($E72))^4)+$I72</f>
        <v>2.6029969982654353</v>
      </c>
      <c r="AQ72" s="29">
        <v>11400</v>
      </c>
      <c r="AR72" s="42">
        <f t="shared" ref="AR72:AR82" si="94">AK72+$AQ$3*(AQ72-AK72)</f>
        <v>12057.581423878068</v>
      </c>
      <c r="AS72" s="27">
        <f t="shared" ref="AS72:AS82" si="95">$F72*((AX72-AR72)+0.03/($E72)^4*5*(AX72-AR72)*(AR72+$AX$3*(AX72-AR72))^4)+$I72*(AX72-AR72)</f>
        <v>-1709.0931990866266</v>
      </c>
      <c r="AT72" s="32">
        <f t="shared" ref="AT72:AT82" si="96">$F72*(AR72+0.03/($E72)^4*AR72^5)+$I72*AR72</f>
        <v>30957.315965241993</v>
      </c>
      <c r="AU72" s="42">
        <f t="shared" ref="AU72:AU82" si="97">(AR72-AK72)^2</f>
        <v>18596.734144708738</v>
      </c>
      <c r="AV72" s="8"/>
      <c r="AW72" s="40">
        <f t="shared" ref="AW72:AW82" si="98">$F72*(1+0.15*(AR72/($E72))^4)+$I72</f>
        <v>2.6010640277041461</v>
      </c>
      <c r="AX72" s="29">
        <v>11400</v>
      </c>
      <c r="AY72" s="42">
        <f t="shared" ref="AY72:AY82" si="99">AR72+$AX$3*(AX72-AR72)</f>
        <v>11911.092794576758</v>
      </c>
      <c r="AZ72" s="27">
        <f t="shared" ref="AZ72:AZ82" si="100">$F72*((BE72-AY72)+0.03/($E72)^4*5*(BE72-AY72)*(AY72+$BE$3*(BE72-AY72))^4)+$I72*(BE72-AY72)</f>
        <v>-1327.9534775396805</v>
      </c>
      <c r="BA72" s="32">
        <f t="shared" ref="BA72:BA82" si="101">$F72*(AY72+0.03/($E72)^4*AY72^5)+$I72*AY72</f>
        <v>30576.437383988552</v>
      </c>
      <c r="BB72" s="42">
        <f t="shared" ref="BB72:BB82" si="102">(AY72-AR72)^2</f>
        <v>21458.918514576511</v>
      </c>
      <c r="BC72" s="8"/>
      <c r="BD72" s="40">
        <f t="shared" ref="BD72:BD82" si="103">$F72*(1+0.15*(AY72/($E72))^4)+$I72</f>
        <v>2.5990594275113463</v>
      </c>
      <c r="BE72" s="29">
        <v>11400</v>
      </c>
      <c r="BF72" s="42">
        <f t="shared" ref="BF72:BF82" si="104">AY72+$BE$3*(BE72-AY72)</f>
        <v>11851.359611007356</v>
      </c>
      <c r="BG72" s="27">
        <f t="shared" ref="BG72:BG82" si="105">$F72*((BL72-BF72)+0.03/($E72)^4*5*(BL72-BF72)*(BF72+$BL$3*(BL72-BF72))^4)+$I72*(BL72-BF72)</f>
        <v>-1172.2609820504365</v>
      </c>
      <c r="BH72" s="32">
        <f t="shared" ref="BH72:BH82" si="106">$F72*(BF72+0.03/($E72)^4*BF72^5)+$I72*BF72</f>
        <v>30421.211137648086</v>
      </c>
      <c r="BI72" s="42">
        <f t="shared" ref="BI72:BI82" si="107">(BF72-AY72)^2</f>
        <v>3568.0532193358977</v>
      </c>
      <c r="BJ72" s="8"/>
      <c r="BK72" s="40" t="e">
        <f>#REF!*(1+0.15*(BF72/($E72))^4)</f>
        <v>#REF!</v>
      </c>
      <c r="BL72" s="29">
        <v>11400</v>
      </c>
      <c r="BM72" s="42">
        <f t="shared" ref="BM72:BM82" si="108">BF72+$BL$3*(BL72-BF72)</f>
        <v>11768.461942743226</v>
      </c>
      <c r="BN72" s="42" t="e">
        <f>#REF!*((BT72-BM72)+0.03/($E72)^4*5*(BT72-BM72)*(BM72+$BT$3*(BT72-BM72))^4)</f>
        <v>#REF!</v>
      </c>
      <c r="BO72" s="32" t="e">
        <f>#REF!*(BM72+0.03/($E72)^4*BM72^5)</f>
        <v>#REF!</v>
      </c>
      <c r="BP72" s="32">
        <f t="shared" ref="BP72:BP82" si="109">$F72*(1+0.15*(BM72/($E72))^4)*BM72</f>
        <v>28692.954998351714</v>
      </c>
      <c r="BQ72" s="42">
        <f t="shared" ref="BQ72:BQ82" si="110">(BM72-BF72)^2</f>
        <v>6872.0234036296806</v>
      </c>
      <c r="BR72" s="8"/>
      <c r="BS72" s="33">
        <f t="shared" si="64"/>
        <v>2.438122767269908</v>
      </c>
      <c r="BT72" s="29">
        <v>9540</v>
      </c>
      <c r="BU72" s="9">
        <f t="shared" si="65"/>
        <v>11694.63493944414</v>
      </c>
      <c r="BV72" s="44">
        <f>$F72*((CA72-BU72)+0.03/($E72)^4*5*(CA72-BU72)*(BU72+$CA$3*(CA72-BU72))^4)</f>
        <v>-5248.4530208948954</v>
      </c>
      <c r="BW72" s="11">
        <f t="shared" si="66"/>
        <v>28154.073723557987</v>
      </c>
      <c r="BX72" s="44">
        <f t="shared" si="67"/>
        <v>5450.4264161232322</v>
      </c>
      <c r="BY72" s="8"/>
      <c r="BZ72" s="33">
        <f t="shared" ref="BZ72:BZ82" si="111">$F72*(1+0.15*(BU72/($E72))^4)</f>
        <v>2.4371751103571353</v>
      </c>
      <c r="CA72" s="22">
        <v>9540</v>
      </c>
      <c r="CB72" s="33">
        <v>11991.939447447199</v>
      </c>
      <c r="CC72" s="56" t="e">
        <f>#REF!*((CH72-CB72)+0.03/($E72)^4*5*(CH72-CB72)*(CB72+$CH$3*(CH72-CB72))^4)</f>
        <v>#REF!</v>
      </c>
      <c r="CD72" s="19" t="e">
        <f>#REF!*(CB72+0.03/($E72)^4*CB72^5)</f>
        <v>#REF!</v>
      </c>
      <c r="CE72" s="44">
        <f t="shared" ref="CE72:CE82" si="112">(CB72-BU72)^2</f>
        <v>88389.970478940857</v>
      </c>
      <c r="CF72" s="8"/>
      <c r="CG72" s="33">
        <f t="shared" ref="CG72:CG82" si="113">$F72*(1+0.15*(CB72/($E72))^4)</f>
        <v>2.4411020323267199</v>
      </c>
      <c r="CH72" s="22">
        <v>11400</v>
      </c>
      <c r="CI72" s="33">
        <v>11967.9804547369</v>
      </c>
      <c r="CJ72" s="44">
        <f>$F72*((CO72-CI72)+0.03/($E72)^4*5*(CO72-CI72)*(CI72+$CO$3*(CO72-CI72))^4)</f>
        <v>-5924.8868589841104</v>
      </c>
      <c r="CK72" s="32" t="e">
        <f>#REF!*(CI72+0.03/($E72)^4*CI72^5)</f>
        <v>#REF!</v>
      </c>
      <c r="CL72" s="44">
        <f t="shared" ref="CL72:CL82" si="114">(CI72-CB72)^2</f>
        <v>574.03333169215318</v>
      </c>
      <c r="CM72" s="8"/>
      <c r="CN72" s="33">
        <f t="shared" si="57"/>
        <v>2.4407745403470704</v>
      </c>
      <c r="CO72" s="22">
        <v>9540</v>
      </c>
      <c r="CP72" s="33">
        <f t="shared" ref="CP72:CP82" si="115">CI72+$CO$3*(CO72-CI72)</f>
        <v>11929.533647815302</v>
      </c>
      <c r="CQ72" s="33">
        <f t="shared" si="68"/>
        <v>28726.920924027672</v>
      </c>
      <c r="CR72" s="44">
        <f t="shared" si="69"/>
        <v>1478.1569624666499</v>
      </c>
      <c r="CS72" s="60"/>
      <c r="CT72" s="33">
        <f>C72</f>
        <v>67</v>
      </c>
      <c r="CU72" s="33" t="str">
        <f>D72</f>
        <v xml:space="preserve"> ('22', '15'),</v>
      </c>
      <c r="CV72" s="33">
        <f>E72</f>
        <v>20630</v>
      </c>
      <c r="CW72" s="33">
        <f t="shared" ref="CW72:CW82" si="116">F72</f>
        <v>2.4</v>
      </c>
      <c r="CX72" s="90">
        <f t="shared" ref="CX72:CX82" si="117">I72</f>
        <v>0.15905463509924678</v>
      </c>
      <c r="CY72" s="33">
        <f>CW72*(1+0.15*(CZ72/CV72)^4)</f>
        <v>2.4354087294309568</v>
      </c>
      <c r="CZ72" s="33">
        <v>11553.170658462701</v>
      </c>
      <c r="DA72" s="10">
        <f t="shared" ref="DA72:DA82" si="118">CY72*CZ72</f>
        <v>28136.692674225658</v>
      </c>
      <c r="DB72" s="54">
        <f>CZ72/CV72</f>
        <v>0.56001796696377615</v>
      </c>
      <c r="DC72" s="33" t="str">
        <f t="shared" ref="DC72:DC82" si="119">IF(DB72&gt;=0.9,"V","-")</f>
        <v>-</v>
      </c>
      <c r="DD72" s="8"/>
      <c r="DF72" s="33">
        <v>67</v>
      </c>
      <c r="DG72" s="1">
        <v>11863.72854483302</v>
      </c>
      <c r="DH72" s="92">
        <f t="shared" ref="DH72:DH82" si="120">ABS(CZ72-DG72)/DG72</f>
        <v>2.6177089706387116E-2</v>
      </c>
    </row>
    <row r="73" spans="2:112" s="1" customFormat="1" x14ac:dyDescent="0.3">
      <c r="B73" s="72"/>
      <c r="C73" s="28">
        <v>68</v>
      </c>
      <c r="D73" s="29" t="s">
        <v>73</v>
      </c>
      <c r="E73" s="29">
        <v>10150</v>
      </c>
      <c r="F73" s="29">
        <v>3</v>
      </c>
      <c r="G73" s="74">
        <v>3.0042546290542935</v>
      </c>
      <c r="H73" s="74">
        <v>3.0008411431825541</v>
      </c>
      <c r="I73" s="82">
        <f t="shared" si="70"/>
        <v>3.4134858717393968E-3</v>
      </c>
      <c r="J73" s="29">
        <v>1990</v>
      </c>
      <c r="K73" s="27">
        <f t="shared" si="71"/>
        <v>6461.7631232082013</v>
      </c>
      <c r="L73" s="32">
        <f t="shared" si="72"/>
        <v>5977.0574697155507</v>
      </c>
      <c r="M73" s="7"/>
      <c r="N73" s="40">
        <f t="shared" si="73"/>
        <v>3.0040783924817642</v>
      </c>
      <c r="O73" s="43">
        <v>4140</v>
      </c>
      <c r="P73" s="42">
        <f t="shared" si="74"/>
        <v>2639.4305192507441</v>
      </c>
      <c r="Q73" s="27">
        <f t="shared" si="75"/>
        <v>-1951.3790232750366</v>
      </c>
      <c r="R73" s="32">
        <f t="shared" si="76"/>
        <v>7928.3874658419791</v>
      </c>
      <c r="S73" s="42">
        <f t="shared" si="77"/>
        <v>421759.99933429103</v>
      </c>
      <c r="T73" s="6"/>
      <c r="U73" s="40">
        <f t="shared" si="78"/>
        <v>3.0054712200968376</v>
      </c>
      <c r="V73" s="29">
        <v>1990</v>
      </c>
      <c r="W73" s="42">
        <f t="shared" si="79"/>
        <v>2371.3182618504611</v>
      </c>
      <c r="X73" s="27">
        <f t="shared" si="80"/>
        <v>-1145.7006116054019</v>
      </c>
      <c r="Y73" s="32">
        <f t="shared" si="81"/>
        <v>7122.6850572512758</v>
      </c>
      <c r="Z73" s="42">
        <f t="shared" si="82"/>
        <v>71884.182568275573</v>
      </c>
      <c r="AA73" s="8"/>
      <c r="AB73" s="40">
        <f t="shared" si="83"/>
        <v>3.0047541121510069</v>
      </c>
      <c r="AC73" s="21">
        <v>1990</v>
      </c>
      <c r="AD73" s="42">
        <f t="shared" si="84"/>
        <v>2289.4756618772576</v>
      </c>
      <c r="AE73" s="27">
        <f t="shared" si="85"/>
        <v>1954.8621395281314</v>
      </c>
      <c r="AF73" s="32">
        <f t="shared" si="86"/>
        <v>6876.7754851937898</v>
      </c>
      <c r="AG73" s="42">
        <f t="shared" si="87"/>
        <v>6698.2111703738101</v>
      </c>
      <c r="AH73" s="8"/>
      <c r="AI73" s="40">
        <f t="shared" si="88"/>
        <v>3.0045783961291193</v>
      </c>
      <c r="AJ73" s="29">
        <v>2940</v>
      </c>
      <c r="AK73" s="42">
        <f t="shared" si="89"/>
        <v>2494.8688592539138</v>
      </c>
      <c r="AL73" s="27">
        <f t="shared" si="90"/>
        <v>-1517.0498245736358</v>
      </c>
      <c r="AM73" s="32">
        <f t="shared" si="91"/>
        <v>7493.9424056765802</v>
      </c>
      <c r="AN73" s="42">
        <f t="shared" si="92"/>
        <v>42186.365528606046</v>
      </c>
      <c r="AO73" s="8"/>
      <c r="AP73" s="40">
        <f t="shared" si="93"/>
        <v>3.0050561139178829</v>
      </c>
      <c r="AQ73" s="29">
        <v>1990</v>
      </c>
      <c r="AR73" s="42">
        <f t="shared" si="94"/>
        <v>2408.1520920621233</v>
      </c>
      <c r="AS73" s="27">
        <f t="shared" si="95"/>
        <v>-1256.3928310877591</v>
      </c>
      <c r="AT73" s="32">
        <f t="shared" si="96"/>
        <v>7233.3632181178009</v>
      </c>
      <c r="AU73" s="42">
        <f t="shared" si="97"/>
        <v>7519.7977121951926</v>
      </c>
      <c r="AV73" s="8"/>
      <c r="AW73" s="40">
        <f t="shared" si="98"/>
        <v>3.0048393692086792</v>
      </c>
      <c r="AX73" s="29">
        <v>1990</v>
      </c>
      <c r="AY73" s="42">
        <f t="shared" si="99"/>
        <v>2315.0008493697601</v>
      </c>
      <c r="AZ73" s="27">
        <f t="shared" si="100"/>
        <v>-976.48235682575728</v>
      </c>
      <c r="BA73" s="32">
        <f t="shared" si="101"/>
        <v>6953.4685825405941</v>
      </c>
      <c r="BB73" s="42">
        <f t="shared" si="102"/>
        <v>8677.1540151315512</v>
      </c>
      <c r="BC73" s="8"/>
      <c r="BD73" s="40">
        <f t="shared" si="103"/>
        <v>3.0046312213621578</v>
      </c>
      <c r="BE73" s="29">
        <v>1990</v>
      </c>
      <c r="BF73" s="42">
        <f t="shared" si="104"/>
        <v>2277.0168754190186</v>
      </c>
      <c r="BG73" s="27">
        <f t="shared" si="105"/>
        <v>-862.3282274628242</v>
      </c>
      <c r="BH73" s="32">
        <f t="shared" si="106"/>
        <v>6839.3422416588037</v>
      </c>
      <c r="BI73" s="42">
        <f t="shared" si="107"/>
        <v>1442.7822770906109</v>
      </c>
      <c r="BJ73" s="8"/>
      <c r="BK73" s="40" t="e">
        <f>#REF!*(1+0.15*(BF73/($E73))^4)</f>
        <v>#REF!</v>
      </c>
      <c r="BL73" s="29">
        <v>1990</v>
      </c>
      <c r="BM73" s="42">
        <f t="shared" si="108"/>
        <v>2224.3027442817843</v>
      </c>
      <c r="BN73" s="42" t="e">
        <f>#REF!*((BT73-BM73)+0.03/($E73)^4*5*(BT73-BM73)*(BM73+$BT$3*(BT73-BM73))^4)</f>
        <v>#REF!</v>
      </c>
      <c r="BO73" s="32" t="e">
        <f>#REF!*(BM73+0.03/($E73)^4*BM73^5)</f>
        <v>#REF!</v>
      </c>
      <c r="BP73" s="32">
        <f t="shared" si="109"/>
        <v>6675.2166688167581</v>
      </c>
      <c r="BQ73" s="42">
        <f t="shared" si="110"/>
        <v>2778.7796215535336</v>
      </c>
      <c r="BR73" s="8"/>
      <c r="BS73" s="33">
        <f t="shared" si="64"/>
        <v>3.0010378245395506</v>
      </c>
      <c r="BT73" s="29">
        <v>1990</v>
      </c>
      <c r="BU73" s="9">
        <f t="shared" si="65"/>
        <v>2216.540498428134</v>
      </c>
      <c r="BV73" s="44">
        <f>$F73*((CA73-BU73)+0.03/($E73)^4*5*(CA73-BU73)*(BU73+$CA$3*(CA73-BU73))^4)</f>
        <v>-679.84886662514145</v>
      </c>
      <c r="BW73" s="11">
        <f t="shared" si="66"/>
        <v>6650.0751826592768</v>
      </c>
      <c r="BX73" s="44">
        <f t="shared" si="67"/>
        <v>60.252460692510596</v>
      </c>
      <c r="BY73" s="8"/>
      <c r="BZ73" s="33">
        <f t="shared" si="111"/>
        <v>3.0010234132315565</v>
      </c>
      <c r="CA73" s="22">
        <v>1990</v>
      </c>
      <c r="CB73" s="33">
        <v>2038.28788839822</v>
      </c>
      <c r="CC73" s="56" t="e">
        <f>#REF!*((CH73-CB73)+0.03/($E73)^4*5*(CH73-CB73)*(CB73+$CH$3*(CH73-CB73))^4)</f>
        <v>#REF!</v>
      </c>
      <c r="CD73" s="19" t="e">
        <f>#REF!*(CB73+0.03/($E73)^4*CB73^5)</f>
        <v>#REF!</v>
      </c>
      <c r="CE73" s="44">
        <f t="shared" si="112"/>
        <v>31773.992982476586</v>
      </c>
      <c r="CF73" s="8"/>
      <c r="CG73" s="33">
        <f t="shared" si="113"/>
        <v>3.0007318303904733</v>
      </c>
      <c r="CH73" s="22">
        <v>1990</v>
      </c>
      <c r="CI73" s="33">
        <v>2036.3334162455101</v>
      </c>
      <c r="CJ73" s="44">
        <f>$F73*((CO73-CI73)+0.03/($E73)^4*5*(CO73-CI73)*(CI73+$CO$3*(CO73-CI73))^4)</f>
        <v>-139.03397841546425</v>
      </c>
      <c r="CK73" s="32" t="e">
        <f>#REF!*(CI73+0.03/($E73)^4*CI73^5)</f>
        <v>#REF!</v>
      </c>
      <c r="CL73" s="44">
        <f t="shared" si="114"/>
        <v>3.8199613957187375</v>
      </c>
      <c r="CM73" s="8"/>
      <c r="CN73" s="33">
        <f t="shared" ref="CN73:CN82" si="121">$F73*(1+0.15*(CI73/($E73))^4)</f>
        <v>3.0007290274770018</v>
      </c>
      <c r="CO73" s="22">
        <v>1990</v>
      </c>
      <c r="CP73" s="33">
        <f t="shared" si="115"/>
        <v>2035.5997316291723</v>
      </c>
      <c r="CQ73" s="33">
        <f t="shared" si="68"/>
        <v>6107.0955689991179</v>
      </c>
      <c r="CR73" s="44">
        <f t="shared" si="69"/>
        <v>0.53829311625069876</v>
      </c>
      <c r="CS73" s="60"/>
      <c r="CT73" s="33">
        <f>C73</f>
        <v>68</v>
      </c>
      <c r="CU73" s="33" t="str">
        <f>D73</f>
        <v xml:space="preserve"> ('22', '20'),</v>
      </c>
      <c r="CV73" s="33">
        <f>E73</f>
        <v>10150</v>
      </c>
      <c r="CW73" s="33">
        <f t="shared" si="116"/>
        <v>3</v>
      </c>
      <c r="CX73" s="90">
        <f t="shared" si="117"/>
        <v>3.4134858717393968E-3</v>
      </c>
      <c r="CY73" s="33">
        <f>CW73*(1+0.15*(CZ73/CV73)^4)</f>
        <v>3.0008049544677027</v>
      </c>
      <c r="CZ73" s="33">
        <v>2087.4003050466499</v>
      </c>
      <c r="DA73" s="10">
        <f t="shared" si="118"/>
        <v>6263.8811773413809</v>
      </c>
      <c r="DB73" s="54">
        <f>CZ73/CV73</f>
        <v>0.20565520246765023</v>
      </c>
      <c r="DC73" s="33" t="str">
        <f t="shared" si="119"/>
        <v>-</v>
      </c>
      <c r="DD73" s="8"/>
      <c r="DF73" s="33">
        <v>68</v>
      </c>
      <c r="DG73" s="1">
        <v>2110.4758947793712</v>
      </c>
      <c r="DH73" s="92">
        <f t="shared" si="120"/>
        <v>1.0933832407090142E-2</v>
      </c>
    </row>
    <row r="74" spans="2:112" s="1" customFormat="1" x14ac:dyDescent="0.3">
      <c r="B74" s="72"/>
      <c r="C74" s="28">
        <v>69</v>
      </c>
      <c r="D74" s="29" t="s">
        <v>74</v>
      </c>
      <c r="E74" s="29">
        <v>10460</v>
      </c>
      <c r="F74" s="29">
        <v>1.2</v>
      </c>
      <c r="G74" s="74">
        <v>1.3701636811999043</v>
      </c>
      <c r="H74" s="74">
        <v>1.232859910223288</v>
      </c>
      <c r="I74" s="82">
        <f t="shared" si="70"/>
        <v>0.13730377097661628</v>
      </c>
      <c r="J74" s="29">
        <v>9100</v>
      </c>
      <c r="K74" s="27">
        <f t="shared" si="71"/>
        <v>-4832.3987843605391</v>
      </c>
      <c r="L74" s="32">
        <f t="shared" si="72"/>
        <v>12357.129074378563</v>
      </c>
      <c r="M74" s="7"/>
      <c r="N74" s="40">
        <f t="shared" si="73"/>
        <v>1.4404162756421963</v>
      </c>
      <c r="O74" s="43">
        <v>5650</v>
      </c>
      <c r="P74" s="42">
        <f t="shared" si="74"/>
        <v>8057.8905621325266</v>
      </c>
      <c r="Q74" s="27">
        <f t="shared" si="75"/>
        <v>-3310.2255872034666</v>
      </c>
      <c r="R74" s="32">
        <f t="shared" si="76"/>
        <v>10878.00783524534</v>
      </c>
      <c r="S74" s="42">
        <f t="shared" si="77"/>
        <v>1085992.0804924613</v>
      </c>
      <c r="T74" s="6"/>
      <c r="U74" s="40">
        <f t="shared" si="78"/>
        <v>1.4006952998146489</v>
      </c>
      <c r="V74" s="29">
        <v>5650</v>
      </c>
      <c r="W74" s="42">
        <f t="shared" si="79"/>
        <v>7063.811973200477</v>
      </c>
      <c r="X74" s="27">
        <f t="shared" si="80"/>
        <v>2819.919681935191</v>
      </c>
      <c r="Y74" s="32">
        <f t="shared" si="81"/>
        <v>9499.3521271887803</v>
      </c>
      <c r="Z74" s="42">
        <f t="shared" si="82"/>
        <v>988192.24097313476</v>
      </c>
      <c r="AA74" s="8"/>
      <c r="AB74" s="40">
        <f t="shared" si="83"/>
        <v>1.3747408787016446</v>
      </c>
      <c r="AC74" s="21">
        <v>9100</v>
      </c>
      <c r="AD74" s="42">
        <f t="shared" si="84"/>
        <v>7500.8404054053117</v>
      </c>
      <c r="AE74" s="27">
        <f t="shared" si="85"/>
        <v>-2538.8229759323349</v>
      </c>
      <c r="AF74" s="32">
        <f t="shared" si="86"/>
        <v>10102.306627719705</v>
      </c>
      <c r="AG74" s="42">
        <f t="shared" si="87"/>
        <v>190993.85055541576</v>
      </c>
      <c r="AH74" s="8"/>
      <c r="AI74" s="40">
        <f t="shared" si="88"/>
        <v>1.3849014161857811</v>
      </c>
      <c r="AJ74" s="29">
        <v>5650</v>
      </c>
      <c r="AK74" s="42">
        <f t="shared" si="89"/>
        <v>6916.4656073814203</v>
      </c>
      <c r="AL74" s="27">
        <f t="shared" si="90"/>
        <v>3012.8547845356129</v>
      </c>
      <c r="AM74" s="32">
        <f t="shared" si="91"/>
        <v>9297.014433633396</v>
      </c>
      <c r="AN74" s="42">
        <f t="shared" si="92"/>
        <v>341493.90456546377</v>
      </c>
      <c r="AO74" s="8"/>
      <c r="AP74" s="40">
        <f t="shared" si="93"/>
        <v>1.3717136110265342</v>
      </c>
      <c r="AQ74" s="29">
        <v>9100</v>
      </c>
      <c r="AR74" s="42">
        <f t="shared" si="94"/>
        <v>7291.5116022161765</v>
      </c>
      <c r="AS74" s="27">
        <f t="shared" si="95"/>
        <v>-2251.9904628885965</v>
      </c>
      <c r="AT74" s="32">
        <f t="shared" si="96"/>
        <v>9812.9476810125561</v>
      </c>
      <c r="AU74" s="42">
        <f t="shared" si="97"/>
        <v>140659.49824159191</v>
      </c>
      <c r="AV74" s="8"/>
      <c r="AW74" s="40">
        <f t="shared" si="98"/>
        <v>1.3798064251795366</v>
      </c>
      <c r="AX74" s="29">
        <v>5650</v>
      </c>
      <c r="AY74" s="42">
        <f t="shared" si="99"/>
        <v>6925.8340209172366</v>
      </c>
      <c r="AZ74" s="27">
        <f t="shared" si="100"/>
        <v>2994.4005667719593</v>
      </c>
      <c r="BA74" s="32">
        <f t="shared" si="101"/>
        <v>9309.8660884720011</v>
      </c>
      <c r="BB74" s="42">
        <f t="shared" si="102"/>
        <v>133720.09346464282</v>
      </c>
      <c r="BC74" s="8"/>
      <c r="BD74" s="40">
        <f t="shared" si="103"/>
        <v>1.3719004238826109</v>
      </c>
      <c r="BE74" s="29">
        <v>9100</v>
      </c>
      <c r="BF74" s="42">
        <f t="shared" si="104"/>
        <v>7179.9363227241811</v>
      </c>
      <c r="BG74" s="27">
        <f t="shared" si="105"/>
        <v>-2098.1030657736073</v>
      </c>
      <c r="BH74" s="32">
        <f t="shared" si="106"/>
        <v>9659.1383220123134</v>
      </c>
      <c r="BI74" s="42">
        <f t="shared" si="107"/>
        <v>64567.979783587522</v>
      </c>
      <c r="BJ74" s="8"/>
      <c r="BK74" s="40" t="e">
        <f>#REF!*(1+0.15*(BF74/($E74))^4)</f>
        <v>#REF!</v>
      </c>
      <c r="BL74" s="29">
        <v>5650</v>
      </c>
      <c r="BM74" s="42">
        <f t="shared" si="108"/>
        <v>6898.9449565198083</v>
      </c>
      <c r="BN74" s="42" t="e">
        <f>#REF!*((BT74-BM74)+0.03/($E74)^4*5*(BT74-BM74)*(BM74+$BT$3*(BT74-BM74))^4)</f>
        <v>#REF!</v>
      </c>
      <c r="BO74" s="32" t="e">
        <f>#REF!*(BM74+0.03/($E74)^4*BM74^5)</f>
        <v>#REF!</v>
      </c>
      <c r="BP74" s="32">
        <f t="shared" si="109"/>
        <v>8513.7292425829783</v>
      </c>
      <c r="BQ74" s="42">
        <f t="shared" si="110"/>
        <v>78956.147881399913</v>
      </c>
      <c r="BR74" s="8"/>
      <c r="BS74" s="33">
        <f t="shared" si="64"/>
        <v>1.2340624974166705</v>
      </c>
      <c r="BT74" s="29">
        <v>9100</v>
      </c>
      <c r="BU74" s="9">
        <f t="shared" si="65"/>
        <v>6971.8639931161661</v>
      </c>
      <c r="BV74" s="44">
        <f>$F74*((CA74-BU74)+0.03/($E74)^4*5*(CA74-BU74)*(BU74+$CA$3*(CA74-BU74))^4)</f>
        <v>2633.8513933612353</v>
      </c>
      <c r="BW74" s="11">
        <f t="shared" si="66"/>
        <v>8415.7727186913562</v>
      </c>
      <c r="BX74" s="44">
        <f t="shared" si="67"/>
        <v>5317.1858981409578</v>
      </c>
      <c r="BY74" s="8"/>
      <c r="BZ74" s="33">
        <f t="shared" si="111"/>
        <v>1.2355255976026414</v>
      </c>
      <c r="CA74" s="22">
        <v>9100</v>
      </c>
      <c r="CB74" s="33">
        <v>6775.2841749608597</v>
      </c>
      <c r="CC74" s="56" t="e">
        <f>#REF!*((CH74-CB74)+0.03/($E74)^4*5*(CH74-CB74)*(CB74+$CH$3*(CH74-CB74))^4)</f>
        <v>#REF!</v>
      </c>
      <c r="CD74" s="19" t="e">
        <f>#REF!*(CB74+0.03/($E74)^4*CB74^5)</f>
        <v>#REF!</v>
      </c>
      <c r="CE74" s="44">
        <f t="shared" si="112"/>
        <v>38643.624905973324</v>
      </c>
      <c r="CF74" s="8"/>
      <c r="CG74" s="33">
        <f t="shared" si="113"/>
        <v>1.2316851544865111</v>
      </c>
      <c r="CH74" s="22">
        <v>5650</v>
      </c>
      <c r="CI74" s="33">
        <v>6729.7378349405099</v>
      </c>
      <c r="CJ74" s="44">
        <f>$F74*((CO74-CI74)+0.03/($E74)^4*5*(CO74-CI74)*(CI74+$CO$3*(CO74-CI74))^4)</f>
        <v>-3148.7472092658372</v>
      </c>
      <c r="CK74" s="32" t="e">
        <f>#REF!*(CI74+0.03/($E74)^4*CI74^5)</f>
        <v>#REF!</v>
      </c>
      <c r="CL74" s="44">
        <f t="shared" si="114"/>
        <v>2074.4690892493195</v>
      </c>
      <c r="CM74" s="8"/>
      <c r="CN74" s="33">
        <f t="shared" si="121"/>
        <v>1.2308417030466861</v>
      </c>
      <c r="CO74" s="22">
        <v>4170</v>
      </c>
      <c r="CP74" s="33">
        <f t="shared" si="115"/>
        <v>6689.2046642068381</v>
      </c>
      <c r="CQ74" s="33">
        <f t="shared" si="68"/>
        <v>8067.3217686182797</v>
      </c>
      <c r="CR74" s="44">
        <f t="shared" si="69"/>
        <v>1642.9379297249877</v>
      </c>
      <c r="CS74" s="60"/>
      <c r="CT74" s="33">
        <f>C74</f>
        <v>69</v>
      </c>
      <c r="CU74" s="33" t="str">
        <f>D74</f>
        <v xml:space="preserve"> ('22', '21'),</v>
      </c>
      <c r="CV74" s="33">
        <f>E74</f>
        <v>10460</v>
      </c>
      <c r="CW74" s="33">
        <f t="shared" si="116"/>
        <v>1.2</v>
      </c>
      <c r="CX74" s="90">
        <f t="shared" si="117"/>
        <v>0.13730377097661628</v>
      </c>
      <c r="CY74" s="33">
        <f>CW74*(1+0.15*(CZ74/CV74)^4)</f>
        <v>1.2338197546877276</v>
      </c>
      <c r="CZ74" s="33">
        <v>6886.62082493053</v>
      </c>
      <c r="DA74" s="10">
        <f t="shared" si="118"/>
        <v>8496.8488168431832</v>
      </c>
      <c r="DB74" s="54">
        <f>CZ74/CV74</f>
        <v>0.65837675190540446</v>
      </c>
      <c r="DC74" s="33" t="str">
        <f t="shared" si="119"/>
        <v>-</v>
      </c>
      <c r="DD74" s="8"/>
      <c r="DF74" s="33">
        <v>69</v>
      </c>
      <c r="DG74" s="1">
        <v>6837.2293996219378</v>
      </c>
      <c r="DH74" s="92">
        <f t="shared" si="120"/>
        <v>7.2238947125751471E-3</v>
      </c>
    </row>
    <row r="75" spans="2:112" s="1" customFormat="1" x14ac:dyDescent="0.3">
      <c r="B75" s="72"/>
      <c r="C75" s="28">
        <v>70</v>
      </c>
      <c r="D75" s="29" t="s">
        <v>75</v>
      </c>
      <c r="E75" s="29">
        <v>10000</v>
      </c>
      <c r="F75" s="29">
        <v>2.4</v>
      </c>
      <c r="G75" s="74">
        <v>2.6872555933459243</v>
      </c>
      <c r="H75" s="74">
        <v>2.4602917526774868</v>
      </c>
      <c r="I75" s="82">
        <f t="shared" si="70"/>
        <v>0.22696384066843756</v>
      </c>
      <c r="J75" s="29">
        <v>2980</v>
      </c>
      <c r="K75" s="27">
        <f t="shared" si="71"/>
        <v>19582.627742447923</v>
      </c>
      <c r="L75" s="32">
        <f t="shared" si="72"/>
        <v>7830.0442976252016</v>
      </c>
      <c r="M75" s="7"/>
      <c r="N75" s="40">
        <f t="shared" si="73"/>
        <v>2.6298028548181978</v>
      </c>
      <c r="O75" s="43">
        <v>10360</v>
      </c>
      <c r="P75" s="42">
        <f t="shared" si="74"/>
        <v>5209.2080149165067</v>
      </c>
      <c r="Q75" s="27">
        <f t="shared" si="75"/>
        <v>11330.966919281003</v>
      </c>
      <c r="R75" s="32">
        <f t="shared" si="76"/>
        <v>13712.019015590336</v>
      </c>
      <c r="S75" s="42">
        <f t="shared" si="77"/>
        <v>4969368.3737679925</v>
      </c>
      <c r="T75" s="6"/>
      <c r="U75" s="40">
        <f t="shared" si="78"/>
        <v>2.6534725938276322</v>
      </c>
      <c r="V75" s="29">
        <v>9390</v>
      </c>
      <c r="W75" s="42">
        <f t="shared" si="79"/>
        <v>6935.2149450111483</v>
      </c>
      <c r="X75" s="27">
        <f t="shared" si="80"/>
        <v>-13493.037884290903</v>
      </c>
      <c r="Y75" s="32">
        <f t="shared" si="81"/>
        <v>18334.072223592913</v>
      </c>
      <c r="Z75" s="42">
        <f t="shared" si="82"/>
        <v>2979099.922734729</v>
      </c>
      <c r="AA75" s="8"/>
      <c r="AB75" s="40">
        <f t="shared" si="83"/>
        <v>2.7102441259235999</v>
      </c>
      <c r="AC75" s="21">
        <v>1880</v>
      </c>
      <c r="AD75" s="42">
        <f t="shared" si="84"/>
        <v>5850.2106955022255</v>
      </c>
      <c r="AE75" s="27">
        <f t="shared" si="85"/>
        <v>9599.2805473618064</v>
      </c>
      <c r="AF75" s="32">
        <f t="shared" si="86"/>
        <v>15417.630922260421</v>
      </c>
      <c r="AG75" s="42">
        <f t="shared" si="87"/>
        <v>1177234.2214524208</v>
      </c>
      <c r="AH75" s="8"/>
      <c r="AI75" s="40">
        <f t="shared" si="88"/>
        <v>2.6691323773693956</v>
      </c>
      <c r="AJ75" s="29">
        <v>9390</v>
      </c>
      <c r="AK75" s="42">
        <f t="shared" si="89"/>
        <v>6967.8455028156241</v>
      </c>
      <c r="AL75" s="27">
        <f t="shared" si="90"/>
        <v>-10699.632358843215</v>
      </c>
      <c r="AM75" s="32">
        <f t="shared" si="91"/>
        <v>18422.534693606369</v>
      </c>
      <c r="AN75" s="42">
        <f t="shared" si="92"/>
        <v>1249107.5625184576</v>
      </c>
      <c r="AO75" s="8"/>
      <c r="AP75" s="40">
        <f t="shared" si="93"/>
        <v>2.7118225751924383</v>
      </c>
      <c r="AQ75" s="29">
        <v>2980</v>
      </c>
      <c r="AR75" s="42">
        <f t="shared" si="94"/>
        <v>6282.8892736365724</v>
      </c>
      <c r="AS75" s="27">
        <f t="shared" si="95"/>
        <v>8427.0261912887363</v>
      </c>
      <c r="AT75" s="32">
        <f t="shared" si="96"/>
        <v>16575.413263964052</v>
      </c>
      <c r="AU75" s="42">
        <f t="shared" si="97"/>
        <v>469165.03589118551</v>
      </c>
      <c r="AV75" s="8"/>
      <c r="AW75" s="40">
        <f t="shared" si="98"/>
        <v>2.6830609037608717</v>
      </c>
      <c r="AX75" s="29">
        <v>9390</v>
      </c>
      <c r="AY75" s="42">
        <f t="shared" si="99"/>
        <v>6975.0566233589907</v>
      </c>
      <c r="AZ75" s="27">
        <f t="shared" si="100"/>
        <v>-10752.88914686797</v>
      </c>
      <c r="BA75" s="32">
        <f t="shared" si="101"/>
        <v>18442.091240982467</v>
      </c>
      <c r="BB75" s="42">
        <f t="shared" si="102"/>
        <v>479095.64002175652</v>
      </c>
      <c r="BC75" s="8"/>
      <c r="BD75" s="40">
        <f t="shared" si="103"/>
        <v>2.7121744068489488</v>
      </c>
      <c r="BE75" s="29">
        <v>2980</v>
      </c>
      <c r="BF75" s="42">
        <f t="shared" si="104"/>
        <v>6508.1405306543884</v>
      </c>
      <c r="BG75" s="27">
        <f t="shared" si="105"/>
        <v>7825.0075796371711</v>
      </c>
      <c r="BH75" s="32">
        <f t="shared" si="106"/>
        <v>17180.715209797778</v>
      </c>
      <c r="BI75" s="42">
        <f t="shared" si="107"/>
        <v>218010.63762653279</v>
      </c>
      <c r="BJ75" s="8"/>
      <c r="BK75" s="40" t="e">
        <f>#REF!*(1+0.15*(BF75/($E75))^4)</f>
        <v>#REF!</v>
      </c>
      <c r="BL75" s="29">
        <v>9390</v>
      </c>
      <c r="BM75" s="42">
        <f t="shared" si="108"/>
        <v>7037.4289836918033</v>
      </c>
      <c r="BN75" s="42" t="e">
        <f>#REF!*((BT75-BM75)+0.03/($E75)^4*5*(BT75-BM75)*(BM75+$BT$3*(BT75-BM75))^4)</f>
        <v>#REF!</v>
      </c>
      <c r="BO75" s="32" t="e">
        <f>#REF!*(BM75+0.03/($E75)^4*BM75^5)</f>
        <v>#REF!</v>
      </c>
      <c r="BP75" s="32">
        <f t="shared" si="109"/>
        <v>17511.231533157927</v>
      </c>
      <c r="BQ75" s="42">
        <f t="shared" si="110"/>
        <v>280146.26651873975</v>
      </c>
      <c r="BR75" s="8"/>
      <c r="BS75" s="33">
        <f t="shared" si="64"/>
        <v>2.488299572718617</v>
      </c>
      <c r="BT75" s="29">
        <v>3570</v>
      </c>
      <c r="BU75" s="9">
        <f t="shared" si="65"/>
        <v>6922.5560813961329</v>
      </c>
      <c r="BV75" s="44">
        <f>$F75*((CA75-BU75)+0.03/($E75)^4*5*(CA75-BU75)*(BU75+$CA$3*(CA75-BU75))^4)</f>
        <v>-8298.6461790128124</v>
      </c>
      <c r="BW75" s="11">
        <f t="shared" si="66"/>
        <v>16728.597538935308</v>
      </c>
      <c r="BX75" s="44">
        <f t="shared" si="67"/>
        <v>13195.783681830644</v>
      </c>
      <c r="BY75" s="8"/>
      <c r="BZ75" s="33">
        <f t="shared" si="111"/>
        <v>2.4826739012575141</v>
      </c>
      <c r="CA75" s="22">
        <v>3570</v>
      </c>
      <c r="CB75" s="33">
        <v>6759.7731407909096</v>
      </c>
      <c r="CC75" s="56" t="e">
        <f>#REF!*((CH75-CB75)+0.03/($E75)^4*5*(CH75-CB75)*(CB75+$CH$3*(CH75-CB75))^4)</f>
        <v>#REF!</v>
      </c>
      <c r="CD75" s="19" t="e">
        <f>#REF!*(CB75+0.03/($E75)^4*CB75^5)</f>
        <v>#REF!</v>
      </c>
      <c r="CE75" s="44">
        <f t="shared" si="112"/>
        <v>26498.285752083659</v>
      </c>
      <c r="CF75" s="8"/>
      <c r="CG75" s="33">
        <f t="shared" si="113"/>
        <v>2.4751676521793828</v>
      </c>
      <c r="CH75" s="22">
        <v>9390</v>
      </c>
      <c r="CI75" s="33">
        <v>6866.2326552192299</v>
      </c>
      <c r="CJ75" s="44">
        <f>$F75*((CO75-CI75)+0.03/($E75)^4*5*(CO75-CI75)*(CI75+$CO$3*(CO75-CI75))^4)</f>
        <v>4053.7504497829545</v>
      </c>
      <c r="CK75" s="32" t="e">
        <f>#REF!*(CI75+0.03/($E75)^4*CI75^5)</f>
        <v>#REF!</v>
      </c>
      <c r="CL75" s="44">
        <f t="shared" si="114"/>
        <v>11333.628212313735</v>
      </c>
      <c r="CM75" s="8"/>
      <c r="CN75" s="33">
        <f t="shared" si="121"/>
        <v>2.4800159490389873</v>
      </c>
      <c r="CO75" s="22">
        <v>8500</v>
      </c>
      <c r="CP75" s="33">
        <f t="shared" si="115"/>
        <v>6892.1031837636638</v>
      </c>
      <c r="CQ75" s="33">
        <f t="shared" si="68"/>
        <v>16653.014978324976</v>
      </c>
      <c r="CR75" s="44">
        <f t="shared" si="69"/>
        <v>669.28424716836969</v>
      </c>
      <c r="CS75" s="60"/>
      <c r="CT75" s="33">
        <f>C75</f>
        <v>70</v>
      </c>
      <c r="CU75" s="33" t="str">
        <f>D75</f>
        <v xml:space="preserve"> ('22', '23'),</v>
      </c>
      <c r="CV75" s="33">
        <f>E75</f>
        <v>10000</v>
      </c>
      <c r="CW75" s="33">
        <f t="shared" si="116"/>
        <v>2.4</v>
      </c>
      <c r="CX75" s="90">
        <f t="shared" si="117"/>
        <v>0.22696384066843756</v>
      </c>
      <c r="CY75" s="33">
        <f>CW75*(1+0.15*(CZ75/CV75)^4)</f>
        <v>2.4735150639636658</v>
      </c>
      <c r="CZ75" s="33">
        <v>6722.3088164792998</v>
      </c>
      <c r="DA75" s="10">
        <f t="shared" si="118"/>
        <v>16627.732122177309</v>
      </c>
      <c r="DB75" s="54">
        <f>CZ75/CV75</f>
        <v>0.67223088164792999</v>
      </c>
      <c r="DC75" s="33" t="str">
        <f t="shared" si="119"/>
        <v>-</v>
      </c>
      <c r="DD75" s="8"/>
      <c r="DF75" s="33">
        <v>70</v>
      </c>
      <c r="DG75" s="1">
        <v>6397.1841427188874</v>
      </c>
      <c r="DH75" s="92">
        <f t="shared" si="120"/>
        <v>5.0823091301891173E-2</v>
      </c>
    </row>
    <row r="76" spans="2:112" s="1" customFormat="1" x14ac:dyDescent="0.3">
      <c r="B76" s="72"/>
      <c r="C76" s="28">
        <v>60</v>
      </c>
      <c r="D76" s="29" t="s">
        <v>76</v>
      </c>
      <c r="E76" s="29">
        <v>8110</v>
      </c>
      <c r="F76" s="29">
        <v>2.4</v>
      </c>
      <c r="G76" s="74">
        <v>3.0657892227521857</v>
      </c>
      <c r="H76" s="74">
        <v>2.5320449609208899</v>
      </c>
      <c r="I76" s="82">
        <f t="shared" si="70"/>
        <v>0.53374426183129575</v>
      </c>
      <c r="J76" s="29">
        <v>6640</v>
      </c>
      <c r="K76" s="27">
        <f t="shared" si="71"/>
        <v>0</v>
      </c>
      <c r="L76" s="32">
        <f t="shared" si="72"/>
        <v>19694.889201657094</v>
      </c>
      <c r="M76" s="7"/>
      <c r="N76" s="40">
        <f t="shared" si="73"/>
        <v>3.0955118093443157</v>
      </c>
      <c r="O76" s="43">
        <v>6640</v>
      </c>
      <c r="P76" s="42">
        <f t="shared" si="74"/>
        <v>6640</v>
      </c>
      <c r="Q76" s="27">
        <f t="shared" si="75"/>
        <v>-1813.0992780367974</v>
      </c>
      <c r="R76" s="32">
        <f t="shared" si="76"/>
        <v>19694.889201657094</v>
      </c>
      <c r="S76" s="42">
        <f t="shared" si="77"/>
        <v>0</v>
      </c>
      <c r="T76" s="6"/>
      <c r="U76" s="40">
        <f t="shared" si="78"/>
        <v>3.0955118093443157</v>
      </c>
      <c r="V76" s="29">
        <v>6050</v>
      </c>
      <c r="W76" s="42">
        <f t="shared" si="79"/>
        <v>6396.4231627908894</v>
      </c>
      <c r="X76" s="27">
        <f t="shared" si="80"/>
        <v>-1062.3705295221675</v>
      </c>
      <c r="Y76" s="32">
        <f t="shared" si="81"/>
        <v>18943.680958870798</v>
      </c>
      <c r="Z76" s="42">
        <f t="shared" si="82"/>
        <v>59329.675624793585</v>
      </c>
      <c r="AA76" s="8"/>
      <c r="AB76" s="40">
        <f t="shared" si="83"/>
        <v>3.073049623791182</v>
      </c>
      <c r="AC76" s="21">
        <v>6050</v>
      </c>
      <c r="AD76" s="42">
        <f t="shared" si="84"/>
        <v>6322.0701218529621</v>
      </c>
      <c r="AE76" s="27">
        <f t="shared" si="85"/>
        <v>-832.42711025148844</v>
      </c>
      <c r="AF76" s="32">
        <f t="shared" si="86"/>
        <v>18715.42839241499</v>
      </c>
      <c r="AG76" s="42">
        <f t="shared" si="87"/>
        <v>5528.3746967170919</v>
      </c>
      <c r="AH76" s="8"/>
      <c r="AI76" s="40">
        <f t="shared" si="88"/>
        <v>3.0666844588664062</v>
      </c>
      <c r="AJ76" s="29">
        <v>6050</v>
      </c>
      <c r="AK76" s="42">
        <f t="shared" si="89"/>
        <v>6236.1681056435509</v>
      </c>
      <c r="AL76" s="27">
        <f t="shared" si="90"/>
        <v>-569.12397197659993</v>
      </c>
      <c r="AM76" s="32">
        <f t="shared" si="91"/>
        <v>18452.300163257081</v>
      </c>
      <c r="AN76" s="42">
        <f t="shared" si="92"/>
        <v>7379.1563888419378</v>
      </c>
      <c r="AO76" s="8"/>
      <c r="AP76" s="40">
        <f t="shared" si="93"/>
        <v>3.0596050186700272</v>
      </c>
      <c r="AQ76" s="29">
        <v>6050</v>
      </c>
      <c r="AR76" s="42">
        <f t="shared" si="94"/>
        <v>6204.1916904226055</v>
      </c>
      <c r="AS76" s="27">
        <f t="shared" si="95"/>
        <v>1335.7280868887547</v>
      </c>
      <c r="AT76" s="32">
        <f t="shared" si="96"/>
        <v>18354.506024304552</v>
      </c>
      <c r="AU76" s="42">
        <f t="shared" si="97"/>
        <v>1022.4911303823121</v>
      </c>
      <c r="AV76" s="8"/>
      <c r="AW76" s="40">
        <f t="shared" si="98"/>
        <v>3.0570433641640005</v>
      </c>
      <c r="AX76" s="29">
        <v>6640</v>
      </c>
      <c r="AY76" s="42">
        <f t="shared" si="99"/>
        <v>6301.2761876269415</v>
      </c>
      <c r="AZ76" s="27">
        <f t="shared" si="100"/>
        <v>-769.53715344332909</v>
      </c>
      <c r="BA76" s="32">
        <f t="shared" si="101"/>
        <v>18651.678082230115</v>
      </c>
      <c r="BB76" s="42">
        <f t="shared" si="102"/>
        <v>9425.3995974187255</v>
      </c>
      <c r="BC76" s="8"/>
      <c r="BD76" s="40">
        <f t="shared" si="103"/>
        <v>3.0649440534624435</v>
      </c>
      <c r="BE76" s="29">
        <v>6050</v>
      </c>
      <c r="BF76" s="42">
        <f t="shared" si="104"/>
        <v>6271.908670022689</v>
      </c>
      <c r="BG76" s="27">
        <f t="shared" si="105"/>
        <v>1129.3622495746154</v>
      </c>
      <c r="BH76" s="32">
        <f t="shared" si="106"/>
        <v>18561.704031232224</v>
      </c>
      <c r="BI76" s="42">
        <f t="shared" si="107"/>
        <v>862.4510902360804</v>
      </c>
      <c r="BJ76" s="8"/>
      <c r="BK76" s="40" t="e">
        <f>#REF!*(1+0.15*(BF76/($E76))^4)</f>
        <v>#REF!</v>
      </c>
      <c r="BL76" s="29">
        <v>6640</v>
      </c>
      <c r="BM76" s="42">
        <f t="shared" si="108"/>
        <v>6339.513108300318</v>
      </c>
      <c r="BN76" s="42" t="e">
        <f>#REF!*((BT76-BM76)+0.03/($E76)^4*5*(BT76-BM76)*(BM76+$BT$3*(BT76-BM76))^4)</f>
        <v>#REF!</v>
      </c>
      <c r="BO76" s="32" t="e">
        <f>#REF!*(BM76+0.03/($E76)^4*BM76^5)</f>
        <v>#REF!</v>
      </c>
      <c r="BP76" s="32">
        <f t="shared" si="109"/>
        <v>16066.947233815794</v>
      </c>
      <c r="BQ76" s="42">
        <f t="shared" si="110"/>
        <v>4570.3600748337512</v>
      </c>
      <c r="BR76" s="8"/>
      <c r="BS76" s="33">
        <f t="shared" si="64"/>
        <v>2.5344134414328061</v>
      </c>
      <c r="BT76" s="29">
        <v>6640</v>
      </c>
      <c r="BU76" s="9">
        <f t="shared" si="65"/>
        <v>6349.4679773152839</v>
      </c>
      <c r="BV76" s="44">
        <f>$F76*((CA76-BU76)+0.03/($E76)^4*5*(CA76-BU76)*(BU76+$CA$3*(CA76-BU76))^4)</f>
        <v>736.9171771009527</v>
      </c>
      <c r="BW76" s="11">
        <f t="shared" si="66"/>
        <v>15410.488577451142</v>
      </c>
      <c r="BX76" s="44">
        <f t="shared" si="67"/>
        <v>99.099417105127742</v>
      </c>
      <c r="BY76" s="8"/>
      <c r="BZ76" s="33">
        <f t="shared" si="111"/>
        <v>2.5352597040477449</v>
      </c>
      <c r="CA76" s="22">
        <v>6640</v>
      </c>
      <c r="CB76" s="33">
        <v>6566.64567885207</v>
      </c>
      <c r="CC76" s="56" t="e">
        <f>#REF!*((CH76-CB76)+0.03/($E76)^4*5*(CH76-CB76)*(CB76+$CH$3*(CH76-CB76))^4)</f>
        <v>#REF!</v>
      </c>
      <c r="CD76" s="19" t="e">
        <f>#REF!*(CB76+0.03/($E76)^4*CB76^5)</f>
        <v>#REF!</v>
      </c>
      <c r="CE76" s="44">
        <f t="shared" si="112"/>
        <v>47166.154044801347</v>
      </c>
      <c r="CF76" s="8"/>
      <c r="CG76" s="33">
        <f t="shared" si="113"/>
        <v>2.5547367309426483</v>
      </c>
      <c r="CH76" s="22">
        <v>6640</v>
      </c>
      <c r="CI76" s="33">
        <v>6569.6147251848197</v>
      </c>
      <c r="CJ76" s="44">
        <f>$F76*((CO76-CI76)+0.03/($E76)^4*5*(CO76-CI76)*(CI76+$CO$3*(CO76-CI76))^4)</f>
        <v>179.8429637108421</v>
      </c>
      <c r="CK76" s="32" t="e">
        <f>#REF!*(CI76+0.03/($E76)^4*CI76^5)</f>
        <v>#REF!</v>
      </c>
      <c r="CL76" s="44">
        <f t="shared" si="114"/>
        <v>8.8152361260145184</v>
      </c>
      <c r="CM76" s="8"/>
      <c r="CN76" s="33">
        <f t="shared" si="121"/>
        <v>2.5550167717573267</v>
      </c>
      <c r="CO76" s="22">
        <v>6640</v>
      </c>
      <c r="CP76" s="33">
        <f t="shared" si="115"/>
        <v>6570.7292683705618</v>
      </c>
      <c r="CQ76" s="33">
        <f t="shared" si="68"/>
        <v>15973.603168885704</v>
      </c>
      <c r="CR76" s="44">
        <f t="shared" si="69"/>
        <v>1.2422065128842605</v>
      </c>
      <c r="CS76" s="60"/>
      <c r="CT76" s="33">
        <f>C76</f>
        <v>60</v>
      </c>
      <c r="CU76" s="33" t="str">
        <f>D76</f>
        <v xml:space="preserve"> ('20', '18'),</v>
      </c>
      <c r="CV76" s="33">
        <f>E76</f>
        <v>8110</v>
      </c>
      <c r="CW76" s="33">
        <f t="shared" si="116"/>
        <v>2.4</v>
      </c>
      <c r="CX76" s="90">
        <f t="shared" si="117"/>
        <v>0.53374426183129575</v>
      </c>
      <c r="CY76" s="33">
        <f>CW76*(1+0.15*(CZ76/CV76)^4)</f>
        <v>2.5261091200457435</v>
      </c>
      <c r="CZ76" s="33">
        <v>6239.2423162597497</v>
      </c>
      <c r="DA76" s="10">
        <f t="shared" si="118"/>
        <v>15761.006917279083</v>
      </c>
      <c r="DB76" s="54">
        <f>CZ76/CV76</f>
        <v>0.76932704269540686</v>
      </c>
      <c r="DC76" s="33" t="str">
        <f t="shared" si="119"/>
        <v>-</v>
      </c>
      <c r="DD76" s="8"/>
      <c r="DF76" s="33">
        <v>60</v>
      </c>
      <c r="DG76" s="1">
        <v>6311.3997329055201</v>
      </c>
      <c r="DH76" s="92">
        <f t="shared" si="120"/>
        <v>1.1432870630831034E-2</v>
      </c>
    </row>
    <row r="77" spans="2:112" s="1" customFormat="1" x14ac:dyDescent="0.3">
      <c r="B77" s="72"/>
      <c r="C77" s="28">
        <v>61</v>
      </c>
      <c r="D77" s="29" t="s">
        <v>77</v>
      </c>
      <c r="E77" s="29">
        <v>6050</v>
      </c>
      <c r="F77" s="29">
        <v>2.4</v>
      </c>
      <c r="G77" s="74">
        <v>2.6879206281161263</v>
      </c>
      <c r="H77" s="74">
        <v>2.4578283195448525</v>
      </c>
      <c r="I77" s="82">
        <f t="shared" si="70"/>
        <v>0.23009230857127383</v>
      </c>
      <c r="J77" s="29">
        <v>3910</v>
      </c>
      <c r="K77" s="27">
        <f t="shared" si="71"/>
        <v>-3949.7276151802357</v>
      </c>
      <c r="L77" s="32">
        <f t="shared" si="72"/>
        <v>10332.7737367066</v>
      </c>
      <c r="M77" s="7"/>
      <c r="N77" s="40">
        <f t="shared" si="73"/>
        <v>2.6928964136773086</v>
      </c>
      <c r="O77" s="43">
        <v>2430</v>
      </c>
      <c r="P77" s="42">
        <f t="shared" si="74"/>
        <v>3462.9501541901855</v>
      </c>
      <c r="Q77" s="27">
        <f t="shared" si="75"/>
        <v>-2740.3512279043339</v>
      </c>
      <c r="R77" s="32">
        <f t="shared" si="76"/>
        <v>9134.6420218601888</v>
      </c>
      <c r="S77" s="42">
        <f t="shared" si="77"/>
        <v>199853.56463857894</v>
      </c>
      <c r="T77" s="6"/>
      <c r="U77" s="40">
        <f t="shared" si="78"/>
        <v>2.668734875121781</v>
      </c>
      <c r="V77" s="29">
        <v>2430</v>
      </c>
      <c r="W77" s="42">
        <f t="shared" si="79"/>
        <v>3036.5048464744077</v>
      </c>
      <c r="X77" s="27">
        <f t="shared" si="80"/>
        <v>2322.7307598777106</v>
      </c>
      <c r="Y77" s="32">
        <f t="shared" si="81"/>
        <v>8000.16137721426</v>
      </c>
      <c r="Z77" s="42">
        <f t="shared" si="82"/>
        <v>181855.60047280436</v>
      </c>
      <c r="AA77" s="8"/>
      <c r="AB77" s="40">
        <f t="shared" si="83"/>
        <v>2.6529365592212146</v>
      </c>
      <c r="AC77" s="21">
        <v>3910</v>
      </c>
      <c r="AD77" s="42">
        <f t="shared" si="84"/>
        <v>3223.9837101448875</v>
      </c>
      <c r="AE77" s="27">
        <f t="shared" si="85"/>
        <v>1830.1173069263432</v>
      </c>
      <c r="AF77" s="32">
        <f t="shared" si="86"/>
        <v>8498.0934377913891</v>
      </c>
      <c r="AG77" s="42">
        <f t="shared" si="87"/>
        <v>35148.32432317434</v>
      </c>
      <c r="AH77" s="8"/>
      <c r="AI77" s="40">
        <f t="shared" si="88"/>
        <v>2.659122664278935</v>
      </c>
      <c r="AJ77" s="29">
        <v>3910</v>
      </c>
      <c r="AK77" s="42">
        <f t="shared" si="89"/>
        <v>3440.582953199229</v>
      </c>
      <c r="AL77" s="27">
        <f t="shared" si="90"/>
        <v>1254.0015035053821</v>
      </c>
      <c r="AM77" s="32">
        <f t="shared" si="91"/>
        <v>9074.9609859991615</v>
      </c>
      <c r="AN77" s="42">
        <f t="shared" si="92"/>
        <v>46915.232091713711</v>
      </c>
      <c r="AO77" s="8"/>
      <c r="AP77" s="40">
        <f t="shared" si="93"/>
        <v>2.6677461366301758</v>
      </c>
      <c r="AQ77" s="29">
        <v>3910</v>
      </c>
      <c r="AR77" s="42">
        <f t="shared" si="94"/>
        <v>3521.210482541077</v>
      </c>
      <c r="AS77" s="27">
        <f t="shared" si="95"/>
        <v>1040.252402962758</v>
      </c>
      <c r="AT77" s="32">
        <f t="shared" si="96"/>
        <v>9290.200429427965</v>
      </c>
      <c r="AU77" s="42">
        <f t="shared" si="97"/>
        <v>6500.7984877705603</v>
      </c>
      <c r="AV77" s="8"/>
      <c r="AW77" s="40">
        <f t="shared" si="98"/>
        <v>2.6714017142151261</v>
      </c>
      <c r="AX77" s="29">
        <v>3910</v>
      </c>
      <c r="AY77" s="42">
        <f t="shared" si="99"/>
        <v>3607.820659518698</v>
      </c>
      <c r="AZ77" s="27">
        <f t="shared" si="100"/>
        <v>809.06324550839292</v>
      </c>
      <c r="BA77" s="32">
        <f t="shared" si="101"/>
        <v>9521.7513922388189</v>
      </c>
      <c r="BB77" s="42">
        <f t="shared" si="102"/>
        <v>7501.3227560948299</v>
      </c>
      <c r="BC77" s="8"/>
      <c r="BD77" s="40">
        <f t="shared" si="103"/>
        <v>2.6756184419829796</v>
      </c>
      <c r="BE77" s="29">
        <v>3910</v>
      </c>
      <c r="BF77" s="42">
        <f t="shared" si="104"/>
        <v>3643.1374047504478</v>
      </c>
      <c r="BG77" s="27">
        <f t="shared" si="105"/>
        <v>715.19883655288788</v>
      </c>
      <c r="BH77" s="32">
        <f t="shared" si="106"/>
        <v>9616.2773147416901</v>
      </c>
      <c r="BI77" s="42">
        <f t="shared" si="107"/>
        <v>1247.2724937643216</v>
      </c>
      <c r="BJ77" s="8"/>
      <c r="BK77" s="40" t="e">
        <f>#REF!*(1+0.15*(BF77/($E77))^4)</f>
        <v>#REF!</v>
      </c>
      <c r="BL77" s="29">
        <v>3910</v>
      </c>
      <c r="BM77" s="42">
        <f t="shared" si="108"/>
        <v>3692.1499578314133</v>
      </c>
      <c r="BN77" s="42" t="e">
        <f>#REF!*((BT77-BM77)+0.03/($E77)^4*5*(BT77-BM77)*(BM77+$BT$3*(BT77-BM77))^4)</f>
        <v>#REF!</v>
      </c>
      <c r="BO77" s="32" t="e">
        <f>#REF!*(BM77+0.03/($E77)^4*BM77^5)</f>
        <v>#REF!</v>
      </c>
      <c r="BP77" s="32">
        <f t="shared" si="109"/>
        <v>9045.5245519762702</v>
      </c>
      <c r="BQ77" s="42">
        <f t="shared" si="110"/>
        <v>2402.2303595144626</v>
      </c>
      <c r="BR77" s="8"/>
      <c r="BS77" s="33">
        <f t="shared" si="64"/>
        <v>2.4499342267477036</v>
      </c>
      <c r="BT77" s="29">
        <v>5180</v>
      </c>
      <c r="BU77" s="9">
        <f t="shared" si="65"/>
        <v>3741.4411338954342</v>
      </c>
      <c r="BV77" s="44">
        <f>$F77*((CA77-BU77)+0.03/($E77)^4*5*(CA77-BU77)*(BU77+$CA$3*(CA77-BU77))^4)</f>
        <v>3533.9800191841573</v>
      </c>
      <c r="BW77" s="11">
        <f t="shared" si="66"/>
        <v>9018.859570434639</v>
      </c>
      <c r="BX77" s="44">
        <f t="shared" si="67"/>
        <v>2429.6200377743044</v>
      </c>
      <c r="BY77" s="8"/>
      <c r="BZ77" s="33">
        <f t="shared" si="111"/>
        <v>2.452654642523501</v>
      </c>
      <c r="CA77" s="22">
        <v>5180</v>
      </c>
      <c r="CB77" s="33">
        <v>3867.7217524944399</v>
      </c>
      <c r="CC77" s="56" t="e">
        <f>#REF!*((CH77-CB77)+0.03/($E77)^4*5*(CH77-CB77)*(CB77+$CH$3*(CH77-CB77))^4)</f>
        <v>#REF!</v>
      </c>
      <c r="CD77" s="19" t="e">
        <f>#REF!*(CB77+0.03/($E77)^4*CB77^5)</f>
        <v>#REF!</v>
      </c>
      <c r="CE77" s="44">
        <f t="shared" si="112"/>
        <v>15946.79463374755</v>
      </c>
      <c r="CF77" s="8"/>
      <c r="CG77" s="33">
        <f t="shared" si="113"/>
        <v>2.4601314801311833</v>
      </c>
      <c r="CH77" s="22">
        <v>3910</v>
      </c>
      <c r="CI77" s="33">
        <v>3869.4329819591399</v>
      </c>
      <c r="CJ77" s="44">
        <f>$F77*((CO77-CI77)+0.03/($E77)^4*5*(CO77-CI77)*(CI77+$CO$3*(CO77-CI77))^4)</f>
        <v>3226.0140342879295</v>
      </c>
      <c r="CK77" s="32" t="e">
        <f>#REF!*(CI77+0.03/($E77)^4*CI77^5)</f>
        <v>#REF!</v>
      </c>
      <c r="CL77" s="44">
        <f t="shared" si="114"/>
        <v>2.9283062808572926</v>
      </c>
      <c r="CM77" s="8"/>
      <c r="CN77" s="33">
        <f t="shared" si="121"/>
        <v>2.4602379687328648</v>
      </c>
      <c r="CO77" s="22">
        <v>5180</v>
      </c>
      <c r="CP77" s="33">
        <f t="shared" si="115"/>
        <v>3890.1856684159557</v>
      </c>
      <c r="CQ77" s="33">
        <f t="shared" si="68"/>
        <v>9384.3265417439088</v>
      </c>
      <c r="CR77" s="44">
        <f t="shared" si="69"/>
        <v>430.67399517490628</v>
      </c>
      <c r="CS77" s="60"/>
      <c r="CT77" s="33">
        <f>C77</f>
        <v>61</v>
      </c>
      <c r="CU77" s="33" t="str">
        <f>D77</f>
        <v xml:space="preserve"> ('20', '19'),</v>
      </c>
      <c r="CV77" s="33">
        <f>E77</f>
        <v>6050</v>
      </c>
      <c r="CW77" s="33">
        <f t="shared" si="116"/>
        <v>2.4</v>
      </c>
      <c r="CX77" s="90">
        <f t="shared" si="117"/>
        <v>0.23009230857127383</v>
      </c>
      <c r="CY77" s="33">
        <f>CW77*(1+0.15*(CZ77/CV77)^4)</f>
        <v>2.4571846377396001</v>
      </c>
      <c r="CZ77" s="33">
        <v>3819.43912916304</v>
      </c>
      <c r="DA77" s="10">
        <f t="shared" si="118"/>
        <v>9385.0671529609372</v>
      </c>
      <c r="DB77" s="54">
        <f>CZ77/CV77</f>
        <v>0.63131225275422154</v>
      </c>
      <c r="DC77" s="33" t="str">
        <f t="shared" si="119"/>
        <v>-</v>
      </c>
      <c r="DD77" s="8"/>
      <c r="DF77" s="33">
        <v>61</v>
      </c>
      <c r="DG77" s="1">
        <v>3830.1421503708457</v>
      </c>
      <c r="DH77" s="92">
        <f t="shared" si="120"/>
        <v>2.7944187937696792E-3</v>
      </c>
    </row>
    <row r="78" spans="2:112" s="1" customFormat="1" x14ac:dyDescent="0.3">
      <c r="B78" s="72"/>
      <c r="C78" s="28">
        <v>62</v>
      </c>
      <c r="D78" s="29" t="s">
        <v>78</v>
      </c>
      <c r="E78" s="29">
        <v>10120</v>
      </c>
      <c r="F78" s="29">
        <v>3.6</v>
      </c>
      <c r="G78" s="74">
        <v>3.9501409376568271</v>
      </c>
      <c r="H78" s="74">
        <v>3.670714237380567</v>
      </c>
      <c r="I78" s="82">
        <f t="shared" si="70"/>
        <v>0.27942670027626004</v>
      </c>
      <c r="J78" s="29">
        <v>5790</v>
      </c>
      <c r="K78" s="27">
        <f t="shared" si="71"/>
        <v>-10481.760170113354</v>
      </c>
      <c r="L78" s="32">
        <f t="shared" si="72"/>
        <v>22528.883637153398</v>
      </c>
      <c r="M78" s="7"/>
      <c r="N78" s="40">
        <f t="shared" si="73"/>
        <v>3.9372877042087766</v>
      </c>
      <c r="O78" s="43">
        <v>3110</v>
      </c>
      <c r="P78" s="42">
        <f t="shared" si="74"/>
        <v>4980.4773062362819</v>
      </c>
      <c r="Q78" s="27">
        <f t="shared" si="75"/>
        <v>5498.1169424506452</v>
      </c>
      <c r="R78" s="32">
        <f t="shared" si="76"/>
        <v>19352.95079538678</v>
      </c>
      <c r="S78" s="42">
        <f t="shared" si="77"/>
        <v>655326.99171846639</v>
      </c>
      <c r="T78" s="6"/>
      <c r="U78" s="40">
        <f t="shared" si="78"/>
        <v>3.9111045410870724</v>
      </c>
      <c r="V78" s="29">
        <v>6380</v>
      </c>
      <c r="W78" s="42">
        <f t="shared" si="79"/>
        <v>5558.2591898792343</v>
      </c>
      <c r="X78" s="27">
        <f t="shared" si="80"/>
        <v>3233.6371448969176</v>
      </c>
      <c r="Y78" s="32">
        <f t="shared" si="81"/>
        <v>21617.484640199677</v>
      </c>
      <c r="Z78" s="42">
        <f t="shared" si="82"/>
        <v>333831.90506599814</v>
      </c>
      <c r="AA78" s="8"/>
      <c r="AB78" s="40">
        <f t="shared" si="83"/>
        <v>3.9285657652786119</v>
      </c>
      <c r="AC78" s="21">
        <v>6380</v>
      </c>
      <c r="AD78" s="42">
        <f t="shared" si="84"/>
        <v>5734.6299833418989</v>
      </c>
      <c r="AE78" s="27">
        <f t="shared" si="85"/>
        <v>2544.9853638052923</v>
      </c>
      <c r="AF78" s="32">
        <f t="shared" si="86"/>
        <v>22310.936643677745</v>
      </c>
      <c r="AG78" s="42">
        <f t="shared" si="87"/>
        <v>31106.656786649877</v>
      </c>
      <c r="AH78" s="8"/>
      <c r="AI78" s="40">
        <f t="shared" si="88"/>
        <v>3.9351059422516599</v>
      </c>
      <c r="AJ78" s="29">
        <v>6380</v>
      </c>
      <c r="AK78" s="42">
        <f t="shared" si="89"/>
        <v>5938.395781859067</v>
      </c>
      <c r="AL78" s="27">
        <f t="shared" si="90"/>
        <v>1742.9172732658692</v>
      </c>
      <c r="AM78" s="32">
        <f t="shared" si="91"/>
        <v>23113.612079626018</v>
      </c>
      <c r="AN78" s="42">
        <f t="shared" si="92"/>
        <v>41520.500645339169</v>
      </c>
      <c r="AO78" s="8"/>
      <c r="AP78" s="40">
        <f t="shared" si="93"/>
        <v>3.943451505516026</v>
      </c>
      <c r="AQ78" s="29">
        <v>6380</v>
      </c>
      <c r="AR78" s="42">
        <f t="shared" si="94"/>
        <v>6014.2461526504658</v>
      </c>
      <c r="AS78" s="27">
        <f t="shared" si="95"/>
        <v>-884.55590057823179</v>
      </c>
      <c r="AT78" s="32">
        <f t="shared" si="96"/>
        <v>23412.849991171537</v>
      </c>
      <c r="AU78" s="42">
        <f t="shared" si="97"/>
        <v>5753.2787491926756</v>
      </c>
      <c r="AV78" s="8"/>
      <c r="AW78" s="40">
        <f t="shared" si="98"/>
        <v>3.9467858359759527</v>
      </c>
      <c r="AX78" s="29">
        <v>5790</v>
      </c>
      <c r="AY78" s="42">
        <f t="shared" si="99"/>
        <v>5964.2911047506486</v>
      </c>
      <c r="AZ78" s="27">
        <f t="shared" si="100"/>
        <v>1640.6884793700433</v>
      </c>
      <c r="BA78" s="32">
        <f t="shared" si="101"/>
        <v>23215.743552309323</v>
      </c>
      <c r="BB78" s="42">
        <f t="shared" si="102"/>
        <v>2495.5068106730255</v>
      </c>
      <c r="BC78" s="8"/>
      <c r="BD78" s="40">
        <f t="shared" si="103"/>
        <v>3.9445755930403674</v>
      </c>
      <c r="BE78" s="29">
        <v>6380</v>
      </c>
      <c r="BF78" s="42">
        <f t="shared" si="104"/>
        <v>6012.8764419239615</v>
      </c>
      <c r="BG78" s="27">
        <f t="shared" si="105"/>
        <v>1450.0625311264532</v>
      </c>
      <c r="BH78" s="32">
        <f t="shared" si="106"/>
        <v>23407.444078291759</v>
      </c>
      <c r="BI78" s="42">
        <f t="shared" si="107"/>
        <v>2360.5349882444943</v>
      </c>
      <c r="BJ78" s="8"/>
      <c r="BK78" s="40" t="e">
        <f>#REF!*(1+0.15*(BF78/($E78))^4)</f>
        <v>#REF!</v>
      </c>
      <c r="BL78" s="29">
        <v>6380</v>
      </c>
      <c r="BM78" s="42">
        <f t="shared" si="108"/>
        <v>6080.3031371513252</v>
      </c>
      <c r="BN78" s="42" t="e">
        <f>#REF!*((BT78-BM78)+0.03/($E78)^4*5*(BT78-BM78)*(BM78+$BT$3*(BT78-BM78))^4)</f>
        <v>#REF!</v>
      </c>
      <c r="BO78" s="32" t="e">
        <f>#REF!*(BM78+0.03/($E78)^4*BM78^5)</f>
        <v>#REF!</v>
      </c>
      <c r="BP78" s="32">
        <f t="shared" si="109"/>
        <v>22316.947532422346</v>
      </c>
      <c r="BQ78" s="42">
        <f t="shared" si="110"/>
        <v>4546.3592292838011</v>
      </c>
      <c r="BR78" s="8"/>
      <c r="BS78" s="33">
        <f t="shared" si="64"/>
        <v>3.6703675834948633</v>
      </c>
      <c r="BT78" s="29">
        <v>5790</v>
      </c>
      <c r="BU78" s="9">
        <f t="shared" si="65"/>
        <v>6070.6856470550738</v>
      </c>
      <c r="BV78" s="44">
        <f>$F78*((CA78-BU78)+0.03/($E78)^4*5*(CA78-BU78)*(BU78+$CA$3*(CA78-BU78))^4)</f>
        <v>-1029.9228378376699</v>
      </c>
      <c r="BW78" s="11">
        <f t="shared" si="66"/>
        <v>21939.364955134959</v>
      </c>
      <c r="BX78" s="44">
        <f t="shared" si="67"/>
        <v>92.496115751494884</v>
      </c>
      <c r="BY78" s="8"/>
      <c r="BZ78" s="33">
        <f t="shared" si="111"/>
        <v>3.6699234243646575</v>
      </c>
      <c r="CA78" s="22">
        <v>5790</v>
      </c>
      <c r="CB78" s="33">
        <v>6150.9733202617099</v>
      </c>
      <c r="CC78" s="56" t="e">
        <f>#REF!*((CH78-CB78)+0.03/($E78)^4*5*(CH78-CB78)*(CB78+$CH$3*(CH78-CB78))^4)</f>
        <v>#REF!</v>
      </c>
      <c r="CD78" s="19" t="e">
        <f>#REF!*(CB78+0.03/($E78)^4*CB78^5)</f>
        <v>#REF!</v>
      </c>
      <c r="CE78" s="44">
        <f t="shared" si="112"/>
        <v>6446.1104689355925</v>
      </c>
      <c r="CF78" s="8"/>
      <c r="CG78" s="33">
        <f t="shared" si="113"/>
        <v>3.6736965373560388</v>
      </c>
      <c r="CH78" s="22">
        <v>6380</v>
      </c>
      <c r="CI78" s="33">
        <v>6160.24326936541</v>
      </c>
      <c r="CJ78" s="44">
        <f>$F78*((CO78-CI78)+0.03/($E78)^4*5*(CO78-CI78)*(CI78+$CO$3*(CO78-CI78))^4)</f>
        <v>-1360.221923870402</v>
      </c>
      <c r="CK78" s="32" t="e">
        <f>#REF!*(CI78+0.03/($E78)^4*CI78^5)</f>
        <v>#REF!</v>
      </c>
      <c r="CL78" s="44">
        <f t="shared" si="114"/>
        <v>85.931956385190801</v>
      </c>
      <c r="CM78" s="8"/>
      <c r="CN78" s="33">
        <f t="shared" si="121"/>
        <v>3.6741418061155073</v>
      </c>
      <c r="CO78" s="22">
        <v>5790</v>
      </c>
      <c r="CP78" s="33">
        <f t="shared" si="115"/>
        <v>6154.3805073882522</v>
      </c>
      <c r="CQ78" s="33">
        <f t="shared" si="68"/>
        <v>22246.682289839278</v>
      </c>
      <c r="CR78" s="44">
        <f t="shared" si="69"/>
        <v>34.371978000807097</v>
      </c>
      <c r="CS78" s="60"/>
      <c r="CT78" s="33">
        <f>C78</f>
        <v>62</v>
      </c>
      <c r="CU78" s="33" t="str">
        <f>D78</f>
        <v xml:space="preserve"> ('20', '21'),</v>
      </c>
      <c r="CV78" s="33">
        <f>E78</f>
        <v>10120</v>
      </c>
      <c r="CW78" s="33">
        <f t="shared" si="116"/>
        <v>3.6</v>
      </c>
      <c r="CX78" s="90">
        <f t="shared" si="117"/>
        <v>0.27942670027626004</v>
      </c>
      <c r="CY78" s="33">
        <f>CW78*(1+0.15*(CZ78/CV78)^4)</f>
        <v>3.6732425466346976</v>
      </c>
      <c r="CZ78" s="33">
        <v>6141.4784405840201</v>
      </c>
      <c r="DA78" s="10">
        <f t="shared" si="118"/>
        <v>22559.139907192937</v>
      </c>
      <c r="DB78" s="54">
        <f>CZ78/CV78</f>
        <v>0.60686545855573326</v>
      </c>
      <c r="DC78" s="33" t="str">
        <f t="shared" si="119"/>
        <v>-</v>
      </c>
      <c r="DD78" s="8"/>
      <c r="DF78" s="33">
        <v>62</v>
      </c>
      <c r="DG78" s="1">
        <v>6087.777736728719</v>
      </c>
      <c r="DH78" s="92">
        <f t="shared" si="120"/>
        <v>8.8210684058510434E-3</v>
      </c>
    </row>
    <row r="79" spans="2:112" s="1" customFormat="1" x14ac:dyDescent="0.3">
      <c r="B79" s="72"/>
      <c r="C79" s="28">
        <v>63</v>
      </c>
      <c r="D79" s="29" t="s">
        <v>79</v>
      </c>
      <c r="E79" s="29">
        <v>10150</v>
      </c>
      <c r="F79" s="29">
        <v>3</v>
      </c>
      <c r="G79" s="74">
        <v>3.0712918763241097</v>
      </c>
      <c r="H79" s="74">
        <v>3.0142311825278116</v>
      </c>
      <c r="I79" s="82">
        <f t="shared" si="70"/>
        <v>5.7060693796298079E-2</v>
      </c>
      <c r="J79" s="29">
        <v>4240</v>
      </c>
      <c r="K79" s="27">
        <f t="shared" si="71"/>
        <v>3691.3022343225634</v>
      </c>
      <c r="L79" s="32">
        <f t="shared" si="72"/>
        <v>12973.557381706063</v>
      </c>
      <c r="M79" s="7"/>
      <c r="N79" s="40">
        <f t="shared" si="73"/>
        <v>3.0707635711662964</v>
      </c>
      <c r="O79" s="43">
        <v>5440</v>
      </c>
      <c r="P79" s="42">
        <f t="shared" si="74"/>
        <v>4602.4728479539035</v>
      </c>
      <c r="Q79" s="27">
        <f t="shared" si="75"/>
        <v>2272.7943024861447</v>
      </c>
      <c r="R79" s="32">
        <f t="shared" si="76"/>
        <v>14087.550788039196</v>
      </c>
      <c r="S79" s="42">
        <f t="shared" si="77"/>
        <v>131386.56550381365</v>
      </c>
      <c r="T79" s="6"/>
      <c r="U79" s="40">
        <f t="shared" si="78"/>
        <v>3.0760851952688029</v>
      </c>
      <c r="V79" s="29">
        <v>5340</v>
      </c>
      <c r="W79" s="42">
        <f t="shared" si="79"/>
        <v>4906.9551039729395</v>
      </c>
      <c r="X79" s="27">
        <f t="shared" si="80"/>
        <v>-2053.4855813064496</v>
      </c>
      <c r="Y79" s="32">
        <f t="shared" si="81"/>
        <v>15024.98298816044</v>
      </c>
      <c r="Z79" s="42">
        <f t="shared" si="82"/>
        <v>92709.444230441761</v>
      </c>
      <c r="AA79" s="8"/>
      <c r="AB79" s="40">
        <f t="shared" si="83"/>
        <v>3.0816415316789469</v>
      </c>
      <c r="AC79" s="21">
        <v>4240</v>
      </c>
      <c r="AD79" s="42">
        <f t="shared" si="84"/>
        <v>4763.8060727420416</v>
      </c>
      <c r="AE79" s="27">
        <f t="shared" si="85"/>
        <v>-1611.2370708288358</v>
      </c>
      <c r="AF79" s="32">
        <f t="shared" si="86"/>
        <v>14584.04838713304</v>
      </c>
      <c r="AG79" s="42">
        <f t="shared" si="87"/>
        <v>20491.64514234458</v>
      </c>
      <c r="AH79" s="8"/>
      <c r="AI79" s="40">
        <f t="shared" si="88"/>
        <v>3.0788962691404289</v>
      </c>
      <c r="AJ79" s="29">
        <v>4240</v>
      </c>
      <c r="AK79" s="42">
        <f t="shared" si="89"/>
        <v>4598.4222465253852</v>
      </c>
      <c r="AL79" s="27">
        <f t="shared" si="90"/>
        <v>-1102.1567628071009</v>
      </c>
      <c r="AM79" s="32">
        <f t="shared" si="91"/>
        <v>14075.090928474699</v>
      </c>
      <c r="AN79" s="42">
        <f t="shared" si="92"/>
        <v>27351.809974061209</v>
      </c>
      <c r="AO79" s="8"/>
      <c r="AP79" s="40">
        <f t="shared" si="93"/>
        <v>3.0760183103534207</v>
      </c>
      <c r="AQ79" s="29">
        <v>4240</v>
      </c>
      <c r="AR79" s="42">
        <f t="shared" si="94"/>
        <v>4536.8592922282405</v>
      </c>
      <c r="AS79" s="27">
        <f t="shared" si="95"/>
        <v>-912.54506874704487</v>
      </c>
      <c r="AT79" s="32">
        <f t="shared" si="96"/>
        <v>13885.752987797625</v>
      </c>
      <c r="AU79" s="42">
        <f t="shared" si="97"/>
        <v>3789.9973417923202</v>
      </c>
      <c r="AV79" s="8"/>
      <c r="AW79" s="40">
        <f t="shared" si="98"/>
        <v>3.0750233097739397</v>
      </c>
      <c r="AX79" s="29">
        <v>4240</v>
      </c>
      <c r="AY79" s="42">
        <f t="shared" si="99"/>
        <v>4470.7283018523085</v>
      </c>
      <c r="AZ79" s="27">
        <f t="shared" si="100"/>
        <v>-709.16505315428219</v>
      </c>
      <c r="BA79" s="32">
        <f t="shared" si="101"/>
        <v>13682.432779925348</v>
      </c>
      <c r="BB79" s="42">
        <f t="shared" si="102"/>
        <v>4373.3078881016127</v>
      </c>
      <c r="BC79" s="8"/>
      <c r="BD79" s="40">
        <f t="shared" si="103"/>
        <v>3.0739986675082211</v>
      </c>
      <c r="BE79" s="29">
        <v>4240</v>
      </c>
      <c r="BF79" s="42">
        <f t="shared" si="104"/>
        <v>4443.7622867657265</v>
      </c>
      <c r="BG79" s="27">
        <f t="shared" si="105"/>
        <v>-626.17042252658018</v>
      </c>
      <c r="BH79" s="32">
        <f t="shared" si="106"/>
        <v>13599.544762285188</v>
      </c>
      <c r="BI79" s="42">
        <f t="shared" si="107"/>
        <v>727.16596964977055</v>
      </c>
      <c r="BJ79" s="8"/>
      <c r="BK79" s="40" t="e">
        <f>#REF!*(1+0.15*(BF79/($E79))^4)</f>
        <v>#REF!</v>
      </c>
      <c r="BL79" s="29">
        <v>4240</v>
      </c>
      <c r="BM79" s="42">
        <f t="shared" si="108"/>
        <v>4406.3388708438924</v>
      </c>
      <c r="BN79" s="42" t="e">
        <f>#REF!*((BT79-BM79)+0.03/($E79)^4*5*(BT79-BM79)*(BM79+$BT$3*(BT79-BM79))^4)</f>
        <v>#REF!</v>
      </c>
      <c r="BO79" s="32" t="e">
        <f>#REF!*(BM79+0.03/($E79)^4*BM79^5)</f>
        <v>#REF!</v>
      </c>
      <c r="BP79" s="32">
        <f t="shared" si="109"/>
        <v>13289.443389396114</v>
      </c>
      <c r="BQ79" s="42">
        <f t="shared" si="110"/>
        <v>1400.5120592585802</v>
      </c>
      <c r="BR79" s="8"/>
      <c r="BS79" s="33">
        <f t="shared" si="64"/>
        <v>3.0159830596167807</v>
      </c>
      <c r="BT79" s="29">
        <v>2970</v>
      </c>
      <c r="BU79" s="9">
        <f t="shared" si="65"/>
        <v>4358.754215022549</v>
      </c>
      <c r="BV79" s="44">
        <f>$F79*((CA79-BU79)+0.03/($E79)^4*5*(CA79-BU79)*(BU79+$CA$3*(CA79-BU79))^4)</f>
        <v>-4186.2570852202834</v>
      </c>
      <c r="BW79" s="11">
        <f t="shared" si="66"/>
        <v>13089.603702145188</v>
      </c>
      <c r="BX79" s="44">
        <f t="shared" si="67"/>
        <v>2264.2994696357105</v>
      </c>
      <c r="BY79" s="8"/>
      <c r="BZ79" s="33">
        <f t="shared" si="111"/>
        <v>3.015303750130669</v>
      </c>
      <c r="CA79" s="22">
        <v>2970</v>
      </c>
      <c r="CB79" s="33">
        <v>4274.9154651756899</v>
      </c>
      <c r="CC79" s="56" t="e">
        <f>#REF!*((CH79-CB79)+0.03/($E79)^4*5*(CH79-CB79)*(CB79+$CH$3*(CH79-CB79))^4)</f>
        <v>#REF!</v>
      </c>
      <c r="CD79" s="19" t="e">
        <f>#REF!*(CB79+0.03/($E79)^4*CB79^5)</f>
        <v>#REF!</v>
      </c>
      <c r="CE79" s="44">
        <f t="shared" si="112"/>
        <v>7028.9359758842293</v>
      </c>
      <c r="CF79" s="8"/>
      <c r="CG79" s="33">
        <f t="shared" si="113"/>
        <v>3.0141598440200879</v>
      </c>
      <c r="CH79" s="22">
        <v>4240</v>
      </c>
      <c r="CI79" s="33">
        <v>4273.50224735547</v>
      </c>
      <c r="CJ79" s="44">
        <f>$F79*((CO79-CI79)+0.03/($E79)^4*5*(CO79-CI79)*(CI79+$CO$3*(CO79-CI79))^4)</f>
        <v>-3928.5861855942039</v>
      </c>
      <c r="CK79" s="32" t="e">
        <f>#REF!*(CI79+0.03/($E79)^4*CI79^5)</f>
        <v>#REF!</v>
      </c>
      <c r="CL79" s="44">
        <f t="shared" si="114"/>
        <v>1.9971846073870014</v>
      </c>
      <c r="CM79" s="8"/>
      <c r="CN79" s="33">
        <f t="shared" si="121"/>
        <v>3.014141129242395</v>
      </c>
      <c r="CO79" s="22">
        <v>2970</v>
      </c>
      <c r="CP79" s="33">
        <f t="shared" si="115"/>
        <v>4252.8614307755124</v>
      </c>
      <c r="CQ79" s="33">
        <f t="shared" si="68"/>
        <v>12770.381643382161</v>
      </c>
      <c r="CR79" s="44">
        <f t="shared" si="69"/>
        <v>426.04330908745141</v>
      </c>
      <c r="CS79" s="60"/>
      <c r="CT79" s="33">
        <f>C79</f>
        <v>63</v>
      </c>
      <c r="CU79" s="33" t="str">
        <f>D79</f>
        <v xml:space="preserve"> ('20', '22'),</v>
      </c>
      <c r="CV79" s="33">
        <f>E79</f>
        <v>10150</v>
      </c>
      <c r="CW79" s="33">
        <f t="shared" si="116"/>
        <v>3</v>
      </c>
      <c r="CX79" s="90">
        <f t="shared" si="117"/>
        <v>5.7060693796298079E-2</v>
      </c>
      <c r="CY79" s="33">
        <f>CW79*(1+0.15*(CZ79/CV79)^4)</f>
        <v>3.0146188698023497</v>
      </c>
      <c r="CZ79" s="33">
        <v>4309.1475330815001</v>
      </c>
      <c r="DA79" s="10">
        <f t="shared" si="118"/>
        <v>12990.437465989735</v>
      </c>
      <c r="DB79" s="54">
        <f>CZ79/CV79</f>
        <v>0.42454655498339905</v>
      </c>
      <c r="DC79" s="33" t="str">
        <f t="shared" si="119"/>
        <v>-</v>
      </c>
      <c r="DD79" s="8"/>
      <c r="DF79" s="33">
        <v>63</v>
      </c>
      <c r="DG79" s="1">
        <v>4280.2896700390402</v>
      </c>
      <c r="DH79" s="92">
        <f t="shared" si="120"/>
        <v>6.7420350646961542E-3</v>
      </c>
    </row>
    <row r="80" spans="2:112" s="1" customFormat="1" x14ac:dyDescent="0.3">
      <c r="B80" s="72"/>
      <c r="C80" s="28">
        <v>64</v>
      </c>
      <c r="D80" s="29" t="s">
        <v>80</v>
      </c>
      <c r="E80" s="29">
        <v>10120</v>
      </c>
      <c r="F80" s="29">
        <v>3.6</v>
      </c>
      <c r="G80" s="74">
        <v>3.8591388928769219</v>
      </c>
      <c r="H80" s="74">
        <v>3.6521076276522373</v>
      </c>
      <c r="I80" s="82">
        <f t="shared" si="70"/>
        <v>0.20703126522468462</v>
      </c>
      <c r="J80" s="29">
        <v>5790</v>
      </c>
      <c r="K80" s="27">
        <f t="shared" si="71"/>
        <v>-10287.740404175132</v>
      </c>
      <c r="L80" s="32">
        <f t="shared" si="72"/>
        <v>22109.714068204776</v>
      </c>
      <c r="M80" s="7"/>
      <c r="N80" s="40">
        <f t="shared" si="73"/>
        <v>3.8648922691572012</v>
      </c>
      <c r="O80" s="43">
        <v>3110</v>
      </c>
      <c r="P80" s="42">
        <f t="shared" si="74"/>
        <v>4980.4773062362819</v>
      </c>
      <c r="Q80" s="27">
        <f t="shared" si="75"/>
        <v>-2569.4249041459379</v>
      </c>
      <c r="R80" s="32">
        <f t="shared" si="76"/>
        <v>18992.386974037305</v>
      </c>
      <c r="S80" s="42">
        <f t="shared" si="77"/>
        <v>655326.99171846639</v>
      </c>
      <c r="T80" s="6"/>
      <c r="U80" s="40">
        <f t="shared" si="78"/>
        <v>3.838709106035497</v>
      </c>
      <c r="V80" s="29">
        <v>4310</v>
      </c>
      <c r="W80" s="42">
        <f t="shared" si="79"/>
        <v>4703.6760491625228</v>
      </c>
      <c r="X80" s="27">
        <f t="shared" si="80"/>
        <v>4168.8912117632162</v>
      </c>
      <c r="Y80" s="32">
        <f t="shared" si="81"/>
        <v>17930.74944241979</v>
      </c>
      <c r="Z80" s="42">
        <f t="shared" si="82"/>
        <v>76618.935917613315</v>
      </c>
      <c r="AA80" s="8"/>
      <c r="AB80" s="40">
        <f t="shared" si="83"/>
        <v>3.8322324711769591</v>
      </c>
      <c r="AC80" s="21">
        <v>5790</v>
      </c>
      <c r="AD80" s="42">
        <f t="shared" si="84"/>
        <v>4936.8345035157208</v>
      </c>
      <c r="AE80" s="27">
        <f t="shared" si="85"/>
        <v>3280.2971459258215</v>
      </c>
      <c r="AF80" s="32">
        <f t="shared" si="86"/>
        <v>18824.878967678425</v>
      </c>
      <c r="AG80" s="42">
        <f t="shared" si="87"/>
        <v>54362.864836372348</v>
      </c>
      <c r="AH80" s="8"/>
      <c r="AI80" s="40">
        <f t="shared" si="88"/>
        <v>3.8376132723109921</v>
      </c>
      <c r="AJ80" s="29">
        <v>5790</v>
      </c>
      <c r="AK80" s="42">
        <f t="shared" si="89"/>
        <v>5206.2085744690576</v>
      </c>
      <c r="AL80" s="27">
        <f t="shared" si="90"/>
        <v>2246.3439590126668</v>
      </c>
      <c r="AM80" s="32">
        <f t="shared" si="91"/>
        <v>19859.581882080132</v>
      </c>
      <c r="AN80" s="42">
        <f t="shared" si="92"/>
        <v>72562.390101973302</v>
      </c>
      <c r="AO80" s="8"/>
      <c r="AP80" s="40">
        <f t="shared" si="93"/>
        <v>3.8448544384920114</v>
      </c>
      <c r="AQ80" s="29">
        <v>5790</v>
      </c>
      <c r="AR80" s="42">
        <f t="shared" si="94"/>
        <v>5306.4811585439438</v>
      </c>
      <c r="AS80" s="27">
        <f t="shared" si="95"/>
        <v>1862.1618197731718</v>
      </c>
      <c r="AT80" s="32">
        <f t="shared" si="96"/>
        <v>20245.26430648096</v>
      </c>
      <c r="AU80" s="42">
        <f t="shared" si="97"/>
        <v>10054.591117055132</v>
      </c>
      <c r="AV80" s="8"/>
      <c r="AW80" s="40">
        <f t="shared" si="98"/>
        <v>3.8478536353453259</v>
      </c>
      <c r="AX80" s="29">
        <v>5790</v>
      </c>
      <c r="AY80" s="42">
        <f t="shared" si="99"/>
        <v>5414.1940740161253</v>
      </c>
      <c r="AZ80" s="27">
        <f t="shared" si="100"/>
        <v>1447.8763341905178</v>
      </c>
      <c r="BA80" s="32">
        <f t="shared" si="101"/>
        <v>20659.910007974468</v>
      </c>
      <c r="BB80" s="42">
        <f t="shared" si="102"/>
        <v>11602.072159517322</v>
      </c>
      <c r="BC80" s="8"/>
      <c r="BD80" s="40">
        <f t="shared" si="103"/>
        <v>3.8512704368779214</v>
      </c>
      <c r="BE80" s="29">
        <v>5790</v>
      </c>
      <c r="BF80" s="42">
        <f t="shared" si="104"/>
        <v>5458.115813084768</v>
      </c>
      <c r="BG80" s="27">
        <f t="shared" si="105"/>
        <v>1279.3468606414237</v>
      </c>
      <c r="BH80" s="32">
        <f t="shared" si="106"/>
        <v>20829.096285487325</v>
      </c>
      <c r="BI80" s="42">
        <f t="shared" si="107"/>
        <v>1929.1191628139291</v>
      </c>
      <c r="BJ80" s="8"/>
      <c r="BK80" s="40" t="e">
        <f>#REF!*(1+0.15*(BF80/($E80))^4)</f>
        <v>#REF!</v>
      </c>
      <c r="BL80" s="29">
        <v>5790</v>
      </c>
      <c r="BM80" s="42">
        <f t="shared" si="108"/>
        <v>5519.0703702894016</v>
      </c>
      <c r="BN80" s="42" t="e">
        <f>#REF!*((BT80-BM80)+0.03/($E80)^4*5*(BT80-BM80)*(BM80+$BT$3*(BT80-BM80))^4)</f>
        <v>#REF!</v>
      </c>
      <c r="BO80" s="32" t="e">
        <f>#REF!*(BM80+0.03/($E80)^4*BM80^5)</f>
        <v>#REF!</v>
      </c>
      <c r="BP80" s="32">
        <f t="shared" si="109"/>
        <v>20132.287301705321</v>
      </c>
      <c r="BQ80" s="42">
        <f t="shared" si="110"/>
        <v>3715.4580440129503</v>
      </c>
      <c r="BR80" s="8"/>
      <c r="BS80" s="33">
        <f t="shared" si="64"/>
        <v>3.6477678215669593</v>
      </c>
      <c r="BT80" s="29">
        <v>5790</v>
      </c>
      <c r="BU80" s="9">
        <f t="shared" si="65"/>
        <v>5528.046032957368</v>
      </c>
      <c r="BV80" s="44">
        <f>$F80*((CA80-BU80)+0.03/($E80)^4*5*(CA80-BU80)*(BU80+$CA$3*(CA80-BU80))^4)</f>
        <v>955.74272315496614</v>
      </c>
      <c r="BW80" s="11">
        <f t="shared" si="66"/>
        <v>19954.122657046817</v>
      </c>
      <c r="BX80" s="44">
        <f t="shared" si="67"/>
        <v>80.562520329125533</v>
      </c>
      <c r="BY80" s="8"/>
      <c r="BZ80" s="33">
        <f t="shared" si="111"/>
        <v>3.6480793196035091</v>
      </c>
      <c r="CA80" s="22">
        <v>5790</v>
      </c>
      <c r="CB80" s="33">
        <v>5741.6479379187404</v>
      </c>
      <c r="CC80" s="56" t="e">
        <f>#REF!*((CH80-CB80)+0.03/($E80)^4*5*(CH80-CB80)*(CB80+$CH$3*(CH80-CB80))^4)</f>
        <v>#REF!</v>
      </c>
      <c r="CD80" s="19" t="e">
        <f>#REF!*(CB80+0.03/($E80)^4*CB80^5)</f>
        <v>#REF!</v>
      </c>
      <c r="CE80" s="44">
        <f t="shared" si="112"/>
        <v>45625.773803127158</v>
      </c>
      <c r="CF80" s="8"/>
      <c r="CG80" s="33">
        <f t="shared" si="113"/>
        <v>3.655952300412769</v>
      </c>
      <c r="CH80" s="22">
        <v>5790</v>
      </c>
      <c r="CI80" s="33">
        <v>5743.6050075276798</v>
      </c>
      <c r="CJ80" s="44">
        <f>$F80*((CO80-CI80)+0.03/($E80)^4*5*(CO80-CI80)*(CI80+$CO$3*(CO80-CI80))^4)</f>
        <v>169.62275080592204</v>
      </c>
      <c r="CK80" s="32" t="e">
        <f>#REF!*(CI80+0.03/($E80)^4*CI80^5)</f>
        <v>#REF!</v>
      </c>
      <c r="CL80" s="44">
        <f t="shared" si="114"/>
        <v>3.8301214542345741</v>
      </c>
      <c r="CM80" s="8"/>
      <c r="CN80" s="33">
        <f t="shared" si="121"/>
        <v>3.6560286259188515</v>
      </c>
      <c r="CO80" s="22">
        <v>5790</v>
      </c>
      <c r="CP80" s="33">
        <f t="shared" si="115"/>
        <v>5744.3396671968849</v>
      </c>
      <c r="CQ80" s="33">
        <f t="shared" si="68"/>
        <v>20744.025233690387</v>
      </c>
      <c r="CR80" s="44">
        <f t="shared" si="69"/>
        <v>0.53972482955644374</v>
      </c>
      <c r="CS80" s="60"/>
      <c r="CT80" s="33">
        <f>C80</f>
        <v>64</v>
      </c>
      <c r="CU80" s="33" t="str">
        <f>D80</f>
        <v xml:space="preserve"> ('21', '20'),</v>
      </c>
      <c r="CV80" s="33">
        <f>E80</f>
        <v>10120</v>
      </c>
      <c r="CW80" s="33">
        <f t="shared" si="116"/>
        <v>3.6</v>
      </c>
      <c r="CX80" s="90">
        <f t="shared" si="117"/>
        <v>0.20703126522468462</v>
      </c>
      <c r="CY80" s="33">
        <f>CW80*(1+0.15*(CZ80/CV80)^4)</f>
        <v>3.6534886535492719</v>
      </c>
      <c r="CZ80" s="33">
        <v>5677.3737964065203</v>
      </c>
      <c r="DA80" s="10">
        <f t="shared" si="118"/>
        <v>20742.220747129177</v>
      </c>
      <c r="DB80" s="54">
        <f>CZ80/CV80</f>
        <v>0.56100531585044666</v>
      </c>
      <c r="DC80" s="33" t="str">
        <f t="shared" si="119"/>
        <v>-</v>
      </c>
      <c r="DD80" s="8"/>
      <c r="DF80" s="33">
        <v>64</v>
      </c>
      <c r="DG80" s="1">
        <v>5640.3674522674346</v>
      </c>
      <c r="DH80" s="92">
        <f t="shared" si="120"/>
        <v>6.5609810800906498E-3</v>
      </c>
    </row>
    <row r="81" spans="2:112" s="1" customFormat="1" x14ac:dyDescent="0.3">
      <c r="B81" s="72"/>
      <c r="C81" s="28">
        <v>65</v>
      </c>
      <c r="D81" s="29" t="s">
        <v>81</v>
      </c>
      <c r="E81" s="29">
        <v>10460</v>
      </c>
      <c r="F81" s="29">
        <v>1.2</v>
      </c>
      <c r="G81" s="74">
        <v>1.3943399563368797</v>
      </c>
      <c r="H81" s="74">
        <v>1.2358449351333904</v>
      </c>
      <c r="I81" s="82">
        <f t="shared" si="70"/>
        <v>0.15849502120348924</v>
      </c>
      <c r="J81" s="29">
        <v>9100</v>
      </c>
      <c r="K81" s="27">
        <f t="shared" si="71"/>
        <v>-4905.5085976432501</v>
      </c>
      <c r="L81" s="32">
        <f t="shared" si="72"/>
        <v>12549.969451443107</v>
      </c>
      <c r="M81" s="7"/>
      <c r="N81" s="40">
        <f t="shared" si="73"/>
        <v>1.4616075258690693</v>
      </c>
      <c r="O81" s="43">
        <v>5650</v>
      </c>
      <c r="P81" s="42">
        <f t="shared" si="74"/>
        <v>8057.8905621325266</v>
      </c>
      <c r="Q81" s="27">
        <f t="shared" si="75"/>
        <v>-3361.251798624543</v>
      </c>
      <c r="R81" s="32">
        <f t="shared" si="76"/>
        <v>11048.764610448248</v>
      </c>
      <c r="S81" s="42">
        <f t="shared" si="77"/>
        <v>1085992.0804924613</v>
      </c>
      <c r="T81" s="6"/>
      <c r="U81" s="40">
        <f t="shared" si="78"/>
        <v>1.4218865500415219</v>
      </c>
      <c r="V81" s="29">
        <v>5650</v>
      </c>
      <c r="W81" s="42">
        <f t="shared" si="79"/>
        <v>7063.811973200477</v>
      </c>
      <c r="X81" s="27">
        <f t="shared" si="80"/>
        <v>2863.0690519200625</v>
      </c>
      <c r="Y81" s="32">
        <f t="shared" si="81"/>
        <v>9649.0431342684533</v>
      </c>
      <c r="Z81" s="42">
        <f t="shared" si="82"/>
        <v>988192.24097313476</v>
      </c>
      <c r="AA81" s="8"/>
      <c r="AB81" s="40">
        <f t="shared" si="83"/>
        <v>1.3959321289285176</v>
      </c>
      <c r="AC81" s="21">
        <v>9100</v>
      </c>
      <c r="AD81" s="42">
        <f t="shared" si="84"/>
        <v>7500.8404054053117</v>
      </c>
      <c r="AE81" s="27">
        <f t="shared" si="85"/>
        <v>-2578.0445980932859</v>
      </c>
      <c r="AF81" s="32">
        <f t="shared" si="86"/>
        <v>10261.258813662487</v>
      </c>
      <c r="AG81" s="42">
        <f t="shared" si="87"/>
        <v>190993.85055541576</v>
      </c>
      <c r="AH81" s="8"/>
      <c r="AI81" s="40">
        <f t="shared" si="88"/>
        <v>1.4060926664126541</v>
      </c>
      <c r="AJ81" s="29">
        <v>5650</v>
      </c>
      <c r="AK81" s="42">
        <f t="shared" si="89"/>
        <v>6916.4656073814203</v>
      </c>
      <c r="AL81" s="27">
        <f t="shared" si="90"/>
        <v>3059.1266082285765</v>
      </c>
      <c r="AM81" s="32">
        <f t="shared" si="91"/>
        <v>9443.5829870049765</v>
      </c>
      <c r="AN81" s="42">
        <f t="shared" si="92"/>
        <v>341493.90456546377</v>
      </c>
      <c r="AO81" s="8"/>
      <c r="AP81" s="40">
        <f t="shared" si="93"/>
        <v>1.3929048612534072</v>
      </c>
      <c r="AQ81" s="29">
        <v>9100</v>
      </c>
      <c r="AR81" s="42">
        <f t="shared" si="94"/>
        <v>7291.5116022161765</v>
      </c>
      <c r="AS81" s="27">
        <f t="shared" si="95"/>
        <v>-2286.7761460014749</v>
      </c>
      <c r="AT81" s="32">
        <f t="shared" si="96"/>
        <v>9967.4639279072671</v>
      </c>
      <c r="AU81" s="42">
        <f t="shared" si="97"/>
        <v>140659.49824159191</v>
      </c>
      <c r="AV81" s="8"/>
      <c r="AW81" s="40">
        <f t="shared" si="98"/>
        <v>1.4009976754064095</v>
      </c>
      <c r="AX81" s="29">
        <v>5650</v>
      </c>
      <c r="AY81" s="42">
        <f t="shared" si="99"/>
        <v>6925.8340209172366</v>
      </c>
      <c r="AZ81" s="27">
        <f t="shared" si="100"/>
        <v>3040.4738620694566</v>
      </c>
      <c r="BA81" s="32">
        <f t="shared" si="101"/>
        <v>9456.6331702390489</v>
      </c>
      <c r="BB81" s="42">
        <f t="shared" si="102"/>
        <v>133720.09346464282</v>
      </c>
      <c r="BC81" s="8"/>
      <c r="BD81" s="40">
        <f t="shared" si="103"/>
        <v>1.3930916741094839</v>
      </c>
      <c r="BE81" s="29">
        <v>9100</v>
      </c>
      <c r="BF81" s="42">
        <f t="shared" si="104"/>
        <v>7179.9363227241811</v>
      </c>
      <c r="BG81" s="27">
        <f t="shared" si="105"/>
        <v>-2130.5243292196374</v>
      </c>
      <c r="BH81" s="32">
        <f t="shared" si="106"/>
        <v>9811.2901492401743</v>
      </c>
      <c r="BI81" s="42">
        <f t="shared" si="107"/>
        <v>64567.979783587522</v>
      </c>
      <c r="BJ81" s="8"/>
      <c r="BK81" s="40" t="e">
        <f>#REF!*(1+0.15*(BF81/($E81))^4)</f>
        <v>#REF!</v>
      </c>
      <c r="BL81" s="29">
        <v>5650</v>
      </c>
      <c r="BM81" s="42">
        <f t="shared" si="108"/>
        <v>6898.9449565198083</v>
      </c>
      <c r="BN81" s="42" t="e">
        <f>#REF!*((BT81-BM81)+0.03/($E81)^4*5*(BT81-BM81)*(BM81+$BT$3*(BT81-BM81))^4)</f>
        <v>#REF!</v>
      </c>
      <c r="BO81" s="32" t="e">
        <f>#REF!*(BM81+0.03/($E81)^4*BM81^5)</f>
        <v>#REF!</v>
      </c>
      <c r="BP81" s="32">
        <f t="shared" si="109"/>
        <v>8513.7292425829783</v>
      </c>
      <c r="BQ81" s="42">
        <f t="shared" si="110"/>
        <v>78956.147881399913</v>
      </c>
      <c r="BR81" s="8"/>
      <c r="BS81" s="33">
        <f t="shared" si="64"/>
        <v>1.2340624974166705</v>
      </c>
      <c r="BT81" s="29">
        <v>4170</v>
      </c>
      <c r="BU81" s="9">
        <f t="shared" si="65"/>
        <v>6808.5373868666311</v>
      </c>
      <c r="BV81" s="44">
        <f>$F81*((CA81-BU81)+0.03/($E81)^4*5*(CA81-BU81)*(BU81+$CA$3*(CA81-BU81))^4)</f>
        <v>2828.6499561915516</v>
      </c>
      <c r="BW81" s="11">
        <f t="shared" si="66"/>
        <v>8214.2440759364581</v>
      </c>
      <c r="BX81" s="44">
        <f t="shared" si="67"/>
        <v>8173.5286505940931</v>
      </c>
      <c r="BY81" s="8"/>
      <c r="BZ81" s="33">
        <f t="shared" si="111"/>
        <v>1.2323117941464006</v>
      </c>
      <c r="CA81" s="22">
        <v>9100</v>
      </c>
      <c r="CB81" s="33">
        <v>6541.5442431172596</v>
      </c>
      <c r="CC81" s="56" t="e">
        <f>#REF!*((CH81-CB81)+0.03/($E81)^4*5*(CH81-CB81)*(CB81+$CH$3*(CH81-CB81))^4)</f>
        <v>#REF!</v>
      </c>
      <c r="CD81" s="19" t="e">
        <f>#REF!*(CB81+0.03/($E81)^4*CB81^5)</f>
        <v>#REF!</v>
      </c>
      <c r="CE81" s="44">
        <f t="shared" si="112"/>
        <v>71285.33880917255</v>
      </c>
      <c r="CF81" s="8"/>
      <c r="CG81" s="33">
        <f t="shared" si="113"/>
        <v>1.2275338472773543</v>
      </c>
      <c r="CH81" s="22">
        <v>5650</v>
      </c>
      <c r="CI81" s="33">
        <v>6505.4586230190098</v>
      </c>
      <c r="CJ81" s="44">
        <f>$F81*((CO81-CI81)+0.03/($E81)^4*5*(CO81-CI81)*(CI81+$CO$3*(CO81-CI81))^4)</f>
        <v>3185.1059626803913</v>
      </c>
      <c r="CK81" s="32" t="e">
        <f>#REF!*(CI81+0.03/($E81)^4*CI81^5)</f>
        <v>#REF!</v>
      </c>
      <c r="CL81" s="44">
        <f t="shared" si="114"/>
        <v>1302.1719778752113</v>
      </c>
      <c r="CM81" s="8"/>
      <c r="CN81" s="33">
        <f t="shared" si="121"/>
        <v>1.2269313077540043</v>
      </c>
      <c r="CO81" s="22">
        <v>9100</v>
      </c>
      <c r="CP81" s="33">
        <f t="shared" si="115"/>
        <v>6546.5429040626541</v>
      </c>
      <c r="CQ81" s="33">
        <f t="shared" si="68"/>
        <v>7892.0121037736653</v>
      </c>
      <c r="CR81" s="44">
        <f t="shared" si="69"/>
        <v>1687.9181488731501</v>
      </c>
      <c r="CS81" s="60"/>
      <c r="CT81" s="33">
        <f>C81</f>
        <v>65</v>
      </c>
      <c r="CU81" s="33" t="str">
        <f>D81</f>
        <v xml:space="preserve"> ('21', '22'),</v>
      </c>
      <c r="CV81" s="33">
        <f>E81</f>
        <v>10460</v>
      </c>
      <c r="CW81" s="33">
        <f t="shared" si="116"/>
        <v>1.2</v>
      </c>
      <c r="CX81" s="90">
        <f t="shared" si="117"/>
        <v>0.15849502120348924</v>
      </c>
      <c r="CY81" s="33">
        <f>CW81*(1+0.15*(CZ81/CV81)^4)</f>
        <v>1.2280403784446074</v>
      </c>
      <c r="CZ81" s="33">
        <v>6571.4245506931202</v>
      </c>
      <c r="DA81" s="10">
        <f t="shared" si="118"/>
        <v>8069.9746921533642</v>
      </c>
      <c r="DB81" s="54">
        <f>CZ81/CV81</f>
        <v>0.62824326488461957</v>
      </c>
      <c r="DC81" s="33" t="str">
        <f t="shared" si="119"/>
        <v>-</v>
      </c>
      <c r="DD81" s="8"/>
      <c r="DF81" s="33">
        <v>65</v>
      </c>
      <c r="DG81" s="1">
        <v>6987.4788757598571</v>
      </c>
      <c r="DH81" s="92">
        <f t="shared" si="120"/>
        <v>5.9542838334733846E-2</v>
      </c>
    </row>
    <row r="82" spans="2:112" x14ac:dyDescent="0.3">
      <c r="B82" s="72"/>
      <c r="C82" s="30">
        <v>66</v>
      </c>
      <c r="D82" s="31" t="s">
        <v>82</v>
      </c>
      <c r="E82" s="31">
        <v>9770</v>
      </c>
      <c r="F82" s="31">
        <v>1.8</v>
      </c>
      <c r="G82" s="75">
        <v>2.7050479713284505</v>
      </c>
      <c r="H82" s="75">
        <v>1.9773980882936075</v>
      </c>
      <c r="I82" s="83">
        <f t="shared" si="70"/>
        <v>0.72764988303484301</v>
      </c>
      <c r="J82" s="31">
        <v>12260</v>
      </c>
      <c r="K82" s="27">
        <f t="shared" si="71"/>
        <v>-25183.584496745247</v>
      </c>
      <c r="L82" s="32">
        <f t="shared" si="72"/>
        <v>32630.589502947565</v>
      </c>
      <c r="M82" s="7"/>
      <c r="N82" s="40">
        <f t="shared" si="73"/>
        <v>3.1971449633531095</v>
      </c>
      <c r="O82" s="45">
        <v>3170</v>
      </c>
      <c r="P82" s="42">
        <f t="shared" si="74"/>
        <v>9514.2681767491795</v>
      </c>
      <c r="Q82" s="27">
        <f t="shared" si="75"/>
        <v>-8191.6976764375904</v>
      </c>
      <c r="R82" s="32">
        <f t="shared" si="76"/>
        <v>24510.792539629045</v>
      </c>
      <c r="S82" s="42">
        <f t="shared" si="77"/>
        <v>7539043.2452122755</v>
      </c>
      <c r="T82" s="6"/>
      <c r="U82" s="40">
        <f t="shared" si="78"/>
        <v>2.7704713417761551</v>
      </c>
      <c r="V82" s="31">
        <v>6440</v>
      </c>
      <c r="W82" s="42">
        <f t="shared" si="79"/>
        <v>8245.0808560285259</v>
      </c>
      <c r="X82" s="27">
        <f t="shared" si="80"/>
        <v>12631.508128293084</v>
      </c>
      <c r="Y82" s="32">
        <f t="shared" si="81"/>
        <v>21066.512063207862</v>
      </c>
      <c r="Z82" s="42">
        <f t="shared" si="82"/>
        <v>1610836.4550780712</v>
      </c>
      <c r="AA82" s="8"/>
      <c r="AB82" s="40">
        <f t="shared" si="83"/>
        <v>2.6646008758740525</v>
      </c>
      <c r="AC82" s="23">
        <v>12850</v>
      </c>
      <c r="AD82" s="42">
        <f t="shared" si="84"/>
        <v>9233.4378090369846</v>
      </c>
      <c r="AE82" s="27">
        <f t="shared" si="85"/>
        <v>-7463.5242945475375</v>
      </c>
      <c r="AF82" s="32">
        <f t="shared" si="86"/>
        <v>23736.668567289744</v>
      </c>
      <c r="AG82" s="42">
        <f t="shared" si="87"/>
        <v>976849.4665601647</v>
      </c>
      <c r="AH82" s="8"/>
      <c r="AI82" s="40">
        <f t="shared" si="88"/>
        <v>2.7430466710429893</v>
      </c>
      <c r="AJ82" s="31">
        <v>6440</v>
      </c>
      <c r="AK82" s="42">
        <f t="shared" si="89"/>
        <v>8351.4521712257047</v>
      </c>
      <c r="AL82" s="27">
        <f t="shared" si="90"/>
        <v>12294.650054893071</v>
      </c>
      <c r="AM82" s="32">
        <f t="shared" si="91"/>
        <v>21350.329923598234</v>
      </c>
      <c r="AN82" s="42">
        <f t="shared" si="92"/>
        <v>777898.66530537035</v>
      </c>
      <c r="AO82" s="8"/>
      <c r="AP82" s="40">
        <f t="shared" si="93"/>
        <v>2.6718061416661811</v>
      </c>
      <c r="AQ82" s="31">
        <v>12850</v>
      </c>
      <c r="AR82" s="42">
        <f t="shared" si="94"/>
        <v>9124.1271295216793</v>
      </c>
      <c r="AS82" s="27">
        <f t="shared" si="95"/>
        <v>-8757.6981941917584</v>
      </c>
      <c r="AT82" s="32">
        <f t="shared" si="96"/>
        <v>23437.375193084245</v>
      </c>
      <c r="AU82" s="42">
        <f t="shared" si="97"/>
        <v>597026.59117768612</v>
      </c>
      <c r="AV82" s="8"/>
      <c r="AW82" s="40">
        <f t="shared" si="98"/>
        <v>2.733026417158924</v>
      </c>
      <c r="AX82" s="31">
        <v>5850</v>
      </c>
      <c r="AY82" s="42">
        <f t="shared" si="99"/>
        <v>8394.7537349186132</v>
      </c>
      <c r="AZ82" s="27">
        <f t="shared" si="100"/>
        <v>12095.427505558095</v>
      </c>
      <c r="BA82" s="32">
        <f t="shared" si="101"/>
        <v>21466.088374364459</v>
      </c>
      <c r="BB82" s="42">
        <f t="shared" si="102"/>
        <v>531985.54875479999</v>
      </c>
      <c r="BC82" s="8"/>
      <c r="BD82" s="40">
        <f t="shared" si="103"/>
        <v>2.6748192259324943</v>
      </c>
      <c r="BE82" s="31">
        <v>12850</v>
      </c>
      <c r="BF82" s="42">
        <f t="shared" si="104"/>
        <v>8915.453783565119</v>
      </c>
      <c r="BG82" s="27">
        <f t="shared" si="105"/>
        <v>-6632.9935286858972</v>
      </c>
      <c r="BH82" s="32">
        <f t="shared" si="106"/>
        <v>22868.9814073255</v>
      </c>
      <c r="BI82" s="42">
        <f t="shared" si="107"/>
        <v>271128.54066047352</v>
      </c>
      <c r="BJ82" s="8"/>
      <c r="BK82" s="40" t="e">
        <f>#REF!*(1+0.15*(BF82/($E82))^4)</f>
        <v>#REF!</v>
      </c>
      <c r="BL82" s="31">
        <v>6440</v>
      </c>
      <c r="BM82" s="42">
        <f t="shared" si="108"/>
        <v>8460.8066650620385</v>
      </c>
      <c r="BN82" s="42" t="e">
        <f>#REF!*((BT82-BM82)+0.03/($E82)^4*5*(BT82-BM82)*(BM82+$BT$3*(BT82-BM82))^4)</f>
        <v>#REF!</v>
      </c>
      <c r="BO82" s="32" t="e">
        <f>#REF!*(BM82+0.03/($E82)^4*BM82^5)</f>
        <v>#REF!</v>
      </c>
      <c r="BP82" s="32">
        <f t="shared" si="109"/>
        <v>16514.278142223418</v>
      </c>
      <c r="BQ82" s="42">
        <f t="shared" si="110"/>
        <v>206704.00236315411</v>
      </c>
      <c r="BR82" s="8"/>
      <c r="BS82" s="34">
        <f t="shared" si="64"/>
        <v>1.9518562231680929</v>
      </c>
      <c r="BT82" s="31">
        <v>12260</v>
      </c>
      <c r="BU82" s="12">
        <f t="shared" si="65"/>
        <v>8586.6706313665563</v>
      </c>
      <c r="BV82" s="46">
        <f>$F82*((CA82-BU82)+0.03/($E82)^4*5*(CA82-BU82)*(BU82+$CA$3*(CA82-BU82))^4)</f>
        <v>7253.3790995204336</v>
      </c>
      <c r="BW82" s="13">
        <f t="shared" si="66"/>
        <v>15732.662775883236</v>
      </c>
      <c r="BX82" s="46">
        <f t="shared" si="67"/>
        <v>15841.738013904796</v>
      </c>
      <c r="BY82" s="8"/>
      <c r="BZ82" s="34">
        <f t="shared" si="111"/>
        <v>1.9610959889464206</v>
      </c>
      <c r="CA82" s="24">
        <v>12260</v>
      </c>
      <c r="CB82" s="34">
        <v>8308.0901242478994</v>
      </c>
      <c r="CC82" s="56" t="e">
        <f>#REF!*((CH82-CB82)+0.03/($E82)^4*5*(CH82-CB82)*(CB82+$CH$3*(CH82-CB82))^4)</f>
        <v>#REF!</v>
      </c>
      <c r="CD82" s="19" t="e">
        <f>#REF!*(CB82+0.03/($E82)^4*CB82^5)</f>
        <v>#REF!</v>
      </c>
      <c r="CE82" s="46">
        <f t="shared" si="112"/>
        <v>77607.09894648804</v>
      </c>
      <c r="CF82" s="8"/>
      <c r="CG82" s="34">
        <f t="shared" si="113"/>
        <v>1.9411855679922869</v>
      </c>
      <c r="CH82" s="24">
        <v>6440</v>
      </c>
      <c r="CI82" s="34">
        <v>8232.4784077758195</v>
      </c>
      <c r="CJ82" s="46">
        <f>$F82*((CO82-CI82)+0.03/($E82)^4*5*(CO82-CI82)*(CI82+$CO$3*(CO82-CI82))^4)</f>
        <v>-1746.4517899588659</v>
      </c>
      <c r="CK82" s="32" t="e">
        <f>#REF!*(CI82+0.03/($E82)^4*CI82^5)</f>
        <v>#REF!</v>
      </c>
      <c r="CL82" s="46">
        <f t="shared" si="114"/>
        <v>5717.1316678542044</v>
      </c>
      <c r="CM82" s="8"/>
      <c r="CN82" s="34">
        <f t="shared" si="121"/>
        <v>1.9361156027138033</v>
      </c>
      <c r="CO82" s="24">
        <v>7330</v>
      </c>
      <c r="CP82" s="34">
        <f t="shared" si="115"/>
        <v>8218.1877601608539</v>
      </c>
      <c r="CQ82" s="34">
        <f t="shared" si="68"/>
        <v>15014.913281747706</v>
      </c>
      <c r="CR82" s="46">
        <f t="shared" si="69"/>
        <v>204.22260925512097</v>
      </c>
      <c r="CS82" s="60"/>
      <c r="CT82" s="34">
        <f>C82</f>
        <v>66</v>
      </c>
      <c r="CU82" s="34" t="str">
        <f>D82</f>
        <v xml:space="preserve"> ('21', '24')</v>
      </c>
      <c r="CV82" s="34">
        <f>E82</f>
        <v>9770</v>
      </c>
      <c r="CW82" s="33">
        <f t="shared" si="116"/>
        <v>1.8</v>
      </c>
      <c r="CX82" s="90">
        <f t="shared" si="117"/>
        <v>0.72764988303484301</v>
      </c>
      <c r="CY82" s="33">
        <f>CW82*(1+0.15*(CZ82/CV82)^4)</f>
        <v>1.9822654594221625</v>
      </c>
      <c r="CZ82" s="33">
        <v>8855.8390796351305</v>
      </c>
      <c r="DA82" s="10">
        <f t="shared" si="118"/>
        <v>17554.623921761671</v>
      </c>
      <c r="DB82" s="55">
        <f>CZ82/CV82</f>
        <v>0.90643184029018731</v>
      </c>
      <c r="DC82" s="34" t="str">
        <f t="shared" si="119"/>
        <v>V</v>
      </c>
      <c r="DD82" s="8"/>
      <c r="DE82" s="2">
        <v>10</v>
      </c>
      <c r="DF82" s="34">
        <v>66</v>
      </c>
      <c r="DG82" s="2">
        <v>8796.1141464760949</v>
      </c>
      <c r="DH82" s="92">
        <f t="shared" si="120"/>
        <v>6.7899224776389036E-3</v>
      </c>
    </row>
  </sheetData>
  <mergeCells count="16">
    <mergeCell ref="B7:B82"/>
    <mergeCell ref="F1:L1"/>
    <mergeCell ref="N1:S1"/>
    <mergeCell ref="U1:Z1"/>
    <mergeCell ref="AB1:AG1"/>
    <mergeCell ref="CT1:DC1"/>
    <mergeCell ref="CG1:CL1"/>
    <mergeCell ref="B6:D6"/>
    <mergeCell ref="BZ1:CE1"/>
    <mergeCell ref="CN1:CR1"/>
    <mergeCell ref="AI1:AN1"/>
    <mergeCell ref="AP1:AU1"/>
    <mergeCell ref="AW1:BB1"/>
    <mergeCell ref="BD1:BI1"/>
    <mergeCell ref="BK1:BQ1"/>
    <mergeCell ref="BS1:BX1"/>
  </mergeCells>
  <conditionalFormatting sqref="DC7:DC82">
    <cfRule type="cellIs" dxfId="0" priority="1" operator="equal">
      <formula>"v"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9468-E68E-45A2-B445-4DF406090BC2}">
  <dimension ref="B1:G82"/>
  <sheetViews>
    <sheetView tabSelected="1" topLeftCell="A19" workbookViewId="0">
      <selection activeCell="A42" sqref="A42:XFD42"/>
    </sheetView>
  </sheetViews>
  <sheetFormatPr defaultRowHeight="14.4" x14ac:dyDescent="0.3"/>
  <cols>
    <col min="2" max="7" width="12.5546875" customWidth="1"/>
  </cols>
  <sheetData>
    <row r="1" spans="2:7" x14ac:dyDescent="0.3">
      <c r="B1" s="96"/>
      <c r="C1" s="96"/>
      <c r="D1" s="96"/>
    </row>
    <row r="2" spans="2:7" x14ac:dyDescent="0.3">
      <c r="B2" s="101" t="s">
        <v>117</v>
      </c>
      <c r="C2" s="98">
        <f>Sheet1!CU4</f>
        <v>1255464.9054285823</v>
      </c>
      <c r="D2" s="97" t="s">
        <v>118</v>
      </c>
      <c r="E2" s="101" t="s">
        <v>119</v>
      </c>
      <c r="F2" s="98">
        <v>1255461.7398602113</v>
      </c>
      <c r="G2" s="97" t="s">
        <v>118</v>
      </c>
    </row>
    <row r="3" spans="2:7" ht="43.2" x14ac:dyDescent="0.3">
      <c r="B3" s="97" t="s">
        <v>0</v>
      </c>
      <c r="C3" s="95" t="s">
        <v>121</v>
      </c>
      <c r="D3" s="95" t="s">
        <v>116</v>
      </c>
      <c r="E3" s="97" t="s">
        <v>0</v>
      </c>
      <c r="F3" s="95" t="s">
        <v>120</v>
      </c>
      <c r="G3" s="95" t="s">
        <v>116</v>
      </c>
    </row>
    <row r="4" spans="2:7" x14ac:dyDescent="0.3">
      <c r="B4" s="97">
        <v>1</v>
      </c>
      <c r="C4" s="102">
        <v>5307.5799907354503</v>
      </c>
      <c r="D4" s="102">
        <v>3.9262826548947705</v>
      </c>
      <c r="E4" s="97">
        <v>1</v>
      </c>
      <c r="F4" s="102">
        <v>5477.7699698659235</v>
      </c>
      <c r="G4" s="102">
        <v>3.9701885297024218</v>
      </c>
    </row>
    <row r="5" spans="2:7" x14ac:dyDescent="0.3">
      <c r="B5" s="99">
        <v>2</v>
      </c>
      <c r="C5" s="103">
        <v>10592.420009264501</v>
      </c>
      <c r="D5" s="103">
        <v>3.087676382069684</v>
      </c>
      <c r="E5" s="99">
        <v>2</v>
      </c>
      <c r="F5" s="103">
        <v>10431.544146760818</v>
      </c>
      <c r="G5" s="103">
        <v>3.0468412955086834</v>
      </c>
    </row>
    <row r="6" spans="2:7" x14ac:dyDescent="0.3">
      <c r="B6" s="99">
        <v>3</v>
      </c>
      <c r="C6" s="103">
        <v>3000.9649332753702</v>
      </c>
      <c r="D6" s="103">
        <v>3.6020980680574191</v>
      </c>
      <c r="E6" s="99">
        <v>3</v>
      </c>
      <c r="F6" s="103">
        <v>3099.5008763610035</v>
      </c>
      <c r="G6" s="103">
        <v>3.6023874975966654</v>
      </c>
    </row>
    <row r="7" spans="2:7" x14ac:dyDescent="0.3">
      <c r="B7" s="99">
        <v>4</v>
      </c>
      <c r="C7" s="103">
        <v>12397.579990735399</v>
      </c>
      <c r="D7" s="103">
        <v>3.1654961658049663</v>
      </c>
      <c r="E7" s="99">
        <v>4</v>
      </c>
      <c r="F7" s="103">
        <v>12558.455853239182</v>
      </c>
      <c r="G7" s="103">
        <v>3.174254993885389</v>
      </c>
    </row>
    <row r="8" spans="2:7" x14ac:dyDescent="0.3">
      <c r="B8" s="99">
        <v>5</v>
      </c>
      <c r="C8" s="103">
        <v>12899.0350667246</v>
      </c>
      <c r="D8" s="103">
        <v>2.4020757585234733</v>
      </c>
      <c r="E8" s="99">
        <v>5</v>
      </c>
      <c r="F8" s="103">
        <v>12809.813240265737</v>
      </c>
      <c r="G8" s="103">
        <v>2.402018920083957</v>
      </c>
    </row>
    <row r="9" spans="2:7" x14ac:dyDescent="0.3">
      <c r="B9" s="99">
        <v>6</v>
      </c>
      <c r="C9" s="103">
        <v>7552.4200092645397</v>
      </c>
      <c r="D9" s="103">
        <v>2.4008541359800151</v>
      </c>
      <c r="E9" s="99">
        <v>6</v>
      </c>
      <c r="F9" s="103">
        <v>7389.877919620908</v>
      </c>
      <c r="G9" s="103">
        <v>2.4007829455060281</v>
      </c>
    </row>
    <row r="10" spans="2:7" x14ac:dyDescent="0.3">
      <c r="B10" s="99">
        <v>7</v>
      </c>
      <c r="C10" s="103">
        <v>10820</v>
      </c>
      <c r="D10" s="103">
        <v>2.4010276778103736</v>
      </c>
      <c r="E10" s="99">
        <v>7</v>
      </c>
      <c r="F10" s="103">
        <v>10798.702750769689</v>
      </c>
      <c r="G10" s="103">
        <v>2.4010196104628494</v>
      </c>
    </row>
    <row r="11" spans="2:7" x14ac:dyDescent="0.3">
      <c r="B11" s="99">
        <v>8</v>
      </c>
      <c r="C11" s="103">
        <v>9458.2773829843809</v>
      </c>
      <c r="D11" s="103">
        <v>2.4064822493783504</v>
      </c>
      <c r="E11" s="99">
        <v>8</v>
      </c>
      <c r="F11" s="103">
        <v>9423.1342799032464</v>
      </c>
      <c r="G11" s="103">
        <v>2.4063864434138287</v>
      </c>
    </row>
    <row r="12" spans="2:7" x14ac:dyDescent="0.3">
      <c r="B12" s="99">
        <v>9</v>
      </c>
      <c r="C12" s="103">
        <v>15237.352876443299</v>
      </c>
      <c r="D12" s="103">
        <v>1.2152348014234831</v>
      </c>
      <c r="E12" s="99">
        <v>9</v>
      </c>
      <c r="F12" s="103">
        <v>15043.433217341932</v>
      </c>
      <c r="G12" s="103">
        <v>1.214473932604597</v>
      </c>
    </row>
    <row r="13" spans="2:7" x14ac:dyDescent="0.3">
      <c r="B13" s="99">
        <v>10</v>
      </c>
      <c r="C13" s="103">
        <v>5248.17466921102</v>
      </c>
      <c r="D13" s="103">
        <v>3.6613413261623262</v>
      </c>
      <c r="E13" s="99">
        <v>10</v>
      </c>
      <c r="F13" s="103">
        <v>5272.6285393397229</v>
      </c>
      <c r="G13" s="103">
        <v>3.6624926213293416</v>
      </c>
    </row>
    <row r="14" spans="2:7" x14ac:dyDescent="0.3">
      <c r="B14" s="99">
        <v>11</v>
      </c>
      <c r="C14" s="103">
        <v>16501.384919374199</v>
      </c>
      <c r="D14" s="103">
        <v>1.2027702292090339</v>
      </c>
      <c r="E14" s="99">
        <v>11</v>
      </c>
      <c r="F14" s="103">
        <v>16461.045954451565</v>
      </c>
      <c r="G14" s="103">
        <v>1.2027432401821876</v>
      </c>
    </row>
    <row r="15" spans="2:7" x14ac:dyDescent="0.3">
      <c r="B15" s="99">
        <v>12</v>
      </c>
      <c r="C15" s="103">
        <v>8570</v>
      </c>
      <c r="D15" s="103">
        <v>2.4526226684925692</v>
      </c>
      <c r="E15" s="99">
        <v>12</v>
      </c>
      <c r="F15" s="103">
        <v>8545.9741133973857</v>
      </c>
      <c r="G15" s="103">
        <v>2.4520350374559787</v>
      </c>
    </row>
    <row r="16" spans="2:7" x14ac:dyDescent="0.3">
      <c r="B16" s="99">
        <v>13</v>
      </c>
      <c r="C16" s="103">
        <v>7197.3528764433504</v>
      </c>
      <c r="D16" s="103">
        <v>3.0985917871000268</v>
      </c>
      <c r="E16" s="99">
        <v>13</v>
      </c>
      <c r="F16" s="103">
        <v>7034.4141600993535</v>
      </c>
      <c r="G16" s="103">
        <v>3.0899624536630839</v>
      </c>
    </row>
    <row r="17" spans="2:7" x14ac:dyDescent="0.3">
      <c r="B17" s="99">
        <v>14</v>
      </c>
      <c r="C17" s="103">
        <v>10090.9649332753</v>
      </c>
      <c r="D17" s="103">
        <v>3.4818330801281938</v>
      </c>
      <c r="E17" s="99">
        <v>14</v>
      </c>
      <c r="F17" s="103">
        <v>10180.186759734263</v>
      </c>
      <c r="G17" s="103">
        <v>3.499101421397782</v>
      </c>
    </row>
    <row r="18" spans="2:7" x14ac:dyDescent="0.3">
      <c r="B18" s="99">
        <v>15</v>
      </c>
      <c r="C18" s="103">
        <v>7386.4064050899196</v>
      </c>
      <c r="D18" s="103">
        <v>2.5115564072254126</v>
      </c>
      <c r="E18" s="99">
        <v>15</v>
      </c>
      <c r="F18" s="103">
        <v>7560.9093712780186</v>
      </c>
      <c r="G18" s="103">
        <v>2.522477934048418</v>
      </c>
    </row>
    <row r="19" spans="2:7" x14ac:dyDescent="0.3">
      <c r="B19" s="99">
        <v>16</v>
      </c>
      <c r="C19" s="103">
        <v>12394.4724543456</v>
      </c>
      <c r="D19" s="103">
        <v>1.2194429398744291</v>
      </c>
      <c r="E19" s="99">
        <v>16</v>
      </c>
      <c r="F19" s="103">
        <v>12554.254549791238</v>
      </c>
      <c r="G19" s="103">
        <v>1.2204650809682522</v>
      </c>
    </row>
    <row r="20" spans="2:7" x14ac:dyDescent="0.3">
      <c r="B20" s="99">
        <v>17</v>
      </c>
      <c r="C20" s="103">
        <v>4549.2423162597497</v>
      </c>
      <c r="D20" s="103">
        <v>1.8019130918063846</v>
      </c>
      <c r="E20" s="99">
        <v>17</v>
      </c>
      <c r="F20" s="103">
        <v>4621.3997329055201</v>
      </c>
      <c r="G20" s="103">
        <v>1.802037387655276</v>
      </c>
    </row>
    <row r="21" spans="2:7" x14ac:dyDescent="0.3">
      <c r="B21" s="99">
        <v>18</v>
      </c>
      <c r="C21" s="103">
        <v>4950</v>
      </c>
      <c r="D21" s="103">
        <v>1.2000225080948348</v>
      </c>
      <c r="E21" s="99">
        <v>18</v>
      </c>
      <c r="F21" s="103">
        <v>4963.1504097723036</v>
      </c>
      <c r="G21" s="103">
        <v>1.2000227482340473</v>
      </c>
    </row>
    <row r="22" spans="2:7" x14ac:dyDescent="0.3">
      <c r="B22" s="99">
        <v>19</v>
      </c>
      <c r="C22" s="103">
        <v>8904.2638019754595</v>
      </c>
      <c r="D22" s="103">
        <v>1.3226761886981129</v>
      </c>
      <c r="E22" s="99">
        <v>19</v>
      </c>
      <c r="F22" s="103">
        <v>9190.9207141669503</v>
      </c>
      <c r="G22" s="103">
        <v>1.3392529104772193</v>
      </c>
    </row>
    <row r="23" spans="2:7" x14ac:dyDescent="0.3">
      <c r="B23" s="99">
        <v>20</v>
      </c>
      <c r="C23" s="103">
        <v>4950</v>
      </c>
      <c r="D23" s="103">
        <v>1.802681639082798</v>
      </c>
      <c r="E23" s="99">
        <v>20</v>
      </c>
      <c r="F23" s="103">
        <v>4963.1504097723036</v>
      </c>
      <c r="G23" s="103">
        <v>1.8027102495317131</v>
      </c>
    </row>
    <row r="24" spans="2:7" x14ac:dyDescent="0.3">
      <c r="B24" s="99">
        <v>21</v>
      </c>
      <c r="C24" s="103">
        <v>3769.8196640098799</v>
      </c>
      <c r="D24" s="103">
        <v>2.0058226148198637</v>
      </c>
      <c r="E24" s="99">
        <v>21</v>
      </c>
      <c r="F24" s="103">
        <v>3953.9598006114848</v>
      </c>
      <c r="G24" s="103">
        <v>2.0070463588694971</v>
      </c>
    </row>
    <row r="25" spans="2:7" x14ac:dyDescent="0.3">
      <c r="B25" s="99">
        <v>22</v>
      </c>
      <c r="C25" s="103">
        <v>3730</v>
      </c>
      <c r="D25" s="103">
        <v>3.0084039445080872</v>
      </c>
      <c r="E25" s="99">
        <v>22</v>
      </c>
      <c r="F25" s="103">
        <v>3730</v>
      </c>
      <c r="G25" s="103">
        <v>3.0084039445080872</v>
      </c>
    </row>
    <row r="26" spans="2:7" x14ac:dyDescent="0.3">
      <c r="B26" s="99">
        <v>23</v>
      </c>
      <c r="C26" s="103">
        <v>9644.9785142842793</v>
      </c>
      <c r="D26" s="103">
        <v>3.0243387118589817</v>
      </c>
      <c r="E26" s="99">
        <v>23</v>
      </c>
      <c r="F26" s="103">
        <v>9437.0916393283551</v>
      </c>
      <c r="G26" s="103">
        <v>3.0223072081817151</v>
      </c>
    </row>
    <row r="27" spans="2:7" x14ac:dyDescent="0.3">
      <c r="B27" s="99">
        <v>24</v>
      </c>
      <c r="C27" s="103">
        <v>2040</v>
      </c>
      <c r="D27" s="103">
        <v>2.0004992940943982</v>
      </c>
      <c r="E27" s="99">
        <v>24</v>
      </c>
      <c r="F27" s="103">
        <v>2048.1340896915403</v>
      </c>
      <c r="G27" s="103">
        <v>2.00050730518856</v>
      </c>
    </row>
    <row r="28" spans="2:7" x14ac:dyDescent="0.3">
      <c r="B28" s="99">
        <v>25</v>
      </c>
      <c r="C28" s="103">
        <v>10911.825330788901</v>
      </c>
      <c r="D28" s="103">
        <v>1.806381173613737</v>
      </c>
      <c r="E28" s="99">
        <v>25</v>
      </c>
      <c r="F28" s="103">
        <v>10895.518300118287</v>
      </c>
      <c r="G28" s="103">
        <v>1.8063431140001005</v>
      </c>
    </row>
    <row r="29" spans="2:7" x14ac:dyDescent="0.3">
      <c r="B29" s="99">
        <v>26</v>
      </c>
      <c r="C29" s="103">
        <v>11629.631304619999</v>
      </c>
      <c r="D29" s="103">
        <v>1.8082333148709961</v>
      </c>
      <c r="E29" s="99">
        <v>26</v>
      </c>
      <c r="F29" s="103">
        <v>11392.370068427341</v>
      </c>
      <c r="G29" s="103">
        <v>1.8075817118597373</v>
      </c>
    </row>
    <row r="30" spans="2:7" x14ac:dyDescent="0.3">
      <c r="B30" s="99">
        <v>27</v>
      </c>
      <c r="C30" s="103">
        <v>6433.3021941790703</v>
      </c>
      <c r="D30" s="103">
        <v>3.0048175733953348</v>
      </c>
      <c r="E30" s="99">
        <v>27</v>
      </c>
      <c r="F30" s="103">
        <v>6330.4260850582932</v>
      </c>
      <c r="G30" s="103">
        <v>3.0045167317681827</v>
      </c>
    </row>
    <row r="31" spans="2:7" x14ac:dyDescent="0.3">
      <c r="B31" s="99">
        <v>28</v>
      </c>
      <c r="C31" s="103">
        <v>10764.8880552767</v>
      </c>
      <c r="D31" s="103">
        <v>3.6136047464654877</v>
      </c>
      <c r="E31" s="99">
        <v>28</v>
      </c>
      <c r="F31" s="103">
        <v>10675.101644568607</v>
      </c>
      <c r="G31" s="103">
        <v>3.6131565026258783</v>
      </c>
    </row>
    <row r="32" spans="2:7" x14ac:dyDescent="0.3">
      <c r="B32" s="99">
        <v>29</v>
      </c>
      <c r="C32" s="103">
        <v>1690</v>
      </c>
      <c r="D32" s="103">
        <v>3.000329972356155</v>
      </c>
      <c r="E32" s="99">
        <v>29</v>
      </c>
      <c r="F32" s="103">
        <v>1685.8418180779486</v>
      </c>
      <c r="G32" s="103">
        <v>3.0003267367835131</v>
      </c>
    </row>
    <row r="33" spans="2:7" x14ac:dyDescent="0.3">
      <c r="B33" s="99">
        <v>30</v>
      </c>
      <c r="C33" s="103">
        <v>2120</v>
      </c>
      <c r="D33" s="103">
        <v>4.201277679834047</v>
      </c>
      <c r="E33" s="99">
        <v>30</v>
      </c>
      <c r="F33" s="103">
        <v>2114.6617934784476</v>
      </c>
      <c r="G33" s="103">
        <v>4.2012648594553372</v>
      </c>
    </row>
    <row r="34" spans="2:7" x14ac:dyDescent="0.3">
      <c r="B34" s="99">
        <v>31</v>
      </c>
      <c r="C34" s="103">
        <v>5890</v>
      </c>
      <c r="D34" s="103">
        <v>3.6698890259678731</v>
      </c>
      <c r="E34" s="99">
        <v>31</v>
      </c>
      <c r="F34" s="103">
        <v>5888.272162512425</v>
      </c>
      <c r="G34" s="103">
        <v>3.6698070539792833</v>
      </c>
    </row>
    <row r="35" spans="2:7" x14ac:dyDescent="0.3">
      <c r="B35" s="99">
        <v>32</v>
      </c>
      <c r="C35" s="103">
        <v>5958.0289810144304</v>
      </c>
      <c r="D35" s="103">
        <v>3.0035440755936071</v>
      </c>
      <c r="E35" s="99">
        <v>32</v>
      </c>
      <c r="F35" s="103">
        <v>5734.3796157317429</v>
      </c>
      <c r="G35" s="103">
        <v>3.0030411531435206</v>
      </c>
    </row>
    <row r="36" spans="2:7" x14ac:dyDescent="0.3">
      <c r="B36" s="99">
        <v>33</v>
      </c>
      <c r="C36" s="103">
        <v>3930</v>
      </c>
      <c r="D36" s="103">
        <v>3.6138521762965969</v>
      </c>
      <c r="E36" s="99">
        <v>33</v>
      </c>
      <c r="F36" s="103">
        <v>3939.1153981223802</v>
      </c>
      <c r="G36" s="103">
        <v>3.6139811412720406</v>
      </c>
    </row>
    <row r="37" spans="2:7" x14ac:dyDescent="0.3">
      <c r="B37" s="99">
        <v>34</v>
      </c>
      <c r="C37" s="103">
        <v>8795.1119447232595</v>
      </c>
      <c r="D37" s="103">
        <v>2.6383688625943869</v>
      </c>
      <c r="E37" s="99">
        <v>34</v>
      </c>
      <c r="F37" s="103">
        <v>8905.4593401264028</v>
      </c>
      <c r="G37" s="103">
        <v>2.6505586142414943</v>
      </c>
    </row>
    <row r="38" spans="2:7" x14ac:dyDescent="0.3">
      <c r="B38" s="99">
        <v>35</v>
      </c>
      <c r="C38" s="103">
        <v>11220.757683740199</v>
      </c>
      <c r="D38" s="103">
        <v>2.4011886025869789</v>
      </c>
      <c r="E38" s="99">
        <v>35</v>
      </c>
      <c r="F38" s="103">
        <v>11143.715483992271</v>
      </c>
      <c r="G38" s="103">
        <v>2.4011562932694033</v>
      </c>
    </row>
    <row r="39" spans="2:7" x14ac:dyDescent="0.3">
      <c r="B39" s="99">
        <v>36</v>
      </c>
      <c r="C39" s="103">
        <v>3930</v>
      </c>
      <c r="D39" s="103">
        <v>3.6138521762965969</v>
      </c>
      <c r="E39" s="99">
        <v>36</v>
      </c>
      <c r="F39" s="103">
        <v>3945.8555307565498</v>
      </c>
      <c r="G39" s="103">
        <v>3.614077078433036</v>
      </c>
    </row>
    <row r="40" spans="2:7" x14ac:dyDescent="0.3">
      <c r="B40" s="99">
        <v>37</v>
      </c>
      <c r="C40" s="103">
        <v>10570</v>
      </c>
      <c r="D40" s="103">
        <v>1.8004681065029569</v>
      </c>
      <c r="E40" s="99">
        <v>37</v>
      </c>
      <c r="F40" s="103">
        <v>10549.841229785034</v>
      </c>
      <c r="G40" s="103">
        <v>1.8004645456740511</v>
      </c>
    </row>
    <row r="41" spans="2:7" ht="15" thickBot="1" x14ac:dyDescent="0.35">
      <c r="B41" s="100">
        <v>38</v>
      </c>
      <c r="C41" s="104">
        <v>10970.757683740199</v>
      </c>
      <c r="D41" s="104">
        <v>1.8005432393438359</v>
      </c>
      <c r="E41" s="100">
        <v>38</v>
      </c>
      <c r="F41" s="104">
        <v>10901.594095641791</v>
      </c>
      <c r="G41" s="104">
        <v>1.8005296692442663</v>
      </c>
    </row>
    <row r="42" spans="2:7" ht="15" thickTop="1" x14ac:dyDescent="0.3">
      <c r="B42" s="99"/>
      <c r="C42" s="103"/>
      <c r="D42" s="103"/>
      <c r="E42" s="99"/>
      <c r="F42" s="103"/>
      <c r="G42" s="103"/>
    </row>
    <row r="43" spans="2:7" x14ac:dyDescent="0.3">
      <c r="B43" s="99"/>
      <c r="C43" s="103"/>
      <c r="D43" s="103"/>
      <c r="E43" s="99"/>
      <c r="F43" s="103"/>
      <c r="G43" s="103"/>
    </row>
    <row r="44" spans="2:7" x14ac:dyDescent="0.3">
      <c r="B44" s="99">
        <v>39</v>
      </c>
      <c r="C44" s="103">
        <v>10330</v>
      </c>
      <c r="D44" s="103">
        <v>2.7816916636621332</v>
      </c>
      <c r="E44" s="99">
        <v>39</v>
      </c>
      <c r="F44" s="103">
        <v>10305.784993976285</v>
      </c>
      <c r="G44" s="103">
        <v>2.7781252677334876</v>
      </c>
    </row>
    <row r="45" spans="2:7" x14ac:dyDescent="0.3">
      <c r="B45" s="99">
        <v>40</v>
      </c>
      <c r="C45" s="103">
        <v>8961.6640623476105</v>
      </c>
      <c r="D45" s="103">
        <v>2.6569441164058705</v>
      </c>
      <c r="E45" s="99">
        <v>40</v>
      </c>
      <c r="F45" s="103">
        <v>8918.3163613383822</v>
      </c>
      <c r="G45" s="103">
        <v>2.6520087002210455</v>
      </c>
    </row>
    <row r="46" spans="2:7" x14ac:dyDescent="0.3">
      <c r="B46" s="99">
        <v>41</v>
      </c>
      <c r="C46" s="103">
        <v>3418.0791458734602</v>
      </c>
      <c r="D46" s="103">
        <v>3.0055430848833566</v>
      </c>
      <c r="E46" s="99">
        <v>41</v>
      </c>
      <c r="F46" s="103">
        <v>3748.6889562275746</v>
      </c>
      <c r="G46" s="103">
        <v>3.0080193782386395</v>
      </c>
    </row>
    <row r="47" spans="2:7" x14ac:dyDescent="0.3">
      <c r="B47" s="99">
        <v>42</v>
      </c>
      <c r="C47" s="103">
        <v>6598.9590059332904</v>
      </c>
      <c r="D47" s="103">
        <v>2.4725202513331159</v>
      </c>
      <c r="E47" s="99">
        <v>42</v>
      </c>
      <c r="F47" s="103">
        <v>6549.0041722813012</v>
      </c>
      <c r="G47" s="103">
        <v>2.4703491164407647</v>
      </c>
    </row>
    <row r="48" spans="2:7" x14ac:dyDescent="0.3">
      <c r="B48" s="99">
        <v>43</v>
      </c>
      <c r="C48" s="103">
        <v>10598.3359376523</v>
      </c>
      <c r="D48" s="103">
        <v>3.6127821263548281</v>
      </c>
      <c r="E48" s="99">
        <v>43</v>
      </c>
      <c r="F48" s="103">
        <v>10648.084252444611</v>
      </c>
      <c r="G48" s="103">
        <v>3.6130238173327816</v>
      </c>
    </row>
    <row r="49" spans="2:7" x14ac:dyDescent="0.3">
      <c r="B49" s="99">
        <v>44</v>
      </c>
      <c r="C49" s="103">
        <v>2766.2000570568998</v>
      </c>
      <c r="D49" s="103">
        <v>3.0023777019527045</v>
      </c>
      <c r="E49" s="99">
        <v>44</v>
      </c>
      <c r="F49" s="103">
        <v>3209.162593331595</v>
      </c>
      <c r="G49" s="103">
        <v>3.0043071495965474</v>
      </c>
    </row>
    <row r="50" spans="2:7" x14ac:dyDescent="0.3">
      <c r="B50" s="99">
        <v>45</v>
      </c>
      <c r="C50" s="103">
        <v>5785.2258985468097</v>
      </c>
      <c r="D50" s="103">
        <v>2.4466955668801904</v>
      </c>
      <c r="E50" s="99">
        <v>45</v>
      </c>
      <c r="F50" s="103">
        <v>5802.9449945659089</v>
      </c>
      <c r="G50" s="103">
        <v>2.4472702806730071</v>
      </c>
    </row>
    <row r="51" spans="2:7" x14ac:dyDescent="0.3">
      <c r="B51" s="99">
        <v>46</v>
      </c>
      <c r="C51" s="103">
        <v>10116.5076764315</v>
      </c>
      <c r="D51" s="103">
        <v>2.420817474938854</v>
      </c>
      <c r="E51" s="99">
        <v>46</v>
      </c>
      <c r="F51" s="103">
        <v>10180.640735076782</v>
      </c>
      <c r="G51" s="103">
        <v>2.421350401006273</v>
      </c>
    </row>
    <row r="52" spans="2:7" x14ac:dyDescent="0.3">
      <c r="B52" s="99">
        <v>47</v>
      </c>
      <c r="C52" s="103">
        <v>2370.3686953799702</v>
      </c>
      <c r="D52" s="103">
        <v>3.001370602313584</v>
      </c>
      <c r="E52" s="99">
        <v>47</v>
      </c>
      <c r="F52" s="103">
        <v>2614.2425521624432</v>
      </c>
      <c r="G52" s="103">
        <v>3.0020278291721039</v>
      </c>
    </row>
    <row r="53" spans="2:7" x14ac:dyDescent="0.3">
      <c r="B53" s="99">
        <v>48</v>
      </c>
      <c r="C53" s="103">
        <v>2188.6146177038499</v>
      </c>
      <c r="D53" s="103">
        <v>3.0009281280999378</v>
      </c>
      <c r="E53" s="99">
        <v>48</v>
      </c>
      <c r="F53" s="103">
        <v>2322.4801755692461</v>
      </c>
      <c r="G53" s="103">
        <v>3.0011768979375057</v>
      </c>
    </row>
    <row r="54" spans="2:7" x14ac:dyDescent="0.3">
      <c r="B54" s="99">
        <v>49</v>
      </c>
      <c r="C54" s="103">
        <v>3730</v>
      </c>
      <c r="D54" s="103">
        <v>1.2029105904109536</v>
      </c>
      <c r="E54" s="99">
        <v>49</v>
      </c>
      <c r="F54" s="103">
        <v>3730</v>
      </c>
      <c r="G54" s="103">
        <v>1.2029105904109536</v>
      </c>
    </row>
    <row r="55" spans="2:7" x14ac:dyDescent="0.3">
      <c r="B55" s="99">
        <v>50</v>
      </c>
      <c r="C55" s="103">
        <v>1690</v>
      </c>
      <c r="D55" s="103">
        <v>1.8000009176777958</v>
      </c>
      <c r="E55" s="99">
        <v>50</v>
      </c>
      <c r="F55" s="103">
        <v>1685.8418180779486</v>
      </c>
      <c r="G55" s="103">
        <v>1.8000009086794262</v>
      </c>
    </row>
    <row r="56" spans="2:7" x14ac:dyDescent="0.3">
      <c r="B56" s="99">
        <v>51</v>
      </c>
      <c r="C56" s="103">
        <v>2981.0166869161599</v>
      </c>
      <c r="D56" s="103">
        <v>4.2049950084235537</v>
      </c>
      <c r="E56" s="99">
        <v>51</v>
      </c>
      <c r="F56" s="103">
        <v>2597.9390657467593</v>
      </c>
      <c r="G56" s="103">
        <v>4.2028813395382585</v>
      </c>
    </row>
    <row r="57" spans="2:7" x14ac:dyDescent="0.3">
      <c r="B57" s="99">
        <v>52</v>
      </c>
      <c r="C57" s="103">
        <v>2868.9833130838301</v>
      </c>
      <c r="D57" s="103">
        <v>1.2010187270922039</v>
      </c>
      <c r="E57" s="99">
        <v>52</v>
      </c>
      <c r="F57" s="103">
        <v>3246.7227277316883</v>
      </c>
      <c r="G57" s="103">
        <v>1.2016708080985963</v>
      </c>
    </row>
    <row r="58" spans="2:7" x14ac:dyDescent="0.3">
      <c r="B58" s="99">
        <v>53</v>
      </c>
      <c r="C58" s="103">
        <v>5850</v>
      </c>
      <c r="D58" s="103">
        <v>1.2243100983617083</v>
      </c>
      <c r="E58" s="99">
        <v>53</v>
      </c>
      <c r="F58" s="103">
        <v>5844.6617934784481</v>
      </c>
      <c r="G58" s="103">
        <v>1.2242214865291852</v>
      </c>
    </row>
    <row r="59" spans="2:7" x14ac:dyDescent="0.3">
      <c r="B59" s="99">
        <v>54</v>
      </c>
      <c r="C59" s="103">
        <v>4549.2423162597497</v>
      </c>
      <c r="D59" s="103">
        <v>1.2000160573628578</v>
      </c>
      <c r="E59" s="99">
        <v>54</v>
      </c>
      <c r="F59" s="103">
        <v>4621.3997329055201</v>
      </c>
      <c r="G59" s="103">
        <v>1.2000171006288112</v>
      </c>
    </row>
    <row r="60" spans="2:7" x14ac:dyDescent="0.3">
      <c r="B60" s="99">
        <v>55</v>
      </c>
      <c r="C60" s="103">
        <v>1690</v>
      </c>
      <c r="D60" s="103">
        <v>1.8000009176777958</v>
      </c>
      <c r="E60" s="99">
        <v>55</v>
      </c>
      <c r="F60" s="103">
        <v>1690</v>
      </c>
      <c r="G60" s="103">
        <v>1.8000009176777958</v>
      </c>
    </row>
    <row r="61" spans="2:7" x14ac:dyDescent="0.3">
      <c r="B61" s="99">
        <v>56</v>
      </c>
      <c r="C61" s="103">
        <v>6640</v>
      </c>
      <c r="D61" s="103">
        <v>2.5617675475130199</v>
      </c>
      <c r="E61" s="99">
        <v>56</v>
      </c>
      <c r="F61" s="103">
        <v>6648.9922278502518</v>
      </c>
      <c r="G61" s="103">
        <v>2.5626456247770419</v>
      </c>
    </row>
    <row r="62" spans="2:7" x14ac:dyDescent="0.3">
      <c r="B62" s="99">
        <v>57</v>
      </c>
      <c r="C62" s="103">
        <v>3530.1317100747101</v>
      </c>
      <c r="D62" s="103">
        <v>2.5464795714390562</v>
      </c>
      <c r="E62" s="99">
        <v>57</v>
      </c>
      <c r="F62" s="103">
        <v>3553.3134297896904</v>
      </c>
      <c r="G62" s="103">
        <v>2.5503652541395199</v>
      </c>
    </row>
    <row r="63" spans="2:7" x14ac:dyDescent="0.3">
      <c r="B63" s="99">
        <v>58</v>
      </c>
      <c r="C63" s="103">
        <v>5850</v>
      </c>
      <c r="D63" s="103">
        <v>1.2243100983617083</v>
      </c>
      <c r="E63" s="99">
        <v>58</v>
      </c>
      <c r="F63" s="103">
        <v>5844.6617934784481</v>
      </c>
      <c r="G63" s="103">
        <v>1.2242214865291852</v>
      </c>
    </row>
    <row r="64" spans="2:7" x14ac:dyDescent="0.3">
      <c r="B64" s="99">
        <v>59</v>
      </c>
      <c r="C64" s="103">
        <v>6074.5333176351396</v>
      </c>
      <c r="D64" s="103">
        <v>2.4488222583536614</v>
      </c>
      <c r="E64" s="99">
        <v>59</v>
      </c>
      <c r="F64" s="103">
        <v>6079.7737151470628</v>
      </c>
      <c r="G64" s="103">
        <v>2.4489909490444162</v>
      </c>
    </row>
    <row r="65" spans="2:7" x14ac:dyDescent="0.3">
      <c r="B65" s="99">
        <v>60</v>
      </c>
      <c r="C65" s="103">
        <v>6239.2423162597497</v>
      </c>
      <c r="D65" s="103">
        <v>2.5261091200457435</v>
      </c>
      <c r="E65" s="99">
        <v>60</v>
      </c>
      <c r="F65" s="103">
        <v>6311.3997329055201</v>
      </c>
      <c r="G65" s="103">
        <v>2.5320449609208899</v>
      </c>
    </row>
    <row r="66" spans="2:7" x14ac:dyDescent="0.3">
      <c r="B66" s="99">
        <v>61</v>
      </c>
      <c r="C66" s="103">
        <v>3819.43912916304</v>
      </c>
      <c r="D66" s="103">
        <v>2.4571846377396001</v>
      </c>
      <c r="E66" s="99">
        <v>61</v>
      </c>
      <c r="F66" s="103">
        <v>3830.1421503708457</v>
      </c>
      <c r="G66" s="103">
        <v>2.4578283195448525</v>
      </c>
    </row>
    <row r="67" spans="2:7" x14ac:dyDescent="0.3">
      <c r="B67" s="99">
        <v>62</v>
      </c>
      <c r="C67" s="103">
        <v>6141.4784405840201</v>
      </c>
      <c r="D67" s="103">
        <v>3.6732425466346976</v>
      </c>
      <c r="E67" s="99">
        <v>62</v>
      </c>
      <c r="F67" s="103">
        <v>6087.777736728719</v>
      </c>
      <c r="G67" s="103">
        <v>3.670714237380567</v>
      </c>
    </row>
    <row r="68" spans="2:7" x14ac:dyDescent="0.3">
      <c r="B68" s="99">
        <v>63</v>
      </c>
      <c r="C68" s="103">
        <v>4309.1475330815001</v>
      </c>
      <c r="D68" s="103">
        <v>3.0146188698023497</v>
      </c>
      <c r="E68" s="99">
        <v>63</v>
      </c>
      <c r="F68" s="103">
        <v>4280.2896700390402</v>
      </c>
      <c r="G68" s="103">
        <v>3.0142311825278116</v>
      </c>
    </row>
    <row r="69" spans="2:7" x14ac:dyDescent="0.3">
      <c r="B69" s="99">
        <v>64</v>
      </c>
      <c r="C69" s="103">
        <v>5677.3737964065203</v>
      </c>
      <c r="D69" s="103">
        <v>3.6534886535492719</v>
      </c>
      <c r="E69" s="99">
        <v>64</v>
      </c>
      <c r="F69" s="103">
        <v>5640.3674522674346</v>
      </c>
      <c r="G69" s="103">
        <v>3.6521076276522373</v>
      </c>
    </row>
    <row r="70" spans="2:7" x14ac:dyDescent="0.3">
      <c r="B70" s="99">
        <v>65</v>
      </c>
      <c r="C70" s="103">
        <v>6571.4245506931202</v>
      </c>
      <c r="D70" s="103">
        <v>1.2280403784446074</v>
      </c>
      <c r="E70" s="99">
        <v>65</v>
      </c>
      <c r="F70" s="103">
        <v>6987.4788757598571</v>
      </c>
      <c r="G70" s="103">
        <v>1.2358449351333904</v>
      </c>
    </row>
    <row r="71" spans="2:7" x14ac:dyDescent="0.3">
      <c r="B71" s="99">
        <v>66</v>
      </c>
      <c r="C71" s="103">
        <v>8855.8390796351305</v>
      </c>
      <c r="D71" s="103">
        <v>1.9822654594221625</v>
      </c>
      <c r="E71" s="99">
        <v>66</v>
      </c>
      <c r="F71" s="103">
        <v>8796.1141464760949</v>
      </c>
      <c r="G71" s="103">
        <v>1.9773980882936075</v>
      </c>
    </row>
    <row r="72" spans="2:7" x14ac:dyDescent="0.3">
      <c r="B72" s="99">
        <v>67</v>
      </c>
      <c r="C72" s="103">
        <v>11553.170658462701</v>
      </c>
      <c r="D72" s="103">
        <v>2.4354087294309568</v>
      </c>
      <c r="E72" s="99">
        <v>67</v>
      </c>
      <c r="F72" s="103">
        <v>11863.72854483302</v>
      </c>
      <c r="G72" s="103">
        <v>2.4393722643971567</v>
      </c>
    </row>
    <row r="73" spans="2:7" x14ac:dyDescent="0.3">
      <c r="B73" s="99">
        <v>68</v>
      </c>
      <c r="C73" s="103">
        <v>2087.4003050466499</v>
      </c>
      <c r="D73" s="103">
        <v>3.0008049544677027</v>
      </c>
      <c r="E73" s="99">
        <v>68</v>
      </c>
      <c r="F73" s="103">
        <v>2110.4758947793712</v>
      </c>
      <c r="G73" s="103">
        <v>3.0008411431825541</v>
      </c>
    </row>
    <row r="74" spans="2:7" x14ac:dyDescent="0.3">
      <c r="B74" s="99">
        <v>69</v>
      </c>
      <c r="C74" s="103">
        <v>6886.62082493053</v>
      </c>
      <c r="D74" s="103">
        <v>1.2338197546877276</v>
      </c>
      <c r="E74" s="99">
        <v>69</v>
      </c>
      <c r="F74" s="103">
        <v>6837.2293996219378</v>
      </c>
      <c r="G74" s="103">
        <v>1.232859910223288</v>
      </c>
    </row>
    <row r="75" spans="2:7" x14ac:dyDescent="0.3">
      <c r="B75" s="99">
        <v>70</v>
      </c>
      <c r="C75" s="103">
        <v>6722.3088164792998</v>
      </c>
      <c r="D75" s="103">
        <v>2.4735150639636658</v>
      </c>
      <c r="E75" s="99">
        <v>70</v>
      </c>
      <c r="F75" s="103">
        <v>6397.1841427188874</v>
      </c>
      <c r="G75" s="103">
        <v>2.4602917526774868</v>
      </c>
    </row>
    <row r="76" spans="2:7" x14ac:dyDescent="0.3">
      <c r="B76" s="99">
        <v>71</v>
      </c>
      <c r="C76" s="103">
        <v>7447.39021237419</v>
      </c>
      <c r="D76" s="103">
        <v>2.5176451471980359</v>
      </c>
      <c r="E76" s="99">
        <v>71</v>
      </c>
      <c r="F76" s="103">
        <v>7131.3875563892589</v>
      </c>
      <c r="G76" s="103">
        <v>2.4989130820528875</v>
      </c>
    </row>
    <row r="77" spans="2:7" x14ac:dyDescent="0.3">
      <c r="B77" s="99">
        <v>72</v>
      </c>
      <c r="C77" s="103">
        <v>6252.4208447130604</v>
      </c>
      <c r="D77" s="103">
        <v>2.4550167979075903</v>
      </c>
      <c r="E77" s="99">
        <v>72</v>
      </c>
      <c r="F77" s="103">
        <v>5760.2087010775358</v>
      </c>
      <c r="G77" s="103">
        <v>2.4396328566246761</v>
      </c>
    </row>
    <row r="78" spans="2:7" x14ac:dyDescent="0.3">
      <c r="B78" s="99">
        <v>73</v>
      </c>
      <c r="C78" s="103">
        <v>6792.6584182256802</v>
      </c>
      <c r="D78" s="103">
        <v>1.2359630715091496</v>
      </c>
      <c r="E78" s="99">
        <v>73</v>
      </c>
      <c r="F78" s="103">
        <v>6841.5025847562383</v>
      </c>
      <c r="G78" s="103">
        <v>1.2370086850752091</v>
      </c>
    </row>
    <row r="79" spans="2:7" x14ac:dyDescent="0.3">
      <c r="B79" s="99">
        <v>74</v>
      </c>
      <c r="C79" s="103">
        <v>10730.757683740199</v>
      </c>
      <c r="D79" s="103">
        <v>2.684613177834354</v>
      </c>
      <c r="E79" s="99">
        <v>74</v>
      </c>
      <c r="F79" s="103">
        <v>10657.537859833041</v>
      </c>
      <c r="G79" s="103">
        <v>2.6769242505054129</v>
      </c>
    </row>
    <row r="80" spans="2:7" x14ac:dyDescent="0.3">
      <c r="B80" s="99">
        <v>75</v>
      </c>
      <c r="C80" s="103">
        <v>8076.53816122022</v>
      </c>
      <c r="D80" s="103">
        <v>1.9260917020268282</v>
      </c>
      <c r="E80" s="99">
        <v>75</v>
      </c>
      <c r="F80" s="103">
        <v>8498.9533381527326</v>
      </c>
      <c r="G80" s="103">
        <v>1.9546134562788164</v>
      </c>
    </row>
    <row r="81" spans="2:7" ht="15" thickBot="1" x14ac:dyDescent="0.35">
      <c r="B81" s="100">
        <v>76</v>
      </c>
      <c r="C81" s="104">
        <v>7171.2016529003404</v>
      </c>
      <c r="D81" s="104">
        <v>1.2446750876393453</v>
      </c>
      <c r="E81" s="100">
        <v>76</v>
      </c>
      <c r="F81" s="104">
        <v>6786.9105272228453</v>
      </c>
      <c r="G81" s="104">
        <v>1.2358414993212328</v>
      </c>
    </row>
    <row r="82" spans="2:7" ht="15" thickTop="1" x14ac:dyDescent="0.3"/>
  </sheetData>
  <mergeCells count="1"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B1DA6512C3404EBDD4C7E5EBC6DBAB" ma:contentTypeVersion="8" ma:contentTypeDescription="Create a new document." ma:contentTypeScope="" ma:versionID="3ff64069406451b53f7068a771374459">
  <xsd:schema xmlns:xsd="http://www.w3.org/2001/XMLSchema" xmlns:xs="http://www.w3.org/2001/XMLSchema" xmlns:p="http://schemas.microsoft.com/office/2006/metadata/properties" xmlns:ns3="9593be69-5eec-4f0b-9344-0439012e68a1" xmlns:ns4="e742efa8-5f82-42e7-aeab-764223c94645" targetNamespace="http://schemas.microsoft.com/office/2006/metadata/properties" ma:root="true" ma:fieldsID="38f7a0f1f590a0e6ab4236d33d2d06b3" ns3:_="" ns4:_="">
    <xsd:import namespace="9593be69-5eec-4f0b-9344-0439012e68a1"/>
    <xsd:import namespace="e742efa8-5f82-42e7-aeab-764223c94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3be69-5eec-4f0b-9344-0439012e6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2efa8-5f82-42e7-aeab-764223c94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38A89-6EA5-4431-8083-A2B2528E4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93be69-5eec-4f0b-9344-0439012e68a1"/>
    <ds:schemaRef ds:uri="e742efa8-5f82-42e7-aeab-764223c94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9D63B-E058-4BDB-B1E0-78FD0C80311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e742efa8-5f82-42e7-aeab-764223c94645"/>
    <ds:schemaRef ds:uri="http://schemas.openxmlformats.org/package/2006/metadata/core-properties"/>
    <ds:schemaRef ds:uri="http://purl.org/dc/terms/"/>
    <ds:schemaRef ds:uri="9593be69-5eec-4f0b-9344-0439012e68a1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407C26-7DF4-49CB-9FAD-5047790D89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Denissa Purba</dc:creator>
  <cp:lastModifiedBy>Denissa Purba</cp:lastModifiedBy>
  <dcterms:created xsi:type="dcterms:W3CDTF">2020-10-06T00:12:43Z</dcterms:created>
  <dcterms:modified xsi:type="dcterms:W3CDTF">2020-10-07T03:14:05Z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0x010100D2B1DA6512C3404EBDD4C7E5EBC6DBAB</vt:lpwstr>
  </property>
</Properties>
</file>