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ropbox\PhD UIUC\Fall 2020\CEE 598 UTM\Project\Project 1\"/>
    </mc:Choice>
  </mc:AlternateContent>
  <xr:revisionPtr revIDLastSave="0" documentId="13_ncr:1_{0BFCCB48-5100-4E8A-8969-B2AC36C23A9B}" xr6:coauthVersionLast="44" xr6:coauthVersionMax="44" xr10:uidLastSave="{00000000-0000-0000-0000-000000000000}"/>
  <bookViews>
    <workbookView xWindow="-108" yWindow="-108" windowWidth="23256" windowHeight="12576" activeTab="1" xr2:uid="{3A7FA3D3-3299-4AB3-8B62-877E26CBBB2F}"/>
  </bookViews>
  <sheets>
    <sheet name="Sheet1" sheetId="1" r:id="rId1"/>
    <sheet name="Sheet2" sheetId="2" r:id="rId2"/>
  </sheets>
  <definedNames>
    <definedName name="_xlnm._FilterDatabase" localSheetId="0" hidden="1">Sheet1!$CC$1:$CH$82</definedName>
    <definedName name="_xlnm._FilterDatabase" localSheetId="1" hidden="1">Sheet2!$M$4:$Q$4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2" l="1"/>
  <c r="CY7" i="1" l="1"/>
  <c r="CS7" i="1" l="1"/>
  <c r="CT7" i="1"/>
  <c r="CQ3" i="1"/>
  <c r="CQ4" i="1"/>
  <c r="AG3" i="1" l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H7" i="1"/>
  <c r="M8" i="1"/>
  <c r="O8" i="1" s="1"/>
  <c r="M9" i="1"/>
  <c r="O9" i="1" s="1"/>
  <c r="M10" i="1"/>
  <c r="R10" i="1" s="1"/>
  <c r="M11" i="1"/>
  <c r="M12" i="1"/>
  <c r="R12" i="1" s="1"/>
  <c r="M13" i="1"/>
  <c r="O13" i="1" s="1"/>
  <c r="M14" i="1"/>
  <c r="R14" i="1" s="1"/>
  <c r="M15" i="1"/>
  <c r="N15" i="1" s="1"/>
  <c r="M16" i="1"/>
  <c r="R16" i="1" s="1"/>
  <c r="M17" i="1"/>
  <c r="R17" i="1" s="1"/>
  <c r="M18" i="1"/>
  <c r="N18" i="1" s="1"/>
  <c r="M19" i="1"/>
  <c r="O19" i="1" s="1"/>
  <c r="M20" i="1"/>
  <c r="N20" i="1" s="1"/>
  <c r="M21" i="1"/>
  <c r="O21" i="1" s="1"/>
  <c r="M22" i="1"/>
  <c r="N22" i="1" s="1"/>
  <c r="M23" i="1"/>
  <c r="N23" i="1" s="1"/>
  <c r="M24" i="1"/>
  <c r="T24" i="1" s="1"/>
  <c r="AA24" i="1" s="1"/>
  <c r="M25" i="1"/>
  <c r="T25" i="1" s="1"/>
  <c r="AA25" i="1" s="1"/>
  <c r="M26" i="1"/>
  <c r="N26" i="1" s="1"/>
  <c r="M27" i="1"/>
  <c r="O27" i="1" s="1"/>
  <c r="M28" i="1"/>
  <c r="R28" i="1" s="1"/>
  <c r="M29" i="1"/>
  <c r="O29" i="1" s="1"/>
  <c r="M30" i="1"/>
  <c r="R30" i="1" s="1"/>
  <c r="M31" i="1"/>
  <c r="N31" i="1" s="1"/>
  <c r="M32" i="1"/>
  <c r="R32" i="1" s="1"/>
  <c r="M33" i="1"/>
  <c r="O33" i="1" s="1"/>
  <c r="M34" i="1"/>
  <c r="O34" i="1" s="1"/>
  <c r="M35" i="1"/>
  <c r="O35" i="1" s="1"/>
  <c r="M36" i="1"/>
  <c r="M37" i="1"/>
  <c r="O37" i="1" s="1"/>
  <c r="M38" i="1"/>
  <c r="R38" i="1" s="1"/>
  <c r="M39" i="1"/>
  <c r="N39" i="1" s="1"/>
  <c r="M40" i="1"/>
  <c r="O40" i="1" s="1"/>
  <c r="M41" i="1"/>
  <c r="O41" i="1" s="1"/>
  <c r="M42" i="1"/>
  <c r="O42" i="1" s="1"/>
  <c r="M43" i="1"/>
  <c r="O43" i="1" s="1"/>
  <c r="M44" i="1"/>
  <c r="R44" i="1" s="1"/>
  <c r="M45" i="1"/>
  <c r="O45" i="1" s="1"/>
  <c r="M46" i="1"/>
  <c r="N46" i="1" s="1"/>
  <c r="M47" i="1"/>
  <c r="N47" i="1" s="1"/>
  <c r="M48" i="1"/>
  <c r="T48" i="1" s="1"/>
  <c r="AA48" i="1" s="1"/>
  <c r="M49" i="1"/>
  <c r="T49" i="1" s="1"/>
  <c r="AA49" i="1" s="1"/>
  <c r="M50" i="1"/>
  <c r="O50" i="1" s="1"/>
  <c r="M51" i="1"/>
  <c r="O51" i="1" s="1"/>
  <c r="M52" i="1"/>
  <c r="O52" i="1" s="1"/>
  <c r="M53" i="1"/>
  <c r="O53" i="1" s="1"/>
  <c r="M54" i="1"/>
  <c r="R54" i="1" s="1"/>
  <c r="M55" i="1"/>
  <c r="N55" i="1" s="1"/>
  <c r="M56" i="1"/>
  <c r="R56" i="1" s="1"/>
  <c r="M57" i="1"/>
  <c r="T57" i="1" s="1"/>
  <c r="AA57" i="1" s="1"/>
  <c r="M58" i="1"/>
  <c r="O58" i="1" s="1"/>
  <c r="M59" i="1"/>
  <c r="O59" i="1" s="1"/>
  <c r="M60" i="1"/>
  <c r="M61" i="1"/>
  <c r="O61" i="1" s="1"/>
  <c r="M62" i="1"/>
  <c r="N62" i="1" s="1"/>
  <c r="M63" i="1"/>
  <c r="N63" i="1" s="1"/>
  <c r="M64" i="1"/>
  <c r="R64" i="1" s="1"/>
  <c r="M65" i="1"/>
  <c r="O65" i="1" s="1"/>
  <c r="M66" i="1"/>
  <c r="O66" i="1" s="1"/>
  <c r="M67" i="1"/>
  <c r="O67" i="1" s="1"/>
  <c r="M68" i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R80" i="1" s="1"/>
  <c r="M81" i="1"/>
  <c r="R81" i="1" s="1"/>
  <c r="M82" i="1"/>
  <c r="O82" i="1" s="1"/>
  <c r="M7" i="1"/>
  <c r="O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P32" i="1" l="1"/>
  <c r="P24" i="1"/>
  <c r="AF48" i="1"/>
  <c r="AB48" i="1"/>
  <c r="AF24" i="1"/>
  <c r="AB24" i="1"/>
  <c r="T7" i="1"/>
  <c r="AB57" i="1"/>
  <c r="AB49" i="1"/>
  <c r="AB25" i="1"/>
  <c r="AH49" i="1"/>
  <c r="AO49" i="1" s="1"/>
  <c r="AV49" i="1" s="1"/>
  <c r="AX49" i="1" s="1"/>
  <c r="N9" i="1"/>
  <c r="N81" i="1"/>
  <c r="N10" i="1"/>
  <c r="T56" i="1"/>
  <c r="AA56" i="1" s="1"/>
  <c r="AH56" i="1" s="1"/>
  <c r="AM56" i="1" s="1"/>
  <c r="N74" i="1"/>
  <c r="T50" i="1"/>
  <c r="N58" i="1"/>
  <c r="R70" i="1"/>
  <c r="N54" i="1"/>
  <c r="R66" i="1"/>
  <c r="N38" i="1"/>
  <c r="R50" i="1"/>
  <c r="N33" i="1"/>
  <c r="R22" i="1"/>
  <c r="N30" i="1"/>
  <c r="T82" i="1"/>
  <c r="W82" i="1" s="1"/>
  <c r="O32" i="1"/>
  <c r="N17" i="1"/>
  <c r="T78" i="1"/>
  <c r="AA78" i="1" s="1"/>
  <c r="O16" i="1"/>
  <c r="R29" i="1"/>
  <c r="N78" i="1"/>
  <c r="N57" i="1"/>
  <c r="N34" i="1"/>
  <c r="N14" i="1"/>
  <c r="R69" i="1"/>
  <c r="R46" i="1"/>
  <c r="R26" i="1"/>
  <c r="T81" i="1"/>
  <c r="AA81" i="1" s="1"/>
  <c r="AH81" i="1" s="1"/>
  <c r="T53" i="1"/>
  <c r="O25" i="1"/>
  <c r="N73" i="1"/>
  <c r="N50" i="1"/>
  <c r="R62" i="1"/>
  <c r="R42" i="1"/>
  <c r="R21" i="1"/>
  <c r="T74" i="1"/>
  <c r="U74" i="1" s="1"/>
  <c r="T43" i="1"/>
  <c r="AA43" i="1" s="1"/>
  <c r="N70" i="1"/>
  <c r="N49" i="1"/>
  <c r="R82" i="1"/>
  <c r="R61" i="1"/>
  <c r="R18" i="1"/>
  <c r="T73" i="1"/>
  <c r="AA73" i="1" s="1"/>
  <c r="AB73" i="1" s="1"/>
  <c r="T40" i="1"/>
  <c r="O80" i="1"/>
  <c r="R45" i="1"/>
  <c r="N66" i="1"/>
  <c r="N25" i="1"/>
  <c r="R78" i="1"/>
  <c r="R58" i="1"/>
  <c r="R37" i="1"/>
  <c r="T70" i="1"/>
  <c r="AA70" i="1" s="1"/>
  <c r="AH70" i="1" s="1"/>
  <c r="AK70" i="1" s="1"/>
  <c r="T34" i="1"/>
  <c r="O64" i="1"/>
  <c r="N65" i="1"/>
  <c r="N42" i="1"/>
  <c r="R77" i="1"/>
  <c r="R34" i="1"/>
  <c r="R13" i="1"/>
  <c r="T66" i="1"/>
  <c r="T33" i="1"/>
  <c r="O57" i="1"/>
  <c r="N82" i="1"/>
  <c r="N41" i="1"/>
  <c r="R74" i="1"/>
  <c r="R53" i="1"/>
  <c r="T65" i="1"/>
  <c r="W65" i="1" s="1"/>
  <c r="T19" i="1"/>
  <c r="AA19" i="1" s="1"/>
  <c r="AB19" i="1" s="1"/>
  <c r="O48" i="1"/>
  <c r="U57" i="1"/>
  <c r="V57" i="1"/>
  <c r="Y57" i="1"/>
  <c r="U49" i="1"/>
  <c r="V49" i="1"/>
  <c r="Y49" i="1"/>
  <c r="U25" i="1"/>
  <c r="V25" i="1"/>
  <c r="Y25" i="1"/>
  <c r="U48" i="1"/>
  <c r="V48" i="1"/>
  <c r="Y48" i="1"/>
  <c r="U24" i="1"/>
  <c r="V24" i="1"/>
  <c r="Y24" i="1"/>
  <c r="O68" i="1"/>
  <c r="O60" i="1"/>
  <c r="O36" i="1"/>
  <c r="AC57" i="1"/>
  <c r="AC25" i="1"/>
  <c r="O11" i="1"/>
  <c r="T11" i="1"/>
  <c r="AA11" i="1" s="1"/>
  <c r="AH11" i="1" s="1"/>
  <c r="AI11" i="1" s="1"/>
  <c r="N80" i="1"/>
  <c r="N72" i="1"/>
  <c r="N64" i="1"/>
  <c r="N56" i="1"/>
  <c r="N48" i="1"/>
  <c r="N40" i="1"/>
  <c r="N32" i="1"/>
  <c r="N24" i="1"/>
  <c r="N16" i="1"/>
  <c r="N8" i="1"/>
  <c r="R76" i="1"/>
  <c r="R68" i="1"/>
  <c r="R60" i="1"/>
  <c r="R52" i="1"/>
  <c r="R36" i="1"/>
  <c r="R20" i="1"/>
  <c r="T80" i="1"/>
  <c r="AA80" i="1" s="1"/>
  <c r="AH80" i="1" s="1"/>
  <c r="AM80" i="1" s="1"/>
  <c r="T72" i="1"/>
  <c r="AA72" i="1" s="1"/>
  <c r="T64" i="1"/>
  <c r="AA64" i="1" s="1"/>
  <c r="T52" i="1"/>
  <c r="AA52" i="1" s="1"/>
  <c r="AB52" i="1" s="1"/>
  <c r="T42" i="1"/>
  <c r="T32" i="1"/>
  <c r="T17" i="1"/>
  <c r="O56" i="1"/>
  <c r="O24" i="1"/>
  <c r="O44" i="1"/>
  <c r="O28" i="1"/>
  <c r="O12" i="1"/>
  <c r="T12" i="1"/>
  <c r="AA12" i="1" s="1"/>
  <c r="AB12" i="1" s="1"/>
  <c r="Y43" i="1"/>
  <c r="U43" i="1"/>
  <c r="V43" i="1"/>
  <c r="Y19" i="1"/>
  <c r="AC49" i="1"/>
  <c r="O26" i="1"/>
  <c r="T26" i="1"/>
  <c r="O18" i="1"/>
  <c r="T18" i="1"/>
  <c r="AA18" i="1" s="1"/>
  <c r="AC18" i="1" s="1"/>
  <c r="O10" i="1"/>
  <c r="T10" i="1"/>
  <c r="AA10" i="1" s="1"/>
  <c r="AC10" i="1" s="1"/>
  <c r="N79" i="1"/>
  <c r="N71" i="1"/>
  <c r="R7" i="1"/>
  <c r="R75" i="1"/>
  <c r="R67" i="1"/>
  <c r="R59" i="1"/>
  <c r="R51" i="1"/>
  <c r="R43" i="1"/>
  <c r="R35" i="1"/>
  <c r="R27" i="1"/>
  <c r="R19" i="1"/>
  <c r="R11" i="1"/>
  <c r="T79" i="1"/>
  <c r="T71" i="1"/>
  <c r="AA71" i="1" s="1"/>
  <c r="AC71" i="1" s="1"/>
  <c r="T61" i="1"/>
  <c r="AA61" i="1" s="1"/>
  <c r="AB61" i="1" s="1"/>
  <c r="T51" i="1"/>
  <c r="AA51" i="1" s="1"/>
  <c r="AB51" i="1" s="1"/>
  <c r="T41" i="1"/>
  <c r="T29" i="1"/>
  <c r="AA29" i="1" s="1"/>
  <c r="AB29" i="1" s="1"/>
  <c r="T16" i="1"/>
  <c r="O81" i="1"/>
  <c r="O49" i="1"/>
  <c r="O17" i="1"/>
  <c r="V78" i="1"/>
  <c r="Y78" i="1"/>
  <c r="T60" i="1"/>
  <c r="AA60" i="1" s="1"/>
  <c r="AB60" i="1" s="1"/>
  <c r="T28" i="1"/>
  <c r="T13" i="1"/>
  <c r="N77" i="1"/>
  <c r="N69" i="1"/>
  <c r="N61" i="1"/>
  <c r="N53" i="1"/>
  <c r="N45" i="1"/>
  <c r="N37" i="1"/>
  <c r="N29" i="1"/>
  <c r="N21" i="1"/>
  <c r="N13" i="1"/>
  <c r="R73" i="1"/>
  <c r="R65" i="1"/>
  <c r="R57" i="1"/>
  <c r="R49" i="1"/>
  <c r="R41" i="1"/>
  <c r="R33" i="1"/>
  <c r="R25" i="1"/>
  <c r="R9" i="1"/>
  <c r="T77" i="1"/>
  <c r="T69" i="1"/>
  <c r="AA69" i="1" s="1"/>
  <c r="AB69" i="1" s="1"/>
  <c r="T59" i="1"/>
  <c r="T37" i="1"/>
  <c r="AA37" i="1" s="1"/>
  <c r="AB37" i="1" s="1"/>
  <c r="T27" i="1"/>
  <c r="AA27" i="1" s="1"/>
  <c r="AC27" i="1" s="1"/>
  <c r="T9" i="1"/>
  <c r="AA9" i="1" s="1"/>
  <c r="AH9" i="1" s="1"/>
  <c r="AI9" i="1" s="1"/>
  <c r="U78" i="1"/>
  <c r="O63" i="1"/>
  <c r="T63" i="1"/>
  <c r="O55" i="1"/>
  <c r="T55" i="1"/>
  <c r="O47" i="1"/>
  <c r="T47" i="1"/>
  <c r="AA47" i="1" s="1"/>
  <c r="AC47" i="1" s="1"/>
  <c r="O39" i="1"/>
  <c r="T39" i="1"/>
  <c r="AA39" i="1" s="1"/>
  <c r="AC39" i="1" s="1"/>
  <c r="O31" i="1"/>
  <c r="T31" i="1"/>
  <c r="AA31" i="1" s="1"/>
  <c r="AC31" i="1" s="1"/>
  <c r="O23" i="1"/>
  <c r="T23" i="1"/>
  <c r="AA23" i="1" s="1"/>
  <c r="AC23" i="1" s="1"/>
  <c r="O15" i="1"/>
  <c r="T15" i="1"/>
  <c r="N76" i="1"/>
  <c r="N68" i="1"/>
  <c r="N60" i="1"/>
  <c r="N52" i="1"/>
  <c r="N44" i="1"/>
  <c r="N36" i="1"/>
  <c r="N28" i="1"/>
  <c r="N12" i="1"/>
  <c r="R72" i="1"/>
  <c r="R48" i="1"/>
  <c r="R40" i="1"/>
  <c r="R24" i="1"/>
  <c r="R8" i="1"/>
  <c r="T76" i="1"/>
  <c r="AA76" i="1" s="1"/>
  <c r="AB76" i="1" s="1"/>
  <c r="T68" i="1"/>
  <c r="T58" i="1"/>
  <c r="T36" i="1"/>
  <c r="T8" i="1"/>
  <c r="AA8" i="1" s="1"/>
  <c r="AC8" i="1" s="1"/>
  <c r="O20" i="1"/>
  <c r="T20" i="1"/>
  <c r="O62" i="1"/>
  <c r="T62" i="1"/>
  <c r="O54" i="1"/>
  <c r="T54" i="1"/>
  <c r="O46" i="1"/>
  <c r="T46" i="1"/>
  <c r="AA46" i="1" s="1"/>
  <c r="AD46" i="1" s="1"/>
  <c r="O38" i="1"/>
  <c r="T38" i="1"/>
  <c r="AA38" i="1" s="1"/>
  <c r="AH38" i="1" s="1"/>
  <c r="AM38" i="1" s="1"/>
  <c r="O30" i="1"/>
  <c r="T30" i="1"/>
  <c r="AA30" i="1" s="1"/>
  <c r="O22" i="1"/>
  <c r="T22" i="1"/>
  <c r="O14" i="1"/>
  <c r="T14" i="1"/>
  <c r="AA14" i="1" s="1"/>
  <c r="AH14" i="1" s="1"/>
  <c r="AK14" i="1" s="1"/>
  <c r="N7" i="1"/>
  <c r="N75" i="1"/>
  <c r="N67" i="1"/>
  <c r="N59" i="1"/>
  <c r="N51" i="1"/>
  <c r="N43" i="1"/>
  <c r="N35" i="1"/>
  <c r="N27" i="1"/>
  <c r="N19" i="1"/>
  <c r="N11" i="1"/>
  <c r="R79" i="1"/>
  <c r="R71" i="1"/>
  <c r="R63" i="1"/>
  <c r="R55" i="1"/>
  <c r="R47" i="1"/>
  <c r="R39" i="1"/>
  <c r="R31" i="1"/>
  <c r="R23" i="1"/>
  <c r="R15" i="1"/>
  <c r="T75" i="1"/>
  <c r="AA75" i="1" s="1"/>
  <c r="AB75" i="1" s="1"/>
  <c r="T67" i="1"/>
  <c r="T45" i="1"/>
  <c r="AA45" i="1" s="1"/>
  <c r="AB45" i="1" s="1"/>
  <c r="T35" i="1"/>
  <c r="AA35" i="1" s="1"/>
  <c r="AB35" i="1" s="1"/>
  <c r="U82" i="1"/>
  <c r="V82" i="1"/>
  <c r="V56" i="1"/>
  <c r="Y56" i="1"/>
  <c r="T44" i="1"/>
  <c r="U34" i="1"/>
  <c r="V34" i="1"/>
  <c r="T21" i="1"/>
  <c r="AH57" i="1"/>
  <c r="AJ57" i="1" s="1"/>
  <c r="AH25" i="1"/>
  <c r="AC43" i="1"/>
  <c r="AC35" i="1"/>
  <c r="AH72" i="1"/>
  <c r="AK72" i="1" s="1"/>
  <c r="AH64" i="1"/>
  <c r="AM64" i="1" s="1"/>
  <c r="AH48" i="1"/>
  <c r="AH24" i="1"/>
  <c r="AH8" i="1"/>
  <c r="AH23" i="1"/>
  <c r="AM23" i="1" s="1"/>
  <c r="AH78" i="1"/>
  <c r="AK78" i="1" s="1"/>
  <c r="AH30" i="1"/>
  <c r="AC72" i="1"/>
  <c r="AC64" i="1"/>
  <c r="AC48" i="1"/>
  <c r="AC24" i="1"/>
  <c r="AH29" i="1"/>
  <c r="AJ29" i="1" s="1"/>
  <c r="AH76" i="1"/>
  <c r="AK76" i="1" s="1"/>
  <c r="AF23" i="1"/>
  <c r="AF47" i="1"/>
  <c r="AD18" i="1"/>
  <c r="AD57" i="1"/>
  <c r="AD49" i="1"/>
  <c r="AD25" i="1"/>
  <c r="AD9" i="1"/>
  <c r="L4" i="1"/>
  <c r="AF78" i="1"/>
  <c r="AF30" i="1"/>
  <c r="W34" i="1"/>
  <c r="W18" i="1"/>
  <c r="AF69" i="1"/>
  <c r="AF29" i="1"/>
  <c r="W73" i="1"/>
  <c r="W57" i="1"/>
  <c r="W49" i="1"/>
  <c r="W25" i="1"/>
  <c r="W9" i="1"/>
  <c r="AF76" i="1"/>
  <c r="AF52" i="1"/>
  <c r="AF75" i="1"/>
  <c r="AF43" i="1"/>
  <c r="AF35" i="1"/>
  <c r="AF27" i="1"/>
  <c r="AF57" i="1"/>
  <c r="AF49" i="1"/>
  <c r="AF25" i="1"/>
  <c r="AF9" i="1"/>
  <c r="P72" i="1"/>
  <c r="P71" i="1"/>
  <c r="P48" i="1"/>
  <c r="P49" i="1"/>
  <c r="P31" i="1"/>
  <c r="P25" i="1"/>
  <c r="P8" i="1"/>
  <c r="P65" i="1"/>
  <c r="P47" i="1"/>
  <c r="P64" i="1"/>
  <c r="P41" i="1"/>
  <c r="P23" i="1"/>
  <c r="P81" i="1"/>
  <c r="P63" i="1"/>
  <c r="P40" i="1"/>
  <c r="P17" i="1"/>
  <c r="P80" i="1"/>
  <c r="P57" i="1"/>
  <c r="P39" i="1"/>
  <c r="P16" i="1"/>
  <c r="P79" i="1"/>
  <c r="P56" i="1"/>
  <c r="P33" i="1"/>
  <c r="P15" i="1"/>
  <c r="P73" i="1"/>
  <c r="P55" i="1"/>
  <c r="P9" i="1"/>
  <c r="P78" i="1"/>
  <c r="P70" i="1"/>
  <c r="P62" i="1"/>
  <c r="P54" i="1"/>
  <c r="P46" i="1"/>
  <c r="P38" i="1"/>
  <c r="P30" i="1"/>
  <c r="P22" i="1"/>
  <c r="P14" i="1"/>
  <c r="P77" i="1"/>
  <c r="P69" i="1"/>
  <c r="P61" i="1"/>
  <c r="P53" i="1"/>
  <c r="P45" i="1"/>
  <c r="P37" i="1"/>
  <c r="P29" i="1"/>
  <c r="P21" i="1"/>
  <c r="P13" i="1"/>
  <c r="P76" i="1"/>
  <c r="P68" i="1"/>
  <c r="P60" i="1"/>
  <c r="P52" i="1"/>
  <c r="P44" i="1"/>
  <c r="P36" i="1"/>
  <c r="P28" i="1"/>
  <c r="P20" i="1"/>
  <c r="P12" i="1"/>
  <c r="P7" i="1"/>
  <c r="P75" i="1"/>
  <c r="P67" i="1"/>
  <c r="P59" i="1"/>
  <c r="P51" i="1"/>
  <c r="P43" i="1"/>
  <c r="P35" i="1"/>
  <c r="P27" i="1"/>
  <c r="P19" i="1"/>
  <c r="P11" i="1"/>
  <c r="P82" i="1"/>
  <c r="P74" i="1"/>
  <c r="P66" i="1"/>
  <c r="P58" i="1"/>
  <c r="P50" i="1"/>
  <c r="P42" i="1"/>
  <c r="P34" i="1"/>
  <c r="P26" i="1"/>
  <c r="P18" i="1"/>
  <c r="P10" i="1"/>
  <c r="L2" i="1"/>
  <c r="AD43" i="1"/>
  <c r="AD72" i="1"/>
  <c r="AD24" i="1"/>
  <c r="AD78" i="1"/>
  <c r="AD80" i="1"/>
  <c r="AH47" i="1" l="1"/>
  <c r="AK47" i="1" s="1"/>
  <c r="AF71" i="1"/>
  <c r="AH71" i="1"/>
  <c r="AC19" i="1"/>
  <c r="U70" i="1"/>
  <c r="AH60" i="1"/>
  <c r="AM60" i="1" s="1"/>
  <c r="AF81" i="1"/>
  <c r="AF38" i="1"/>
  <c r="AD47" i="1"/>
  <c r="AF18" i="1"/>
  <c r="AF37" i="1"/>
  <c r="AF70" i="1"/>
  <c r="W60" i="1"/>
  <c r="AH37" i="1"/>
  <c r="U56" i="1"/>
  <c r="V70" i="1"/>
  <c r="V19" i="1"/>
  <c r="AD45" i="1"/>
  <c r="AF60" i="1"/>
  <c r="Y70" i="1"/>
  <c r="AD71" i="1"/>
  <c r="AF19" i="1"/>
  <c r="AF45" i="1"/>
  <c r="AD60" i="1"/>
  <c r="AH45" i="1"/>
  <c r="U19" i="1"/>
  <c r="AB47" i="1"/>
  <c r="AC76" i="1"/>
  <c r="AD73" i="1"/>
  <c r="Y73" i="1"/>
  <c r="AC12" i="1"/>
  <c r="AB9" i="1"/>
  <c r="AF61" i="1"/>
  <c r="AH61" i="1"/>
  <c r="AJ61" i="1" s="1"/>
  <c r="AC73" i="1"/>
  <c r="AH12" i="1"/>
  <c r="AM12" i="1" s="1"/>
  <c r="AC75" i="1"/>
  <c r="AH18" i="1"/>
  <c r="AK18" i="1" s="1"/>
  <c r="AC61" i="1"/>
  <c r="AH73" i="1"/>
  <c r="AJ73" i="1" s="1"/>
  <c r="W12" i="1"/>
  <c r="AD12" i="1"/>
  <c r="AH52" i="1"/>
  <c r="AM52" i="1" s="1"/>
  <c r="AC45" i="1"/>
  <c r="AF73" i="1"/>
  <c r="AF12" i="1"/>
  <c r="AH39" i="1"/>
  <c r="AK39" i="1" s="1"/>
  <c r="V73" i="1"/>
  <c r="AF39" i="1"/>
  <c r="AC81" i="1"/>
  <c r="U73" i="1"/>
  <c r="AB39" i="1"/>
  <c r="AB81" i="1"/>
  <c r="AO81" i="1"/>
  <c r="AJ81" i="1"/>
  <c r="AI81" i="1"/>
  <c r="AK81" i="1"/>
  <c r="AM81" i="1"/>
  <c r="AA59" i="1"/>
  <c r="AD59" i="1" s="1"/>
  <c r="Y66" i="1"/>
  <c r="AA66" i="1"/>
  <c r="AD11" i="1"/>
  <c r="AF11" i="1"/>
  <c r="AF31" i="1"/>
  <c r="AH46" i="1"/>
  <c r="AM46" i="1" s="1"/>
  <c r="AC11" i="1"/>
  <c r="AB38" i="1"/>
  <c r="AC38" i="1"/>
  <c r="W20" i="1"/>
  <c r="AA20" i="1"/>
  <c r="AA55" i="1"/>
  <c r="AB27" i="1"/>
  <c r="AH27" i="1"/>
  <c r="AF72" i="1"/>
  <c r="AB72" i="1"/>
  <c r="U65" i="1"/>
  <c r="AA65" i="1"/>
  <c r="AB43" i="1"/>
  <c r="AH43" i="1"/>
  <c r="AB23" i="1"/>
  <c r="AH35" i="1"/>
  <c r="AK35" i="1" s="1"/>
  <c r="AB11" i="1"/>
  <c r="AA17" i="1"/>
  <c r="AD17" i="1" s="1"/>
  <c r="AD31" i="1"/>
  <c r="AF14" i="1"/>
  <c r="AH10" i="1"/>
  <c r="AI10" i="1" s="1"/>
  <c r="AA41" i="1"/>
  <c r="AB80" i="1"/>
  <c r="AF80" i="1"/>
  <c r="AC80" i="1"/>
  <c r="W33" i="1"/>
  <c r="AA33" i="1"/>
  <c r="AD33" i="1" s="1"/>
  <c r="AC29" i="1"/>
  <c r="Y74" i="1"/>
  <c r="AA74" i="1"/>
  <c r="AB78" i="1"/>
  <c r="AC78" i="1"/>
  <c r="Y50" i="1"/>
  <c r="AA50" i="1"/>
  <c r="AB31" i="1"/>
  <c r="AH75" i="1"/>
  <c r="AA21" i="1"/>
  <c r="AD21" i="1" s="1"/>
  <c r="AA28" i="1"/>
  <c r="AH69" i="1"/>
  <c r="AK69" i="1" s="1"/>
  <c r="AA22" i="1"/>
  <c r="AA54" i="1"/>
  <c r="AF8" i="1"/>
  <c r="AB8" i="1"/>
  <c r="AA77" i="1"/>
  <c r="AD77" i="1" s="1"/>
  <c r="AA32" i="1"/>
  <c r="AC9" i="1"/>
  <c r="Y34" i="1"/>
  <c r="AA34" i="1"/>
  <c r="AC56" i="1"/>
  <c r="AB56" i="1"/>
  <c r="AH51" i="1"/>
  <c r="AC46" i="1"/>
  <c r="AB46" i="1"/>
  <c r="AK11" i="1"/>
  <c r="AM11" i="1"/>
  <c r="U7" i="1"/>
  <c r="AA7" i="1"/>
  <c r="Y7" i="1"/>
  <c r="V7" i="1"/>
  <c r="AD61" i="1"/>
  <c r="AF51" i="1"/>
  <c r="W10" i="1"/>
  <c r="AF46" i="1"/>
  <c r="AC51" i="1"/>
  <c r="AA67" i="1"/>
  <c r="W36" i="1"/>
  <c r="AA36" i="1"/>
  <c r="AA79" i="1"/>
  <c r="AD79" i="1" s="1"/>
  <c r="AA42" i="1"/>
  <c r="AD42" i="1" s="1"/>
  <c r="AC70" i="1"/>
  <c r="AB70" i="1"/>
  <c r="Y82" i="1"/>
  <c r="AA82" i="1"/>
  <c r="AB10" i="1"/>
  <c r="AA13" i="1"/>
  <c r="AJ11" i="1"/>
  <c r="AF10" i="1"/>
  <c r="AI8" i="1"/>
  <c r="AO8" i="1"/>
  <c r="W44" i="1"/>
  <c r="AA44" i="1"/>
  <c r="AB30" i="1"/>
  <c r="AC30" i="1"/>
  <c r="AA62" i="1"/>
  <c r="AD62" i="1" s="1"/>
  <c r="W58" i="1"/>
  <c r="AA58" i="1"/>
  <c r="AD58" i="1" s="1"/>
  <c r="AA15" i="1"/>
  <c r="W26" i="1"/>
  <c r="AA26" i="1"/>
  <c r="AO11" i="1"/>
  <c r="AQ11" i="1" s="1"/>
  <c r="AC37" i="1"/>
  <c r="Y53" i="1"/>
  <c r="AA53" i="1"/>
  <c r="AD53" i="1" s="1"/>
  <c r="AB71" i="1"/>
  <c r="AB18" i="1"/>
  <c r="AC14" i="1"/>
  <c r="AB14" i="1"/>
  <c r="AA63" i="1"/>
  <c r="AD63" i="1" s="1"/>
  <c r="AH31" i="1"/>
  <c r="AM31" i="1" s="1"/>
  <c r="W68" i="1"/>
  <c r="AA68" i="1"/>
  <c r="AA16" i="1"/>
  <c r="AD16" i="1" s="1"/>
  <c r="AF64" i="1"/>
  <c r="AB64" i="1"/>
  <c r="AC60" i="1"/>
  <c r="AA40" i="1"/>
  <c r="AD40" i="1" s="1"/>
  <c r="AC69" i="1"/>
  <c r="AF56" i="1"/>
  <c r="AC52" i="1"/>
  <c r="AH19" i="1"/>
  <c r="AR49" i="1"/>
  <c r="AT49" i="1"/>
  <c r="AP49" i="1"/>
  <c r="AI49" i="1"/>
  <c r="AQ49" i="1"/>
  <c r="AK49" i="1"/>
  <c r="AM49" i="1"/>
  <c r="AJ49" i="1"/>
  <c r="AM18" i="1"/>
  <c r="AJ23" i="1"/>
  <c r="AK56" i="1"/>
  <c r="AK64" i="1"/>
  <c r="AK23" i="1"/>
  <c r="V65" i="1"/>
  <c r="Y65" i="1"/>
  <c r="Y40" i="1"/>
  <c r="AK57" i="1"/>
  <c r="W50" i="1"/>
  <c r="V40" i="1"/>
  <c r="W42" i="1"/>
  <c r="AK80" i="1"/>
  <c r="U40" i="1"/>
  <c r="AJ47" i="1"/>
  <c r="AK52" i="1"/>
  <c r="W66" i="1"/>
  <c r="V50" i="1"/>
  <c r="AD66" i="1"/>
  <c r="W28" i="1"/>
  <c r="AM76" i="1"/>
  <c r="U50" i="1"/>
  <c r="V66" i="1"/>
  <c r="U66" i="1"/>
  <c r="AD20" i="1"/>
  <c r="AM45" i="1"/>
  <c r="U33" i="1"/>
  <c r="Y33" i="1"/>
  <c r="Y81" i="1"/>
  <c r="U81" i="1"/>
  <c r="AD81" i="1"/>
  <c r="V81" i="1"/>
  <c r="W81" i="1"/>
  <c r="AM9" i="1"/>
  <c r="AJ9" i="1"/>
  <c r="AK9" i="1"/>
  <c r="AK71" i="1"/>
  <c r="AJ71" i="1"/>
  <c r="AM14" i="1"/>
  <c r="S4" i="1"/>
  <c r="AO24" i="1"/>
  <c r="AQ24" i="1" s="1"/>
  <c r="AI24" i="1"/>
  <c r="AK24" i="1"/>
  <c r="AK60" i="1"/>
  <c r="AK61" i="1"/>
  <c r="AI61" i="1"/>
  <c r="AO61" i="1"/>
  <c r="AR61" i="1" s="1"/>
  <c r="AK8" i="1"/>
  <c r="AM72" i="1"/>
  <c r="AO72" i="1"/>
  <c r="AI72" i="1"/>
  <c r="AD44" i="1"/>
  <c r="AK38" i="1"/>
  <c r="AI76" i="1"/>
  <c r="AO76" i="1"/>
  <c r="AO47" i="1"/>
  <c r="AI47" i="1"/>
  <c r="AI80" i="1"/>
  <c r="AO80" i="1"/>
  <c r="V74" i="1"/>
  <c r="AM24" i="1"/>
  <c r="AI14" i="1"/>
  <c r="AO14" i="1"/>
  <c r="AQ14" i="1" s="1"/>
  <c r="AI78" i="1"/>
  <c r="AO78" i="1"/>
  <c r="AO25" i="1"/>
  <c r="AI25" i="1"/>
  <c r="BA49" i="1"/>
  <c r="BC49" i="1"/>
  <c r="AY49" i="1"/>
  <c r="AW49" i="1"/>
  <c r="AI70" i="1"/>
  <c r="AO70" i="1"/>
  <c r="AJ18" i="1"/>
  <c r="AO18" i="1"/>
  <c r="AQ18" i="1" s="1"/>
  <c r="AI18" i="1"/>
  <c r="AK29" i="1"/>
  <c r="AI29" i="1"/>
  <c r="AO29" i="1"/>
  <c r="AO71" i="1"/>
  <c r="AI71" i="1"/>
  <c r="AO57" i="1"/>
  <c r="AR57" i="1" s="1"/>
  <c r="AI57" i="1"/>
  <c r="U53" i="1"/>
  <c r="V33" i="1"/>
  <c r="W74" i="1"/>
  <c r="AJ25" i="1"/>
  <c r="AK25" i="1"/>
  <c r="W41" i="1"/>
  <c r="AM70" i="1"/>
  <c r="AM25" i="1"/>
  <c r="AI37" i="1"/>
  <c r="AO37" i="1"/>
  <c r="AI30" i="1"/>
  <c r="AO30" i="1"/>
  <c r="AQ30" i="1" s="1"/>
  <c r="AO48" i="1"/>
  <c r="AI48" i="1"/>
  <c r="AM10" i="1"/>
  <c r="AO10" i="1"/>
  <c r="AM78" i="1"/>
  <c r="AO52" i="1"/>
  <c r="AI45" i="1"/>
  <c r="AO45" i="1"/>
  <c r="AR45" i="1" s="1"/>
  <c r="AI38" i="1"/>
  <c r="AO38" i="1"/>
  <c r="AQ38" i="1" s="1"/>
  <c r="AO23" i="1"/>
  <c r="AQ23" i="1" s="1"/>
  <c r="AI23" i="1"/>
  <c r="AO56" i="1"/>
  <c r="AI56" i="1"/>
  <c r="V53" i="1"/>
  <c r="AO60" i="1"/>
  <c r="AI60" i="1"/>
  <c r="AO64" i="1"/>
  <c r="AI64" i="1"/>
  <c r="AO9" i="1"/>
  <c r="AJ30" i="1"/>
  <c r="AM48" i="1"/>
  <c r="AM8" i="1"/>
  <c r="AJ52" i="1"/>
  <c r="AJ38" i="1"/>
  <c r="AJ56" i="1"/>
  <c r="Y45" i="1"/>
  <c r="V45" i="1"/>
  <c r="U45" i="1"/>
  <c r="Y36" i="1"/>
  <c r="U36" i="1"/>
  <c r="V36" i="1"/>
  <c r="Y77" i="1"/>
  <c r="V77" i="1"/>
  <c r="U77" i="1"/>
  <c r="Y61" i="1"/>
  <c r="V61" i="1"/>
  <c r="U61" i="1"/>
  <c r="U32" i="1"/>
  <c r="V32" i="1"/>
  <c r="Y32" i="1"/>
  <c r="V46" i="1"/>
  <c r="Y46" i="1"/>
  <c r="U46" i="1"/>
  <c r="U39" i="1"/>
  <c r="V39" i="1"/>
  <c r="Y39" i="1"/>
  <c r="Y69" i="1"/>
  <c r="U69" i="1"/>
  <c r="V69" i="1"/>
  <c r="Y51" i="1"/>
  <c r="U51" i="1"/>
  <c r="V51" i="1"/>
  <c r="U10" i="1"/>
  <c r="V10" i="1"/>
  <c r="Y10" i="1"/>
  <c r="AD39" i="1"/>
  <c r="L5" i="1"/>
  <c r="M5" i="1" s="1"/>
  <c r="AK48" i="1"/>
  <c r="AK10" i="1"/>
  <c r="AJ60" i="1"/>
  <c r="AJ64" i="1"/>
  <c r="Y67" i="1"/>
  <c r="U67" i="1"/>
  <c r="V67" i="1"/>
  <c r="V22" i="1"/>
  <c r="Y22" i="1"/>
  <c r="U22" i="1"/>
  <c r="V54" i="1"/>
  <c r="Y54" i="1"/>
  <c r="U54" i="1"/>
  <c r="U58" i="1"/>
  <c r="V58" i="1"/>
  <c r="Y58" i="1"/>
  <c r="U15" i="1"/>
  <c r="V15" i="1"/>
  <c r="Y15" i="1"/>
  <c r="U47" i="1"/>
  <c r="V47" i="1"/>
  <c r="Y47" i="1"/>
  <c r="Y60" i="1"/>
  <c r="U60" i="1"/>
  <c r="V60" i="1"/>
  <c r="U71" i="1"/>
  <c r="V71" i="1"/>
  <c r="Y71" i="1"/>
  <c r="U18" i="1"/>
  <c r="V18" i="1"/>
  <c r="Y18" i="1"/>
  <c r="U42" i="1"/>
  <c r="V42" i="1"/>
  <c r="Y42" i="1"/>
  <c r="V14" i="1"/>
  <c r="Y14" i="1"/>
  <c r="U14" i="1"/>
  <c r="AM30" i="1"/>
  <c r="AM61" i="1"/>
  <c r="AJ8" i="1"/>
  <c r="AJ72" i="1"/>
  <c r="Y21" i="1"/>
  <c r="V21" i="1"/>
  <c r="U21" i="1"/>
  <c r="Y75" i="1"/>
  <c r="U75" i="1"/>
  <c r="V75" i="1"/>
  <c r="Y68" i="1"/>
  <c r="U68" i="1"/>
  <c r="V68" i="1"/>
  <c r="Y13" i="1"/>
  <c r="V13" i="1"/>
  <c r="U13" i="1"/>
  <c r="U79" i="1"/>
  <c r="V79" i="1"/>
  <c r="Y79" i="1"/>
  <c r="Y52" i="1"/>
  <c r="U52" i="1"/>
  <c r="V52" i="1"/>
  <c r="AK37" i="1"/>
  <c r="AK30" i="1"/>
  <c r="W17" i="1"/>
  <c r="AM29" i="1"/>
  <c r="AJ76" i="1"/>
  <c r="AM47" i="1"/>
  <c r="AJ80" i="1"/>
  <c r="V30" i="1"/>
  <c r="Y30" i="1"/>
  <c r="U30" i="1"/>
  <c r="V62" i="1"/>
  <c r="Y62" i="1"/>
  <c r="U62" i="1"/>
  <c r="Y76" i="1"/>
  <c r="U76" i="1"/>
  <c r="V76" i="1"/>
  <c r="U23" i="1"/>
  <c r="V23" i="1"/>
  <c r="Y23" i="1"/>
  <c r="U55" i="1"/>
  <c r="V55" i="1"/>
  <c r="Y55" i="1"/>
  <c r="U9" i="1"/>
  <c r="V9" i="1"/>
  <c r="Y9" i="1"/>
  <c r="Y28" i="1"/>
  <c r="U28" i="1"/>
  <c r="V28" i="1"/>
  <c r="U26" i="1"/>
  <c r="V26" i="1"/>
  <c r="Y26" i="1"/>
  <c r="U64" i="1"/>
  <c r="V64" i="1"/>
  <c r="Y64" i="1"/>
  <c r="U17" i="1"/>
  <c r="V17" i="1"/>
  <c r="Y17" i="1"/>
  <c r="AJ70" i="1"/>
  <c r="AJ24" i="1"/>
  <c r="Y27" i="1"/>
  <c r="U27" i="1"/>
  <c r="V27" i="1"/>
  <c r="U16" i="1"/>
  <c r="V16" i="1"/>
  <c r="Y16" i="1"/>
  <c r="Y12" i="1"/>
  <c r="U12" i="1"/>
  <c r="V12" i="1"/>
  <c r="U72" i="1"/>
  <c r="V72" i="1"/>
  <c r="Y72" i="1"/>
  <c r="AJ48" i="1"/>
  <c r="Y35" i="1"/>
  <c r="U35" i="1"/>
  <c r="V35" i="1"/>
  <c r="U8" i="1"/>
  <c r="V8" i="1"/>
  <c r="Y8" i="1"/>
  <c r="AD69" i="1"/>
  <c r="AD8" i="1"/>
  <c r="AD10" i="1"/>
  <c r="AJ14" i="1"/>
  <c r="AJ78" i="1"/>
  <c r="Y44" i="1"/>
  <c r="U44" i="1"/>
  <c r="V44" i="1"/>
  <c r="V38" i="1"/>
  <c r="Y38" i="1"/>
  <c r="U38" i="1"/>
  <c r="Y20" i="1"/>
  <c r="U20" i="1"/>
  <c r="V20" i="1"/>
  <c r="U31" i="1"/>
  <c r="V31" i="1"/>
  <c r="Y31" i="1"/>
  <c r="U63" i="1"/>
  <c r="V63" i="1"/>
  <c r="Y63" i="1"/>
  <c r="Y37" i="1"/>
  <c r="U37" i="1"/>
  <c r="V37" i="1"/>
  <c r="Y29" i="1"/>
  <c r="V29" i="1"/>
  <c r="U29" i="1"/>
  <c r="U80" i="1"/>
  <c r="V80" i="1"/>
  <c r="Y80" i="1"/>
  <c r="AJ37" i="1"/>
  <c r="AM37" i="1"/>
  <c r="AM71" i="1"/>
  <c r="AM57" i="1"/>
  <c r="Y59" i="1"/>
  <c r="U59" i="1"/>
  <c r="V59" i="1"/>
  <c r="AJ10" i="1"/>
  <c r="U41" i="1"/>
  <c r="V41" i="1"/>
  <c r="Y41" i="1"/>
  <c r="Y11" i="1"/>
  <c r="U11" i="1"/>
  <c r="V11" i="1"/>
  <c r="W29" i="1"/>
  <c r="W37" i="1"/>
  <c r="W70" i="1"/>
  <c r="W64" i="1"/>
  <c r="W51" i="1"/>
  <c r="W75" i="1"/>
  <c r="AD64" i="1"/>
  <c r="AD51" i="1"/>
  <c r="W19" i="1"/>
  <c r="W31" i="1"/>
  <c r="W45" i="1"/>
  <c r="W39" i="1"/>
  <c r="W38" i="1"/>
  <c r="W56" i="1"/>
  <c r="W40" i="1"/>
  <c r="W52" i="1"/>
  <c r="W47" i="1"/>
  <c r="W76" i="1"/>
  <c r="AD70" i="1"/>
  <c r="AD56" i="1"/>
  <c r="W23" i="1"/>
  <c r="W16" i="1"/>
  <c r="W55" i="1"/>
  <c r="W14" i="1"/>
  <c r="W62" i="1"/>
  <c r="W72" i="1"/>
  <c r="W35" i="1"/>
  <c r="AD14" i="1"/>
  <c r="AD75" i="1"/>
  <c r="W54" i="1"/>
  <c r="W8" i="1"/>
  <c r="W11" i="1"/>
  <c r="W61" i="1"/>
  <c r="W69" i="1"/>
  <c r="W63" i="1"/>
  <c r="W48" i="1"/>
  <c r="W7" i="1"/>
  <c r="W43" i="1"/>
  <c r="AD48" i="1"/>
  <c r="AD19" i="1"/>
  <c r="AD52" i="1"/>
  <c r="W13" i="1"/>
  <c r="W77" i="1"/>
  <c r="W71" i="1"/>
  <c r="W30" i="1"/>
  <c r="W78" i="1"/>
  <c r="W46" i="1"/>
  <c r="W27" i="1"/>
  <c r="AD29" i="1"/>
  <c r="AD30" i="1"/>
  <c r="AD27" i="1"/>
  <c r="AD76" i="1"/>
  <c r="W32" i="1"/>
  <c r="W53" i="1"/>
  <c r="W21" i="1"/>
  <c r="W15" i="1"/>
  <c r="W79" i="1"/>
  <c r="W80" i="1"/>
  <c r="W22" i="1"/>
  <c r="W24" i="1"/>
  <c r="W59" i="1"/>
  <c r="W67" i="1"/>
  <c r="AD37" i="1"/>
  <c r="AD38" i="1"/>
  <c r="AD23" i="1"/>
  <c r="AD35" i="1"/>
  <c r="S2" i="1"/>
  <c r="AM39" i="1" l="1"/>
  <c r="AI39" i="1"/>
  <c r="AJ39" i="1"/>
  <c r="AO39" i="1"/>
  <c r="AV39" i="1" s="1"/>
  <c r="AI73" i="1"/>
  <c r="AK45" i="1"/>
  <c r="AJ45" i="1"/>
  <c r="AK46" i="1"/>
  <c r="AO46" i="1"/>
  <c r="AI46" i="1"/>
  <c r="AJ46" i="1"/>
  <c r="AM69" i="1"/>
  <c r="AO69" i="1"/>
  <c r="AI69" i="1"/>
  <c r="AJ69" i="1"/>
  <c r="AO73" i="1"/>
  <c r="AR73" i="1" s="1"/>
  <c r="AK73" i="1"/>
  <c r="AM73" i="1"/>
  <c r="AI52" i="1"/>
  <c r="AI12" i="1"/>
  <c r="AO12" i="1"/>
  <c r="AQ12" i="1" s="1"/>
  <c r="AK12" i="1"/>
  <c r="AJ12" i="1"/>
  <c r="AT11" i="1"/>
  <c r="AR25" i="1"/>
  <c r="AQ25" i="1"/>
  <c r="AB67" i="1"/>
  <c r="AH67" i="1"/>
  <c r="AC67" i="1"/>
  <c r="AF67" i="1"/>
  <c r="AB28" i="1"/>
  <c r="AC28" i="1"/>
  <c r="AH28" i="1"/>
  <c r="AF28" i="1"/>
  <c r="AR37" i="1"/>
  <c r="AQ37" i="1"/>
  <c r="AV11" i="1"/>
  <c r="AQ39" i="1"/>
  <c r="AC63" i="1"/>
  <c r="AB63" i="1"/>
  <c r="AF63" i="1"/>
  <c r="AH63" i="1"/>
  <c r="AC62" i="1"/>
  <c r="AB62" i="1"/>
  <c r="AF62" i="1"/>
  <c r="AH62" i="1"/>
  <c r="AD67" i="1"/>
  <c r="AD7" i="1"/>
  <c r="AB7" i="1"/>
  <c r="AF7" i="1"/>
  <c r="AH7" i="1"/>
  <c r="AC7" i="1"/>
  <c r="AD28" i="1"/>
  <c r="AB59" i="1"/>
  <c r="AH59" i="1"/>
  <c r="AC59" i="1"/>
  <c r="AF59" i="1"/>
  <c r="AH41" i="1"/>
  <c r="AB41" i="1"/>
  <c r="AC41" i="1"/>
  <c r="AF41" i="1"/>
  <c r="AR29" i="1"/>
  <c r="AQ29" i="1"/>
  <c r="AI19" i="1"/>
  <c r="AO19" i="1"/>
  <c r="AK19" i="1"/>
  <c r="AJ19" i="1"/>
  <c r="AM19" i="1"/>
  <c r="AC26" i="1"/>
  <c r="AB26" i="1"/>
  <c r="AH26" i="1"/>
  <c r="AF26" i="1"/>
  <c r="AB13" i="1"/>
  <c r="AH13" i="1"/>
  <c r="AC13" i="1"/>
  <c r="AF13" i="1"/>
  <c r="AB54" i="1"/>
  <c r="AC54" i="1"/>
  <c r="AF54" i="1"/>
  <c r="AH54" i="1"/>
  <c r="AD41" i="1"/>
  <c r="AI35" i="1"/>
  <c r="AM35" i="1"/>
  <c r="AI31" i="1"/>
  <c r="AB16" i="1"/>
  <c r="AC16" i="1"/>
  <c r="AF16" i="1"/>
  <c r="AH16" i="1"/>
  <c r="AD13" i="1"/>
  <c r="AC79" i="1"/>
  <c r="AB79" i="1"/>
  <c r="AH79" i="1"/>
  <c r="AF79" i="1"/>
  <c r="AD54" i="1"/>
  <c r="AI75" i="1"/>
  <c r="AM75" i="1"/>
  <c r="AO75" i="1"/>
  <c r="AJ75" i="1"/>
  <c r="AK75" i="1"/>
  <c r="AI43" i="1"/>
  <c r="AO43" i="1"/>
  <c r="AK43" i="1"/>
  <c r="AM43" i="1"/>
  <c r="AJ43" i="1"/>
  <c r="AC55" i="1"/>
  <c r="AH55" i="1"/>
  <c r="AF55" i="1"/>
  <c r="AB55" i="1"/>
  <c r="AC34" i="1"/>
  <c r="AH34" i="1"/>
  <c r="AD34" i="1"/>
  <c r="AF34" i="1"/>
  <c r="AB34" i="1"/>
  <c r="AB21" i="1"/>
  <c r="AH21" i="1"/>
  <c r="AF21" i="1"/>
  <c r="AC21" i="1"/>
  <c r="AC74" i="1"/>
  <c r="AF74" i="1"/>
  <c r="AH74" i="1"/>
  <c r="AB74" i="1"/>
  <c r="AI27" i="1"/>
  <c r="AM27" i="1"/>
  <c r="AK27" i="1"/>
  <c r="AJ27" i="1"/>
  <c r="AO27" i="1"/>
  <c r="AO31" i="1"/>
  <c r="AK31" i="1"/>
  <c r="AB15" i="1"/>
  <c r="AC15" i="1"/>
  <c r="AH15" i="1"/>
  <c r="AF15" i="1"/>
  <c r="AB44" i="1"/>
  <c r="AF44" i="1"/>
  <c r="AC44" i="1"/>
  <c r="AH44" i="1"/>
  <c r="AB32" i="1"/>
  <c r="AF32" i="1"/>
  <c r="AH32" i="1"/>
  <c r="AC32" i="1"/>
  <c r="AC22" i="1"/>
  <c r="AB22" i="1"/>
  <c r="AH22" i="1"/>
  <c r="AF22" i="1"/>
  <c r="AB33" i="1"/>
  <c r="AC33" i="1"/>
  <c r="AF33" i="1"/>
  <c r="AH33" i="1"/>
  <c r="AD55" i="1"/>
  <c r="AR10" i="1"/>
  <c r="AQ10" i="1"/>
  <c r="AC42" i="1"/>
  <c r="AF42" i="1"/>
  <c r="AB42" i="1"/>
  <c r="AH42" i="1"/>
  <c r="AD74" i="1"/>
  <c r="AR11" i="1"/>
  <c r="AJ31" i="1"/>
  <c r="AJ35" i="1"/>
  <c r="AB68" i="1"/>
  <c r="AC68" i="1"/>
  <c r="AF68" i="1"/>
  <c r="AD68" i="1"/>
  <c r="AH68" i="1"/>
  <c r="AD15" i="1"/>
  <c r="AC82" i="1"/>
  <c r="AF82" i="1"/>
  <c r="AB82" i="1"/>
  <c r="AD82" i="1"/>
  <c r="AH82" i="1"/>
  <c r="AB36" i="1"/>
  <c r="AH36" i="1"/>
  <c r="AF36" i="1"/>
  <c r="AC36" i="1"/>
  <c r="AD36" i="1"/>
  <c r="AD32" i="1"/>
  <c r="AD22" i="1"/>
  <c r="AC50" i="1"/>
  <c r="AH50" i="1"/>
  <c r="AD50" i="1"/>
  <c r="AB50" i="1"/>
  <c r="AF50" i="1"/>
  <c r="AC65" i="1"/>
  <c r="AH65" i="1"/>
  <c r="AB65" i="1"/>
  <c r="AD65" i="1"/>
  <c r="AF65" i="1"/>
  <c r="AB20" i="1"/>
  <c r="AC20" i="1"/>
  <c r="AF20" i="1"/>
  <c r="AH20" i="1"/>
  <c r="AR9" i="1"/>
  <c r="AV9" i="1"/>
  <c r="AQ9" i="1"/>
  <c r="AP11" i="1"/>
  <c r="AD26" i="1"/>
  <c r="AO35" i="1"/>
  <c r="AC40" i="1"/>
  <c r="AB40" i="1"/>
  <c r="AF40" i="1"/>
  <c r="AH40" i="1"/>
  <c r="AB53" i="1"/>
  <c r="AC53" i="1"/>
  <c r="AF53" i="1"/>
  <c r="AH53" i="1"/>
  <c r="AC58" i="1"/>
  <c r="AH58" i="1"/>
  <c r="AF58" i="1"/>
  <c r="AB58" i="1"/>
  <c r="AV8" i="1"/>
  <c r="BC8" i="1" s="1"/>
  <c r="BD8" i="1" s="1"/>
  <c r="AR8" i="1"/>
  <c r="AQ8" i="1"/>
  <c r="AI51" i="1"/>
  <c r="AM51" i="1"/>
  <c r="AK51" i="1"/>
  <c r="AJ51" i="1"/>
  <c r="AO51" i="1"/>
  <c r="AB77" i="1"/>
  <c r="AH77" i="1"/>
  <c r="AC77" i="1"/>
  <c r="AF77" i="1"/>
  <c r="AH17" i="1"/>
  <c r="AB17" i="1"/>
  <c r="AF17" i="1"/>
  <c r="AC17" i="1"/>
  <c r="AC66" i="1"/>
  <c r="AH66" i="1"/>
  <c r="AF66" i="1"/>
  <c r="AB66" i="1"/>
  <c r="AR81" i="1"/>
  <c r="AP81" i="1"/>
  <c r="AV81" i="1"/>
  <c r="AT81" i="1"/>
  <c r="AQ81" i="1"/>
  <c r="AV52" i="1"/>
  <c r="AP52" i="1"/>
  <c r="AT52" i="1"/>
  <c r="AR52" i="1"/>
  <c r="AQ52" i="1"/>
  <c r="AP48" i="1"/>
  <c r="AV48" i="1"/>
  <c r="AT48" i="1"/>
  <c r="AQ48" i="1"/>
  <c r="AV30" i="1"/>
  <c r="AT30" i="1"/>
  <c r="AP30" i="1"/>
  <c r="AP64" i="1"/>
  <c r="AV64" i="1"/>
  <c r="AT64" i="1"/>
  <c r="AR64" i="1"/>
  <c r="AQ64" i="1"/>
  <c r="AV60" i="1"/>
  <c r="AP60" i="1"/>
  <c r="AT60" i="1"/>
  <c r="AR60" i="1"/>
  <c r="AQ60" i="1"/>
  <c r="AP56" i="1"/>
  <c r="AV56" i="1"/>
  <c r="AT56" i="1"/>
  <c r="AQ56" i="1"/>
  <c r="AR56" i="1"/>
  <c r="AR48" i="1"/>
  <c r="AP80" i="1"/>
  <c r="AV80" i="1"/>
  <c r="AT80" i="1"/>
  <c r="AR80" i="1"/>
  <c r="AQ80" i="1"/>
  <c r="AV69" i="1"/>
  <c r="AT69" i="1"/>
  <c r="AP69" i="1"/>
  <c r="AQ69" i="1"/>
  <c r="AR69" i="1"/>
  <c r="AV76" i="1"/>
  <c r="AP76" i="1"/>
  <c r="AT76" i="1"/>
  <c r="AR76" i="1"/>
  <c r="AQ76" i="1"/>
  <c r="AV37" i="1"/>
  <c r="AT37" i="1"/>
  <c r="AP37" i="1"/>
  <c r="AY11" i="1"/>
  <c r="BA11" i="1"/>
  <c r="BC11" i="1"/>
  <c r="AW11" i="1"/>
  <c r="AX11" i="1"/>
  <c r="AV71" i="1"/>
  <c r="AP71" i="1"/>
  <c r="AT71" i="1"/>
  <c r="AR71" i="1"/>
  <c r="AQ71" i="1"/>
  <c r="AV70" i="1"/>
  <c r="AP70" i="1"/>
  <c r="AT70" i="1"/>
  <c r="AR70" i="1"/>
  <c r="AQ70" i="1"/>
  <c r="AV14" i="1"/>
  <c r="AT14" i="1"/>
  <c r="AP14" i="1"/>
  <c r="AR14" i="1"/>
  <c r="AP72" i="1"/>
  <c r="AV72" i="1"/>
  <c r="AT72" i="1"/>
  <c r="AR72" i="1"/>
  <c r="AQ72" i="1"/>
  <c r="AP8" i="1"/>
  <c r="AT8" i="1"/>
  <c r="AV61" i="1"/>
  <c r="AP61" i="1"/>
  <c r="AT61" i="1"/>
  <c r="AQ61" i="1"/>
  <c r="AV23" i="1"/>
  <c r="AT23" i="1"/>
  <c r="AP23" i="1"/>
  <c r="AP25" i="1"/>
  <c r="AV25" i="1"/>
  <c r="AT25" i="1"/>
  <c r="AP9" i="1"/>
  <c r="AT9" i="1"/>
  <c r="AV12" i="1"/>
  <c r="AT12" i="1"/>
  <c r="AP12" i="1"/>
  <c r="AR12" i="1"/>
  <c r="AR23" i="1"/>
  <c r="AV46" i="1"/>
  <c r="AP46" i="1"/>
  <c r="AT46" i="1"/>
  <c r="AR46" i="1"/>
  <c r="AQ46" i="1"/>
  <c r="AV38" i="1"/>
  <c r="AT38" i="1"/>
  <c r="AP38" i="1"/>
  <c r="AR38" i="1"/>
  <c r="AP57" i="1"/>
  <c r="AV57" i="1"/>
  <c r="AT57" i="1"/>
  <c r="AQ57" i="1"/>
  <c r="AV45" i="1"/>
  <c r="AT45" i="1"/>
  <c r="AP45" i="1"/>
  <c r="AQ45" i="1"/>
  <c r="AP10" i="1"/>
  <c r="AT10" i="1"/>
  <c r="AV10" i="1"/>
  <c r="AV29" i="1"/>
  <c r="AT29" i="1"/>
  <c r="AP29" i="1"/>
  <c r="AV47" i="1"/>
  <c r="AT47" i="1"/>
  <c r="AP47" i="1"/>
  <c r="AR47" i="1"/>
  <c r="AQ47" i="1"/>
  <c r="AR30" i="1"/>
  <c r="AP18" i="1"/>
  <c r="AV18" i="1"/>
  <c r="AT18" i="1"/>
  <c r="AR18" i="1"/>
  <c r="BJ49" i="1"/>
  <c r="BE49" i="1"/>
  <c r="BD49" i="1"/>
  <c r="BF49" i="1"/>
  <c r="BH49" i="1"/>
  <c r="AV78" i="1"/>
  <c r="AP78" i="1"/>
  <c r="AT78" i="1"/>
  <c r="AR78" i="1"/>
  <c r="AQ78" i="1"/>
  <c r="AP24" i="1"/>
  <c r="AT24" i="1"/>
  <c r="AV24" i="1"/>
  <c r="AR24" i="1"/>
  <c r="Z2" i="1"/>
  <c r="Z4" i="1"/>
  <c r="S5" i="1"/>
  <c r="T5" i="1" s="1"/>
  <c r="AR39" i="1" l="1"/>
  <c r="AP39" i="1"/>
  <c r="AT39" i="1"/>
  <c r="AV73" i="1"/>
  <c r="AY73" i="1" s="1"/>
  <c r="AQ73" i="1"/>
  <c r="AG4" i="1"/>
  <c r="AT73" i="1"/>
  <c r="AP73" i="1"/>
  <c r="AK58" i="1"/>
  <c r="AJ58" i="1"/>
  <c r="AO58" i="1"/>
  <c r="AM58" i="1"/>
  <c r="AI58" i="1"/>
  <c r="AJ20" i="1"/>
  <c r="AO20" i="1"/>
  <c r="AK20" i="1"/>
  <c r="AM20" i="1"/>
  <c r="AI20" i="1"/>
  <c r="AM22" i="1"/>
  <c r="AK22" i="1"/>
  <c r="AJ22" i="1"/>
  <c r="AI22" i="1"/>
  <c r="AO22" i="1"/>
  <c r="AR31" i="1"/>
  <c r="AQ31" i="1"/>
  <c r="AK26" i="1"/>
  <c r="AJ26" i="1"/>
  <c r="AM26" i="1"/>
  <c r="AI26" i="1"/>
  <c r="AO26" i="1"/>
  <c r="AI59" i="1"/>
  <c r="AM59" i="1"/>
  <c r="AJ59" i="1"/>
  <c r="AO59" i="1"/>
  <c r="AK59" i="1"/>
  <c r="AO17" i="1"/>
  <c r="AJ17" i="1"/>
  <c r="AM17" i="1"/>
  <c r="AI17" i="1"/>
  <c r="AK17" i="1"/>
  <c r="AQ27" i="1"/>
  <c r="AR27" i="1"/>
  <c r="AV27" i="1"/>
  <c r="AP27" i="1"/>
  <c r="AT27" i="1"/>
  <c r="AJ34" i="1"/>
  <c r="AK34" i="1"/>
  <c r="AO34" i="1"/>
  <c r="AI34" i="1"/>
  <c r="AM34" i="1"/>
  <c r="AM62" i="1"/>
  <c r="AK62" i="1"/>
  <c r="AJ62" i="1"/>
  <c r="AI62" i="1"/>
  <c r="AO62" i="1"/>
  <c r="AM36" i="1"/>
  <c r="AI36" i="1"/>
  <c r="AK36" i="1"/>
  <c r="AO36" i="1"/>
  <c r="AJ36" i="1"/>
  <c r="AO68" i="1"/>
  <c r="AJ68" i="1"/>
  <c r="AM68" i="1"/>
  <c r="AK68" i="1"/>
  <c r="AI68" i="1"/>
  <c r="AJ33" i="1"/>
  <c r="AK33" i="1"/>
  <c r="AI33" i="1"/>
  <c r="AM33" i="1"/>
  <c r="AO33" i="1"/>
  <c r="AK79" i="1"/>
  <c r="AM79" i="1"/>
  <c r="AI79" i="1"/>
  <c r="AO79" i="1"/>
  <c r="AJ79" i="1"/>
  <c r="AG2" i="1"/>
  <c r="AJ53" i="1"/>
  <c r="AM53" i="1"/>
  <c r="AO53" i="1"/>
  <c r="AK53" i="1"/>
  <c r="AI53" i="1"/>
  <c r="AQ43" i="1"/>
  <c r="AT43" i="1"/>
  <c r="AP43" i="1"/>
  <c r="AR43" i="1"/>
  <c r="AV43" i="1"/>
  <c r="AP31" i="1"/>
  <c r="AK66" i="1"/>
  <c r="AO66" i="1"/>
  <c r="AM66" i="1"/>
  <c r="AI66" i="1"/>
  <c r="AJ66" i="1"/>
  <c r="AM77" i="1"/>
  <c r="AJ77" i="1"/>
  <c r="AI77" i="1"/>
  <c r="AK77" i="1"/>
  <c r="AO77" i="1"/>
  <c r="AK50" i="1"/>
  <c r="AO50" i="1"/>
  <c r="AJ50" i="1"/>
  <c r="AM50" i="1"/>
  <c r="AI50" i="1"/>
  <c r="AJ42" i="1"/>
  <c r="AO42" i="1"/>
  <c r="AI42" i="1"/>
  <c r="AK42" i="1"/>
  <c r="AM42" i="1"/>
  <c r="AM32" i="1"/>
  <c r="AO32" i="1"/>
  <c r="AK32" i="1"/>
  <c r="AJ32" i="1"/>
  <c r="AI32" i="1"/>
  <c r="AK15" i="1"/>
  <c r="AM15" i="1"/>
  <c r="AO15" i="1"/>
  <c r="AI15" i="1"/>
  <c r="AJ15" i="1"/>
  <c r="AK21" i="1"/>
  <c r="AJ21" i="1"/>
  <c r="AI21" i="1"/>
  <c r="AO21" i="1"/>
  <c r="AM21" i="1"/>
  <c r="AI7" i="1"/>
  <c r="AO7" i="1"/>
  <c r="AJ7" i="1"/>
  <c r="AK7" i="1"/>
  <c r="AM7" i="1"/>
  <c r="AI67" i="1"/>
  <c r="AM67" i="1"/>
  <c r="AJ67" i="1"/>
  <c r="AK67" i="1"/>
  <c r="AO67" i="1"/>
  <c r="AT31" i="1"/>
  <c r="AJ82" i="1"/>
  <c r="AO82" i="1"/>
  <c r="AM82" i="1"/>
  <c r="AK82" i="1"/>
  <c r="AI82" i="1"/>
  <c r="AO55" i="1"/>
  <c r="AM55" i="1"/>
  <c r="AI55" i="1"/>
  <c r="AJ55" i="1"/>
  <c r="AK55" i="1"/>
  <c r="AK13" i="1"/>
  <c r="AM13" i="1"/>
  <c r="AI13" i="1"/>
  <c r="AJ13" i="1"/>
  <c r="AO13" i="1"/>
  <c r="AK41" i="1"/>
  <c r="AI41" i="1"/>
  <c r="AJ41" i="1"/>
  <c r="AO41" i="1"/>
  <c r="AM41" i="1"/>
  <c r="AK63" i="1"/>
  <c r="AM63" i="1"/>
  <c r="AJ63" i="1"/>
  <c r="AO63" i="1"/>
  <c r="AI63" i="1"/>
  <c r="AQ35" i="1"/>
  <c r="AP35" i="1"/>
  <c r="AV35" i="1"/>
  <c r="AT35" i="1"/>
  <c r="AR35" i="1"/>
  <c r="AV31" i="1"/>
  <c r="AX31" i="1" s="1"/>
  <c r="AQ51" i="1"/>
  <c r="AT51" i="1"/>
  <c r="AR51" i="1"/>
  <c r="AV51" i="1"/>
  <c r="AP51" i="1"/>
  <c r="AK40" i="1"/>
  <c r="AJ40" i="1"/>
  <c r="AI40" i="1"/>
  <c r="AO40" i="1"/>
  <c r="AM40" i="1"/>
  <c r="AQ75" i="1"/>
  <c r="AR75" i="1"/>
  <c r="AV75" i="1"/>
  <c r="AP75" i="1"/>
  <c r="AT75" i="1"/>
  <c r="AQ19" i="1"/>
  <c r="AV19" i="1"/>
  <c r="AR19" i="1"/>
  <c r="AT19" i="1"/>
  <c r="AP19" i="1"/>
  <c r="AX81" i="1"/>
  <c r="BA81" i="1"/>
  <c r="BC81" i="1"/>
  <c r="AY81" i="1"/>
  <c r="AW81" i="1"/>
  <c r="AO65" i="1"/>
  <c r="AI65" i="1"/>
  <c r="AK65" i="1"/>
  <c r="AJ65" i="1"/>
  <c r="AM65" i="1"/>
  <c r="AJ44" i="1"/>
  <c r="AI44" i="1"/>
  <c r="AO44" i="1"/>
  <c r="AK44" i="1"/>
  <c r="AM44" i="1"/>
  <c r="AM74" i="1"/>
  <c r="AO74" i="1"/>
  <c r="AJ74" i="1"/>
  <c r="AK74" i="1"/>
  <c r="AI74" i="1"/>
  <c r="AK16" i="1"/>
  <c r="AI16" i="1"/>
  <c r="AM16" i="1"/>
  <c r="AJ16" i="1"/>
  <c r="AO16" i="1"/>
  <c r="AK54" i="1"/>
  <c r="AM54" i="1"/>
  <c r="AJ54" i="1"/>
  <c r="AO54" i="1"/>
  <c r="AI54" i="1"/>
  <c r="Z5" i="1"/>
  <c r="AA5" i="1" s="1"/>
  <c r="AM28" i="1"/>
  <c r="AO28" i="1"/>
  <c r="AK28" i="1"/>
  <c r="AI28" i="1"/>
  <c r="AJ28" i="1"/>
  <c r="BK49" i="1"/>
  <c r="BQ49" i="1"/>
  <c r="BH11" i="1"/>
  <c r="BJ11" i="1"/>
  <c r="BE11" i="1"/>
  <c r="BD11" i="1"/>
  <c r="BF11" i="1"/>
  <c r="AW12" i="1"/>
  <c r="AY12" i="1"/>
  <c r="BA12" i="1"/>
  <c r="BC12" i="1"/>
  <c r="AX12" i="1"/>
  <c r="BA80" i="1"/>
  <c r="BC80" i="1"/>
  <c r="AW80" i="1"/>
  <c r="AY80" i="1"/>
  <c r="AX80" i="1"/>
  <c r="BC73" i="1"/>
  <c r="AW73" i="1"/>
  <c r="BA8" i="1"/>
  <c r="AW8" i="1"/>
  <c r="AY8" i="1"/>
  <c r="AX8" i="1"/>
  <c r="BC71" i="1"/>
  <c r="AW71" i="1"/>
  <c r="BA71" i="1"/>
  <c r="AY71" i="1"/>
  <c r="AX71" i="1"/>
  <c r="AW38" i="1"/>
  <c r="AY38" i="1"/>
  <c r="BA38" i="1"/>
  <c r="BC38" i="1"/>
  <c r="AX38" i="1"/>
  <c r="AW76" i="1"/>
  <c r="AY76" i="1"/>
  <c r="BA76" i="1"/>
  <c r="BC76" i="1"/>
  <c r="AX76" i="1"/>
  <c r="BA9" i="1"/>
  <c r="BC9" i="1"/>
  <c r="AW9" i="1"/>
  <c r="AY9" i="1"/>
  <c r="AX9" i="1"/>
  <c r="BC47" i="1"/>
  <c r="AW47" i="1"/>
  <c r="AY47" i="1"/>
  <c r="BA47" i="1"/>
  <c r="AX47" i="1"/>
  <c r="BA57" i="1"/>
  <c r="BC57" i="1"/>
  <c r="AY57" i="1"/>
  <c r="AW57" i="1"/>
  <c r="AX57" i="1"/>
  <c r="AW70" i="1"/>
  <c r="AY70" i="1"/>
  <c r="BA70" i="1"/>
  <c r="BC70" i="1"/>
  <c r="AX70" i="1"/>
  <c r="AW60" i="1"/>
  <c r="AY60" i="1"/>
  <c r="BA60" i="1"/>
  <c r="BC60" i="1"/>
  <c r="AX60" i="1"/>
  <c r="AY10" i="1"/>
  <c r="BA10" i="1"/>
  <c r="BC10" i="1"/>
  <c r="AW10" i="1"/>
  <c r="AX10" i="1"/>
  <c r="AW46" i="1"/>
  <c r="AY46" i="1"/>
  <c r="BA46" i="1"/>
  <c r="BC46" i="1"/>
  <c r="AX46" i="1"/>
  <c r="BA25" i="1"/>
  <c r="BC25" i="1"/>
  <c r="AY25" i="1"/>
  <c r="AW25" i="1"/>
  <c r="AX25" i="1"/>
  <c r="BA64" i="1"/>
  <c r="BC64" i="1"/>
  <c r="AW64" i="1"/>
  <c r="AY64" i="1"/>
  <c r="AX64" i="1"/>
  <c r="BC39" i="1"/>
  <c r="AW39" i="1"/>
  <c r="BA39" i="1"/>
  <c r="AY39" i="1"/>
  <c r="AX39" i="1"/>
  <c r="AW78" i="1"/>
  <c r="AY78" i="1"/>
  <c r="BA78" i="1"/>
  <c r="BC78" i="1"/>
  <c r="AX78" i="1"/>
  <c r="BC23" i="1"/>
  <c r="AW23" i="1"/>
  <c r="AY23" i="1"/>
  <c r="BA23" i="1"/>
  <c r="AX23" i="1"/>
  <c r="AW61" i="1"/>
  <c r="AY61" i="1"/>
  <c r="BC61" i="1"/>
  <c r="BA61" i="1"/>
  <c r="AX61" i="1"/>
  <c r="AW37" i="1"/>
  <c r="AY37" i="1"/>
  <c r="BC37" i="1"/>
  <c r="BA37" i="1"/>
  <c r="AX37" i="1"/>
  <c r="AW69" i="1"/>
  <c r="AY69" i="1"/>
  <c r="BC69" i="1"/>
  <c r="BA69" i="1"/>
  <c r="AX69" i="1"/>
  <c r="BA56" i="1"/>
  <c r="BC56" i="1"/>
  <c r="AW56" i="1"/>
  <c r="AY56" i="1"/>
  <c r="AX56" i="1"/>
  <c r="AW30" i="1"/>
  <c r="AY30" i="1"/>
  <c r="BA30" i="1"/>
  <c r="BC30" i="1"/>
  <c r="AX30" i="1"/>
  <c r="AW45" i="1"/>
  <c r="AY45" i="1"/>
  <c r="BC45" i="1"/>
  <c r="BA45" i="1"/>
  <c r="AX45" i="1"/>
  <c r="BA72" i="1"/>
  <c r="BC72" i="1"/>
  <c r="AW72" i="1"/>
  <c r="AY72" i="1"/>
  <c r="AX72" i="1"/>
  <c r="BA48" i="1"/>
  <c r="BC48" i="1"/>
  <c r="AW48" i="1"/>
  <c r="AY48" i="1"/>
  <c r="AX48" i="1"/>
  <c r="BO49" i="1"/>
  <c r="BL49" i="1"/>
  <c r="BM49" i="1"/>
  <c r="BA24" i="1"/>
  <c r="BC24" i="1"/>
  <c r="AW24" i="1"/>
  <c r="AY24" i="1"/>
  <c r="AX24" i="1"/>
  <c r="AY18" i="1"/>
  <c r="BA18" i="1"/>
  <c r="BC18" i="1"/>
  <c r="AW18" i="1"/>
  <c r="AX18" i="1"/>
  <c r="AW29" i="1"/>
  <c r="AY29" i="1"/>
  <c r="BC29" i="1"/>
  <c r="BA29" i="1"/>
  <c r="AX29" i="1"/>
  <c r="AW14" i="1"/>
  <c r="AY14" i="1"/>
  <c r="BA14" i="1"/>
  <c r="BC14" i="1"/>
  <c r="AX14" i="1"/>
  <c r="AW52" i="1"/>
  <c r="AY52" i="1"/>
  <c r="BA52" i="1"/>
  <c r="BC52" i="1"/>
  <c r="AX52" i="1"/>
  <c r="BA73" i="1" l="1"/>
  <c r="AX73" i="1"/>
  <c r="AY31" i="1"/>
  <c r="AW31" i="1"/>
  <c r="BC31" i="1"/>
  <c r="BA31" i="1"/>
  <c r="BX49" i="1"/>
  <c r="BR49" i="1"/>
  <c r="BV49" i="1"/>
  <c r="AW51" i="1"/>
  <c r="AX51" i="1"/>
  <c r="AY51" i="1"/>
  <c r="BA51" i="1"/>
  <c r="BC51" i="1"/>
  <c r="AR41" i="1"/>
  <c r="AP41" i="1"/>
  <c r="AQ41" i="1"/>
  <c r="AV41" i="1"/>
  <c r="AT41" i="1"/>
  <c r="AR42" i="1"/>
  <c r="AP42" i="1"/>
  <c r="AT42" i="1"/>
  <c r="AV42" i="1"/>
  <c r="AQ42" i="1"/>
  <c r="AR34" i="1"/>
  <c r="AQ34" i="1"/>
  <c r="AV34" i="1"/>
  <c r="AT34" i="1"/>
  <c r="AP34" i="1"/>
  <c r="AQ82" i="1"/>
  <c r="AT82" i="1"/>
  <c r="AR82" i="1"/>
  <c r="AP82" i="1"/>
  <c r="AV82" i="1"/>
  <c r="AQ53" i="1"/>
  <c r="AV53" i="1"/>
  <c r="AP53" i="1"/>
  <c r="AT53" i="1"/>
  <c r="AR53" i="1"/>
  <c r="AQ62" i="1"/>
  <c r="AP62" i="1"/>
  <c r="AV62" i="1"/>
  <c r="AT62" i="1"/>
  <c r="AR62" i="1"/>
  <c r="AQ22" i="1"/>
  <c r="AV22" i="1"/>
  <c r="AT22" i="1"/>
  <c r="AP22" i="1"/>
  <c r="AR22" i="1"/>
  <c r="AQ20" i="1"/>
  <c r="AT20" i="1"/>
  <c r="AP20" i="1"/>
  <c r="AR20" i="1"/>
  <c r="AV20" i="1"/>
  <c r="AG5" i="1"/>
  <c r="AH5" i="1" s="1"/>
  <c r="BA43" i="1"/>
  <c r="BC43" i="1"/>
  <c r="AW43" i="1"/>
  <c r="AX43" i="1"/>
  <c r="AY43" i="1"/>
  <c r="AR33" i="1"/>
  <c r="AQ33" i="1"/>
  <c r="AV33" i="1"/>
  <c r="AP33" i="1"/>
  <c r="AT33" i="1"/>
  <c r="AR54" i="1"/>
  <c r="AV54" i="1"/>
  <c r="AP54" i="1"/>
  <c r="AT54" i="1"/>
  <c r="AQ54" i="1"/>
  <c r="AR44" i="1"/>
  <c r="AP44" i="1"/>
  <c r="AQ44" i="1"/>
  <c r="AV44" i="1"/>
  <c r="AT44" i="1"/>
  <c r="BC19" i="1"/>
  <c r="AW19" i="1"/>
  <c r="AX19" i="1"/>
  <c r="AY19" i="1"/>
  <c r="BA19" i="1"/>
  <c r="AR40" i="1"/>
  <c r="AT40" i="1"/>
  <c r="AV40" i="1"/>
  <c r="AP40" i="1"/>
  <c r="AQ40" i="1"/>
  <c r="AT63" i="1"/>
  <c r="AP63" i="1"/>
  <c r="AR63" i="1"/>
  <c r="AQ63" i="1"/>
  <c r="AV63" i="1"/>
  <c r="AN2" i="1"/>
  <c r="AQ32" i="1"/>
  <c r="AP32" i="1"/>
  <c r="AV32" i="1"/>
  <c r="AT32" i="1"/>
  <c r="AR32" i="1"/>
  <c r="AR68" i="1"/>
  <c r="AV68" i="1"/>
  <c r="AP68" i="1"/>
  <c r="AT68" i="1"/>
  <c r="AQ68" i="1"/>
  <c r="AR13" i="1"/>
  <c r="AQ13" i="1"/>
  <c r="AV13" i="1"/>
  <c r="AT13" i="1"/>
  <c r="AP13" i="1"/>
  <c r="AQ67" i="1"/>
  <c r="AR67" i="1"/>
  <c r="AV67" i="1"/>
  <c r="AP67" i="1"/>
  <c r="AT67" i="1"/>
  <c r="AV7" i="1"/>
  <c r="AQ7" i="1"/>
  <c r="AR7" i="1"/>
  <c r="AT7" i="1"/>
  <c r="AP7" i="1"/>
  <c r="AQ17" i="1"/>
  <c r="AR17" i="1"/>
  <c r="AP17" i="1"/>
  <c r="AT17" i="1"/>
  <c r="AV17" i="1"/>
  <c r="BE81" i="1"/>
  <c r="BJ81" i="1"/>
  <c r="BF81" i="1"/>
  <c r="BD81" i="1"/>
  <c r="BH81" i="1"/>
  <c r="AT55" i="1"/>
  <c r="AP55" i="1"/>
  <c r="AR55" i="1"/>
  <c r="AQ55" i="1"/>
  <c r="AV55" i="1"/>
  <c r="AN4" i="1"/>
  <c r="AR15" i="1"/>
  <c r="AQ15" i="1"/>
  <c r="AV15" i="1"/>
  <c r="AP15" i="1"/>
  <c r="AT15" i="1"/>
  <c r="AR50" i="1"/>
  <c r="AQ50" i="1"/>
  <c r="AT50" i="1"/>
  <c r="AP50" i="1"/>
  <c r="AV50" i="1"/>
  <c r="AQ36" i="1"/>
  <c r="AP36" i="1"/>
  <c r="AV36" i="1"/>
  <c r="AT36" i="1"/>
  <c r="AR36" i="1"/>
  <c r="BC27" i="1"/>
  <c r="AW27" i="1"/>
  <c r="BA27" i="1"/>
  <c r="AX27" i="1"/>
  <c r="AY27" i="1"/>
  <c r="AP58" i="1"/>
  <c r="AV58" i="1"/>
  <c r="AT58" i="1"/>
  <c r="AR58" i="1"/>
  <c r="AQ58" i="1"/>
  <c r="AQ26" i="1"/>
  <c r="AT26" i="1"/>
  <c r="AV26" i="1"/>
  <c r="AP26" i="1"/>
  <c r="AR26" i="1"/>
  <c r="AT79" i="1"/>
  <c r="AP79" i="1"/>
  <c r="AQ79" i="1"/>
  <c r="AR79" i="1"/>
  <c r="AV79" i="1"/>
  <c r="AR59" i="1"/>
  <c r="AT59" i="1"/>
  <c r="AV59" i="1"/>
  <c r="AQ59" i="1"/>
  <c r="AP59" i="1"/>
  <c r="AT65" i="1"/>
  <c r="AR65" i="1"/>
  <c r="AQ65" i="1"/>
  <c r="AV65" i="1"/>
  <c r="AP65" i="1"/>
  <c r="AQ28" i="1"/>
  <c r="AR28" i="1"/>
  <c r="AT28" i="1"/>
  <c r="AV28" i="1"/>
  <c r="AP28" i="1"/>
  <c r="AQ16" i="1"/>
  <c r="AR16" i="1"/>
  <c r="AP16" i="1"/>
  <c r="AT16" i="1"/>
  <c r="AV16" i="1"/>
  <c r="AT74" i="1"/>
  <c r="AP74" i="1"/>
  <c r="AV74" i="1"/>
  <c r="AR74" i="1"/>
  <c r="AQ74" i="1"/>
  <c r="BC75" i="1"/>
  <c r="BA75" i="1"/>
  <c r="AW75" i="1"/>
  <c r="AX75" i="1"/>
  <c r="AY75" i="1"/>
  <c r="AW35" i="1"/>
  <c r="AX35" i="1"/>
  <c r="AY35" i="1"/>
  <c r="BC35" i="1"/>
  <c r="BA35" i="1"/>
  <c r="AR21" i="1"/>
  <c r="AQ21" i="1"/>
  <c r="AV21" i="1"/>
  <c r="AT21" i="1"/>
  <c r="AP21" i="1"/>
  <c r="AR77" i="1"/>
  <c r="AP77" i="1"/>
  <c r="AQ77" i="1"/>
  <c r="AT77" i="1"/>
  <c r="AV77" i="1"/>
  <c r="AQ66" i="1"/>
  <c r="AR66" i="1"/>
  <c r="AP66" i="1"/>
  <c r="AV66" i="1"/>
  <c r="AT66" i="1"/>
  <c r="BS49" i="1"/>
  <c r="BT49" i="1"/>
  <c r="BQ11" i="1"/>
  <c r="BK11" i="1"/>
  <c r="BD56" i="1"/>
  <c r="BF56" i="1"/>
  <c r="BH56" i="1"/>
  <c r="BE56" i="1"/>
  <c r="BJ56" i="1"/>
  <c r="BJ25" i="1"/>
  <c r="BE25" i="1"/>
  <c r="BD25" i="1"/>
  <c r="BF25" i="1"/>
  <c r="BH25" i="1"/>
  <c r="BF30" i="1"/>
  <c r="BH30" i="1"/>
  <c r="BD30" i="1"/>
  <c r="BJ30" i="1"/>
  <c r="BE30" i="1"/>
  <c r="BH60" i="1"/>
  <c r="BJ60" i="1"/>
  <c r="BE60" i="1"/>
  <c r="BD60" i="1"/>
  <c r="BF60" i="1"/>
  <c r="BJ57" i="1"/>
  <c r="BE57" i="1"/>
  <c r="BD57" i="1"/>
  <c r="BF57" i="1"/>
  <c r="BH57" i="1"/>
  <c r="BD24" i="1"/>
  <c r="BF24" i="1"/>
  <c r="BH24" i="1"/>
  <c r="BJ24" i="1"/>
  <c r="BE24" i="1"/>
  <c r="BF23" i="1"/>
  <c r="BH23" i="1"/>
  <c r="BJ23" i="1"/>
  <c r="BE23" i="1"/>
  <c r="BD23" i="1"/>
  <c r="BF71" i="1"/>
  <c r="BH71" i="1"/>
  <c r="BJ71" i="1"/>
  <c r="BE71" i="1"/>
  <c r="BD71" i="1"/>
  <c r="BH12" i="1"/>
  <c r="BJ12" i="1"/>
  <c r="BE12" i="1"/>
  <c r="BD12" i="1"/>
  <c r="BF12" i="1"/>
  <c r="BF61" i="1"/>
  <c r="BH61" i="1"/>
  <c r="BJ61" i="1"/>
  <c r="BE61" i="1"/>
  <c r="BD61" i="1"/>
  <c r="BD64" i="1"/>
  <c r="BF64" i="1"/>
  <c r="BE64" i="1"/>
  <c r="BH64" i="1"/>
  <c r="BJ64" i="1"/>
  <c r="BJ10" i="1"/>
  <c r="BE10" i="1"/>
  <c r="BD10" i="1"/>
  <c r="BH10" i="1"/>
  <c r="BF10" i="1"/>
  <c r="BJ9" i="1"/>
  <c r="BE9" i="1"/>
  <c r="BD9" i="1"/>
  <c r="BF9" i="1"/>
  <c r="BH9" i="1"/>
  <c r="BF38" i="1"/>
  <c r="BH38" i="1"/>
  <c r="BD38" i="1"/>
  <c r="BJ38" i="1"/>
  <c r="BE38" i="1"/>
  <c r="BM11" i="1"/>
  <c r="BO11" i="1"/>
  <c r="BL11" i="1"/>
  <c r="BF14" i="1"/>
  <c r="BH14" i="1"/>
  <c r="BD14" i="1"/>
  <c r="BJ14" i="1"/>
  <c r="BE14" i="1"/>
  <c r="BF69" i="1"/>
  <c r="BH69" i="1"/>
  <c r="BJ69" i="1"/>
  <c r="BE69" i="1"/>
  <c r="BD69" i="1"/>
  <c r="BF45" i="1"/>
  <c r="BH45" i="1"/>
  <c r="BJ45" i="1"/>
  <c r="BE45" i="1"/>
  <c r="BD45" i="1"/>
  <c r="BH52" i="1"/>
  <c r="BJ52" i="1"/>
  <c r="BE52" i="1"/>
  <c r="BD52" i="1"/>
  <c r="BF52" i="1"/>
  <c r="BJ18" i="1"/>
  <c r="BE18" i="1"/>
  <c r="BD18" i="1"/>
  <c r="BF18" i="1"/>
  <c r="BH18" i="1"/>
  <c r="BD48" i="1"/>
  <c r="BF48" i="1"/>
  <c r="BH48" i="1"/>
  <c r="BJ48" i="1"/>
  <c r="BE48" i="1"/>
  <c r="BF29" i="1"/>
  <c r="BH29" i="1"/>
  <c r="BJ29" i="1"/>
  <c r="BE29" i="1"/>
  <c r="BD29" i="1"/>
  <c r="BF78" i="1"/>
  <c r="BH78" i="1"/>
  <c r="BD78" i="1"/>
  <c r="BJ78" i="1"/>
  <c r="BE78" i="1"/>
  <c r="BF39" i="1"/>
  <c r="BH39" i="1"/>
  <c r="BJ39" i="1"/>
  <c r="BE39" i="1"/>
  <c r="BD39" i="1"/>
  <c r="BF46" i="1"/>
  <c r="BH46" i="1"/>
  <c r="BD46" i="1"/>
  <c r="BJ46" i="1"/>
  <c r="BE46" i="1"/>
  <c r="BF70" i="1"/>
  <c r="BH70" i="1"/>
  <c r="BD70" i="1"/>
  <c r="BJ70" i="1"/>
  <c r="BE70" i="1"/>
  <c r="BJ73" i="1"/>
  <c r="BD73" i="1"/>
  <c r="BF73" i="1"/>
  <c r="BH73" i="1"/>
  <c r="BE73" i="1"/>
  <c r="BD72" i="1"/>
  <c r="BF72" i="1"/>
  <c r="BH72" i="1"/>
  <c r="BJ72" i="1"/>
  <c r="BE72" i="1"/>
  <c r="BF37" i="1"/>
  <c r="BH37" i="1"/>
  <c r="BJ37" i="1"/>
  <c r="BE37" i="1"/>
  <c r="BD37" i="1"/>
  <c r="BH76" i="1"/>
  <c r="BJ76" i="1"/>
  <c r="BD76" i="1"/>
  <c r="BE76" i="1"/>
  <c r="BF76" i="1"/>
  <c r="BF8" i="1"/>
  <c r="BH8" i="1"/>
  <c r="BJ8" i="1"/>
  <c r="BE8" i="1"/>
  <c r="BF31" i="1"/>
  <c r="BH31" i="1"/>
  <c r="BJ31" i="1"/>
  <c r="BE31" i="1"/>
  <c r="BD31" i="1"/>
  <c r="BF47" i="1"/>
  <c r="BH47" i="1"/>
  <c r="BJ47" i="1"/>
  <c r="BE47" i="1"/>
  <c r="BD47" i="1"/>
  <c r="BD80" i="1"/>
  <c r="BF80" i="1"/>
  <c r="BH80" i="1"/>
  <c r="BJ80" i="1"/>
  <c r="BE80" i="1"/>
  <c r="BY49" i="1" l="1"/>
  <c r="CC49" i="1"/>
  <c r="CE49" i="1"/>
  <c r="CA49" i="1"/>
  <c r="BZ49" i="1"/>
  <c r="BR11" i="1"/>
  <c r="BX11" i="1"/>
  <c r="BV11" i="1"/>
  <c r="BH35" i="1"/>
  <c r="BJ35" i="1"/>
  <c r="BE35" i="1"/>
  <c r="BD35" i="1"/>
  <c r="BF35" i="1"/>
  <c r="BE75" i="1"/>
  <c r="BH75" i="1"/>
  <c r="BJ75" i="1"/>
  <c r="BD75" i="1"/>
  <c r="BF75" i="1"/>
  <c r="AW36" i="1"/>
  <c r="AY36" i="1"/>
  <c r="BA36" i="1"/>
  <c r="BC36" i="1"/>
  <c r="AX36" i="1"/>
  <c r="AX17" i="1"/>
  <c r="AW17" i="1"/>
  <c r="BA17" i="1"/>
  <c r="BC17" i="1"/>
  <c r="AY17" i="1"/>
  <c r="AU2" i="1"/>
  <c r="BJ43" i="1"/>
  <c r="BE43" i="1"/>
  <c r="BD43" i="1"/>
  <c r="BF43" i="1"/>
  <c r="BH43" i="1"/>
  <c r="BC66" i="1"/>
  <c r="AW66" i="1"/>
  <c r="AX66" i="1"/>
  <c r="BA66" i="1"/>
  <c r="AY66" i="1"/>
  <c r="BA65" i="1"/>
  <c r="AY65" i="1"/>
  <c r="BC65" i="1"/>
  <c r="AW65" i="1"/>
  <c r="AX65" i="1"/>
  <c r="AY26" i="1"/>
  <c r="BA26" i="1"/>
  <c r="AX26" i="1"/>
  <c r="BC26" i="1"/>
  <c r="AW26" i="1"/>
  <c r="BC7" i="1"/>
  <c r="AX7" i="1"/>
  <c r="AW7" i="1"/>
  <c r="AY7" i="1"/>
  <c r="BA7" i="1"/>
  <c r="BC13" i="1"/>
  <c r="AW13" i="1"/>
  <c r="AY13" i="1"/>
  <c r="BA13" i="1"/>
  <c r="AX13" i="1"/>
  <c r="AW79" i="1"/>
  <c r="AY79" i="1"/>
  <c r="BA79" i="1"/>
  <c r="AX79" i="1"/>
  <c r="BC79" i="1"/>
  <c r="AX15" i="1"/>
  <c r="BA15" i="1"/>
  <c r="AW15" i="1"/>
  <c r="BC15" i="1"/>
  <c r="AY15" i="1"/>
  <c r="AX42" i="1"/>
  <c r="BA42" i="1"/>
  <c r="AW42" i="1"/>
  <c r="AY42" i="1"/>
  <c r="BC42" i="1"/>
  <c r="BC74" i="1"/>
  <c r="AW74" i="1"/>
  <c r="AX74" i="1"/>
  <c r="BA74" i="1"/>
  <c r="AY74" i="1"/>
  <c r="AX50" i="1"/>
  <c r="BA50" i="1"/>
  <c r="AW50" i="1"/>
  <c r="AY50" i="1"/>
  <c r="BC50" i="1"/>
  <c r="BA32" i="1"/>
  <c r="AY32" i="1"/>
  <c r="BC32" i="1"/>
  <c r="AW32" i="1"/>
  <c r="AX32" i="1"/>
  <c r="AW20" i="1"/>
  <c r="AY20" i="1"/>
  <c r="BA20" i="1"/>
  <c r="AX20" i="1"/>
  <c r="BC20" i="1"/>
  <c r="BA22" i="1"/>
  <c r="AW22" i="1"/>
  <c r="AY22" i="1"/>
  <c r="BC22" i="1"/>
  <c r="AX22" i="1"/>
  <c r="BF51" i="1"/>
  <c r="BE51" i="1"/>
  <c r="BH51" i="1"/>
  <c r="BJ51" i="1"/>
  <c r="BD51" i="1"/>
  <c r="BA33" i="1"/>
  <c r="BC33" i="1"/>
  <c r="AY33" i="1"/>
  <c r="AW33" i="1"/>
  <c r="AX33" i="1"/>
  <c r="AX21" i="1"/>
  <c r="BA21" i="1"/>
  <c r="AY21" i="1"/>
  <c r="AW21" i="1"/>
  <c r="BC21" i="1"/>
  <c r="AX28" i="1"/>
  <c r="AY28" i="1"/>
  <c r="AW28" i="1"/>
  <c r="BA28" i="1"/>
  <c r="BC28" i="1"/>
  <c r="AX67" i="1"/>
  <c r="BA67" i="1"/>
  <c r="AW67" i="1"/>
  <c r="AY67" i="1"/>
  <c r="BC67" i="1"/>
  <c r="AW77" i="1"/>
  <c r="AY77" i="1"/>
  <c r="BC77" i="1"/>
  <c r="BA77" i="1"/>
  <c r="AX77" i="1"/>
  <c r="BE27" i="1"/>
  <c r="BD27" i="1"/>
  <c r="BF27" i="1"/>
  <c r="BJ27" i="1"/>
  <c r="BH27" i="1"/>
  <c r="AU4" i="1"/>
  <c r="BD19" i="1"/>
  <c r="BF19" i="1"/>
  <c r="BH19" i="1"/>
  <c r="BE19" i="1"/>
  <c r="BJ19" i="1"/>
  <c r="BC53" i="1"/>
  <c r="BA53" i="1"/>
  <c r="AX53" i="1"/>
  <c r="AY53" i="1"/>
  <c r="AW53" i="1"/>
  <c r="AX16" i="1"/>
  <c r="BA16" i="1"/>
  <c r="BC16" i="1"/>
  <c r="AW16" i="1"/>
  <c r="AY16" i="1"/>
  <c r="BC55" i="1"/>
  <c r="AW55" i="1"/>
  <c r="AY55" i="1"/>
  <c r="BA55" i="1"/>
  <c r="AX55" i="1"/>
  <c r="BK81" i="1"/>
  <c r="BO81" i="1"/>
  <c r="BL81" i="1"/>
  <c r="BQ81" i="1"/>
  <c r="BM81" i="1"/>
  <c r="BA40" i="1"/>
  <c r="BC40" i="1"/>
  <c r="AW40" i="1"/>
  <c r="AY40" i="1"/>
  <c r="AX40" i="1"/>
  <c r="BC54" i="1"/>
  <c r="AX54" i="1"/>
  <c r="AW54" i="1"/>
  <c r="AY54" i="1"/>
  <c r="BA54" i="1"/>
  <c r="AX34" i="1"/>
  <c r="BA34" i="1"/>
  <c r="AW34" i="1"/>
  <c r="AY34" i="1"/>
  <c r="BC34" i="1"/>
  <c r="AX59" i="1"/>
  <c r="AY59" i="1"/>
  <c r="BA59" i="1"/>
  <c r="BC59" i="1"/>
  <c r="AW59" i="1"/>
  <c r="AY58" i="1"/>
  <c r="BA58" i="1"/>
  <c r="BC58" i="1"/>
  <c r="AW58" i="1"/>
  <c r="AX58" i="1"/>
  <c r="AN5" i="1"/>
  <c r="AO5" i="1" s="1"/>
  <c r="BA68" i="1"/>
  <c r="AW68" i="1"/>
  <c r="AY68" i="1"/>
  <c r="BC68" i="1"/>
  <c r="AX68" i="1"/>
  <c r="BC63" i="1"/>
  <c r="AW63" i="1"/>
  <c r="BA63" i="1"/>
  <c r="AY63" i="1"/>
  <c r="AX63" i="1"/>
  <c r="BC44" i="1"/>
  <c r="AW44" i="1"/>
  <c r="AY44" i="1"/>
  <c r="BA44" i="1"/>
  <c r="AX44" i="1"/>
  <c r="AY62" i="1"/>
  <c r="BA62" i="1"/>
  <c r="BC62" i="1"/>
  <c r="AX62" i="1"/>
  <c r="AW62" i="1"/>
  <c r="AY82" i="1"/>
  <c r="BC82" i="1"/>
  <c r="BA82" i="1"/>
  <c r="AX82" i="1"/>
  <c r="AW82" i="1"/>
  <c r="AY41" i="1"/>
  <c r="AX41" i="1"/>
  <c r="BA41" i="1"/>
  <c r="AW41" i="1"/>
  <c r="BC41" i="1"/>
  <c r="BQ10" i="1"/>
  <c r="BK10" i="1"/>
  <c r="BK47" i="1"/>
  <c r="BQ47" i="1"/>
  <c r="BQ37" i="1"/>
  <c r="BK37" i="1"/>
  <c r="BK46" i="1"/>
  <c r="BQ46" i="1"/>
  <c r="BK45" i="1"/>
  <c r="BQ45" i="1"/>
  <c r="BK25" i="1"/>
  <c r="BQ25" i="1"/>
  <c r="BK31" i="1"/>
  <c r="BQ31" i="1"/>
  <c r="BK64" i="1"/>
  <c r="BQ64" i="1"/>
  <c r="BK72" i="1"/>
  <c r="BQ72" i="1"/>
  <c r="BQ60" i="1"/>
  <c r="BK60" i="1"/>
  <c r="BK30" i="1"/>
  <c r="BQ30" i="1"/>
  <c r="BK80" i="1"/>
  <c r="BQ80" i="1"/>
  <c r="BQ76" i="1"/>
  <c r="BK76" i="1"/>
  <c r="BK78" i="1"/>
  <c r="BQ78" i="1"/>
  <c r="BK69" i="1"/>
  <c r="BQ69" i="1"/>
  <c r="BK23" i="1"/>
  <c r="BQ23" i="1"/>
  <c r="BK56" i="1"/>
  <c r="BQ56" i="1"/>
  <c r="BK14" i="1"/>
  <c r="BQ14" i="1"/>
  <c r="BQ52" i="1"/>
  <c r="BK52" i="1"/>
  <c r="BK8" i="1"/>
  <c r="BQ8" i="1"/>
  <c r="BQ73" i="1"/>
  <c r="BK73" i="1"/>
  <c r="BK48" i="1"/>
  <c r="BQ48" i="1"/>
  <c r="BQ18" i="1"/>
  <c r="BK18" i="1"/>
  <c r="BK71" i="1"/>
  <c r="BQ71" i="1"/>
  <c r="BK24" i="1"/>
  <c r="BQ24" i="1"/>
  <c r="BT11" i="1"/>
  <c r="BS11" i="1"/>
  <c r="BK39" i="1"/>
  <c r="BQ39" i="1"/>
  <c r="BQ61" i="1"/>
  <c r="BK61" i="1"/>
  <c r="BK38" i="1"/>
  <c r="BQ38" i="1"/>
  <c r="BQ9" i="1"/>
  <c r="BK9" i="1"/>
  <c r="BQ12" i="1"/>
  <c r="BK12" i="1"/>
  <c r="BK70" i="1"/>
  <c r="BQ70" i="1"/>
  <c r="BK29" i="1"/>
  <c r="BQ29" i="1"/>
  <c r="BQ57" i="1"/>
  <c r="BK57" i="1"/>
  <c r="BO80" i="1"/>
  <c r="BL80" i="1"/>
  <c r="BM80" i="1"/>
  <c r="BL71" i="1"/>
  <c r="BM71" i="1"/>
  <c r="BO71" i="1"/>
  <c r="BM60" i="1"/>
  <c r="BO60" i="1"/>
  <c r="BL60" i="1"/>
  <c r="BL30" i="1"/>
  <c r="BM30" i="1"/>
  <c r="BO30" i="1"/>
  <c r="BL37" i="1"/>
  <c r="BM37" i="1"/>
  <c r="BO37" i="1"/>
  <c r="BL78" i="1"/>
  <c r="BM78" i="1"/>
  <c r="BO78" i="1"/>
  <c r="BM10" i="1"/>
  <c r="BO10" i="1"/>
  <c r="BL10" i="1"/>
  <c r="BL61" i="1"/>
  <c r="BM61" i="1"/>
  <c r="BO61" i="1"/>
  <c r="BO24" i="1"/>
  <c r="BL24" i="1"/>
  <c r="BM24" i="1"/>
  <c r="BO72" i="1"/>
  <c r="BL72" i="1"/>
  <c r="BM72" i="1"/>
  <c r="BO64" i="1"/>
  <c r="BL64" i="1"/>
  <c r="BM64" i="1"/>
  <c r="BM18" i="1"/>
  <c r="BO18" i="1"/>
  <c r="BL18" i="1"/>
  <c r="BO8" i="1"/>
  <c r="BL8" i="1"/>
  <c r="BM8" i="1"/>
  <c r="BM76" i="1"/>
  <c r="BO76" i="1"/>
  <c r="BL76" i="1"/>
  <c r="BL70" i="1"/>
  <c r="BM70" i="1"/>
  <c r="BO70" i="1"/>
  <c r="BL14" i="1"/>
  <c r="BM14" i="1"/>
  <c r="BO14" i="1"/>
  <c r="BO56" i="1"/>
  <c r="BL56" i="1"/>
  <c r="BM56" i="1"/>
  <c r="BL29" i="1"/>
  <c r="BM29" i="1"/>
  <c r="BO29" i="1"/>
  <c r="BM52" i="1"/>
  <c r="BO52" i="1"/>
  <c r="BL52" i="1"/>
  <c r="BO57" i="1"/>
  <c r="BL57" i="1"/>
  <c r="BM57" i="1"/>
  <c r="BL31" i="1"/>
  <c r="BM31" i="1"/>
  <c r="BO31" i="1"/>
  <c r="BO73" i="1"/>
  <c r="BL73" i="1"/>
  <c r="BM73" i="1"/>
  <c r="BL47" i="1"/>
  <c r="BO47" i="1"/>
  <c r="BM47" i="1"/>
  <c r="BL46" i="1"/>
  <c r="BM46" i="1"/>
  <c r="BO46" i="1"/>
  <c r="BL39" i="1"/>
  <c r="BM39" i="1"/>
  <c r="BO39" i="1"/>
  <c r="BO48" i="1"/>
  <c r="BL48" i="1"/>
  <c r="BM48" i="1"/>
  <c r="BL45" i="1"/>
  <c r="BM45" i="1"/>
  <c r="BO45" i="1"/>
  <c r="BL38" i="1"/>
  <c r="BM38" i="1"/>
  <c r="BO38" i="1"/>
  <c r="BO9" i="1"/>
  <c r="BL9" i="1"/>
  <c r="BM9" i="1"/>
  <c r="BO25" i="1"/>
  <c r="BL25" i="1"/>
  <c r="BM25" i="1"/>
  <c r="BL69" i="1"/>
  <c r="BM69" i="1"/>
  <c r="BO69" i="1"/>
  <c r="BM12" i="1"/>
  <c r="BO12" i="1"/>
  <c r="BL12" i="1"/>
  <c r="BL23" i="1"/>
  <c r="BO23" i="1"/>
  <c r="BM23" i="1"/>
  <c r="CE11" i="1" l="1"/>
  <c r="BY11" i="1"/>
  <c r="CC11" i="1"/>
  <c r="CJ49" i="1"/>
  <c r="CS49" i="1" s="1"/>
  <c r="CF49" i="1"/>
  <c r="CL49" i="1"/>
  <c r="CH49" i="1"/>
  <c r="CG49" i="1"/>
  <c r="BV23" i="1"/>
  <c r="BX23" i="1"/>
  <c r="BR23" i="1"/>
  <c r="BV39" i="1"/>
  <c r="BR39" i="1"/>
  <c r="BX39" i="1"/>
  <c r="BX81" i="1"/>
  <c r="BV81" i="1"/>
  <c r="BR81" i="1"/>
  <c r="CA11" i="1"/>
  <c r="BZ11" i="1"/>
  <c r="BV70" i="1"/>
  <c r="BR70" i="1"/>
  <c r="BX70" i="1"/>
  <c r="BR10" i="1"/>
  <c r="BX10" i="1"/>
  <c r="BV10" i="1"/>
  <c r="BV61" i="1"/>
  <c r="BR61" i="1"/>
  <c r="BX61" i="1"/>
  <c r="BX64" i="1"/>
  <c r="BV64" i="1"/>
  <c r="BR64" i="1"/>
  <c r="BR12" i="1"/>
  <c r="BX12" i="1"/>
  <c r="BV12" i="1"/>
  <c r="BV69" i="1"/>
  <c r="BX69" i="1"/>
  <c r="BR69" i="1"/>
  <c r="BV30" i="1"/>
  <c r="BR30" i="1"/>
  <c r="BX30" i="1"/>
  <c r="BX31" i="1"/>
  <c r="BV31" i="1"/>
  <c r="BR31" i="1"/>
  <c r="BR76" i="1"/>
  <c r="BX76" i="1"/>
  <c r="BV76" i="1"/>
  <c r="BX8" i="1"/>
  <c r="BV8" i="1"/>
  <c r="BR8" i="1"/>
  <c r="BV46" i="1"/>
  <c r="BR46" i="1"/>
  <c r="BX46" i="1"/>
  <c r="BR18" i="1"/>
  <c r="BX18" i="1"/>
  <c r="BV18" i="1"/>
  <c r="BR52" i="1"/>
  <c r="BX52" i="1"/>
  <c r="BV52" i="1"/>
  <c r="BV37" i="1"/>
  <c r="BX37" i="1"/>
  <c r="BR37" i="1"/>
  <c r="BR73" i="1"/>
  <c r="BX73" i="1"/>
  <c r="BV73" i="1"/>
  <c r="BV71" i="1"/>
  <c r="BX71" i="1"/>
  <c r="BR71" i="1"/>
  <c r="BX80" i="1"/>
  <c r="BV80" i="1"/>
  <c r="BR80" i="1"/>
  <c r="BX57" i="1"/>
  <c r="BV57" i="1"/>
  <c r="BR57" i="1"/>
  <c r="BX9" i="1"/>
  <c r="BR9" i="1"/>
  <c r="BV9" i="1"/>
  <c r="BX48" i="1"/>
  <c r="BV48" i="1"/>
  <c r="BR48" i="1"/>
  <c r="BV14" i="1"/>
  <c r="BR14" i="1"/>
  <c r="BX14" i="1"/>
  <c r="BV78" i="1"/>
  <c r="BR78" i="1"/>
  <c r="BX78" i="1"/>
  <c r="BX25" i="1"/>
  <c r="BV25" i="1"/>
  <c r="BR25" i="1"/>
  <c r="BV47" i="1"/>
  <c r="BR47" i="1"/>
  <c r="BX47" i="1"/>
  <c r="BV29" i="1"/>
  <c r="BR29" i="1"/>
  <c r="BX29" i="1"/>
  <c r="BV38" i="1"/>
  <c r="BR38" i="1"/>
  <c r="BX38" i="1"/>
  <c r="BR60" i="1"/>
  <c r="BX60" i="1"/>
  <c r="BV60" i="1"/>
  <c r="BX24" i="1"/>
  <c r="BV24" i="1"/>
  <c r="BR24" i="1"/>
  <c r="BX56" i="1"/>
  <c r="BV56" i="1"/>
  <c r="BR56" i="1"/>
  <c r="BX72" i="1"/>
  <c r="BV72" i="1"/>
  <c r="BR72" i="1"/>
  <c r="BV45" i="1"/>
  <c r="BR45" i="1"/>
  <c r="BX45" i="1"/>
  <c r="BJ41" i="1"/>
  <c r="BE41" i="1"/>
  <c r="BD41" i="1"/>
  <c r="BF41" i="1"/>
  <c r="BH41" i="1"/>
  <c r="BF82" i="1"/>
  <c r="BJ82" i="1"/>
  <c r="BD82" i="1"/>
  <c r="BH82" i="1"/>
  <c r="BE82" i="1"/>
  <c r="BJ63" i="1"/>
  <c r="BE63" i="1"/>
  <c r="BD63" i="1"/>
  <c r="BF63" i="1"/>
  <c r="BH63" i="1"/>
  <c r="BH79" i="1"/>
  <c r="BJ79" i="1"/>
  <c r="BD79" i="1"/>
  <c r="BE79" i="1"/>
  <c r="BF79" i="1"/>
  <c r="BE26" i="1"/>
  <c r="BD26" i="1"/>
  <c r="BF26" i="1"/>
  <c r="BH26" i="1"/>
  <c r="BJ26" i="1"/>
  <c r="BQ75" i="1"/>
  <c r="BK75" i="1"/>
  <c r="BM75" i="1"/>
  <c r="BO75" i="1"/>
  <c r="BL75" i="1"/>
  <c r="BJ58" i="1"/>
  <c r="BE58" i="1"/>
  <c r="BD58" i="1"/>
  <c r="BF58" i="1"/>
  <c r="BH58" i="1"/>
  <c r="BH34" i="1"/>
  <c r="BE34" i="1"/>
  <c r="BJ34" i="1"/>
  <c r="BD34" i="1"/>
  <c r="BF34" i="1"/>
  <c r="BS81" i="1"/>
  <c r="BT81" i="1"/>
  <c r="BE55" i="1"/>
  <c r="BD55" i="1"/>
  <c r="BF55" i="1"/>
  <c r="BH55" i="1"/>
  <c r="BJ55" i="1"/>
  <c r="BH77" i="1"/>
  <c r="BJ77" i="1"/>
  <c r="BD77" i="1"/>
  <c r="BE77" i="1"/>
  <c r="BF77" i="1"/>
  <c r="BF28" i="1"/>
  <c r="BJ28" i="1"/>
  <c r="BD28" i="1"/>
  <c r="BH28" i="1"/>
  <c r="BE28" i="1"/>
  <c r="BO51" i="1"/>
  <c r="BL51" i="1"/>
  <c r="BQ51" i="1"/>
  <c r="BK51" i="1"/>
  <c r="BM51" i="1"/>
  <c r="BH32" i="1"/>
  <c r="BJ32" i="1"/>
  <c r="BE32" i="1"/>
  <c r="BD32" i="1"/>
  <c r="BF32" i="1"/>
  <c r="BF13" i="1"/>
  <c r="BJ13" i="1"/>
  <c r="BH13" i="1"/>
  <c r="BE13" i="1"/>
  <c r="BD13" i="1"/>
  <c r="BH68" i="1"/>
  <c r="BJ68" i="1"/>
  <c r="BE68" i="1"/>
  <c r="BD68" i="1"/>
  <c r="BF68" i="1"/>
  <c r="BQ43" i="1"/>
  <c r="BO43" i="1"/>
  <c r="BK43" i="1"/>
  <c r="BL43" i="1"/>
  <c r="BM43" i="1"/>
  <c r="BJ44" i="1"/>
  <c r="BH44" i="1"/>
  <c r="BE44" i="1"/>
  <c r="BD44" i="1"/>
  <c r="BF44" i="1"/>
  <c r="BF53" i="1"/>
  <c r="BH53" i="1"/>
  <c r="BJ53" i="1"/>
  <c r="BE53" i="1"/>
  <c r="BD53" i="1"/>
  <c r="BL27" i="1"/>
  <c r="BQ27" i="1"/>
  <c r="BK27" i="1"/>
  <c r="BM27" i="1"/>
  <c r="BO27" i="1"/>
  <c r="AU5" i="1"/>
  <c r="AV5" i="1" s="1"/>
  <c r="BJ54" i="1"/>
  <c r="BE54" i="1"/>
  <c r="BF54" i="1"/>
  <c r="BH54" i="1"/>
  <c r="BD54" i="1"/>
  <c r="BH20" i="1"/>
  <c r="BJ20" i="1"/>
  <c r="BE20" i="1"/>
  <c r="BD20" i="1"/>
  <c r="BF20" i="1"/>
  <c r="BD36" i="1"/>
  <c r="BF36" i="1"/>
  <c r="BH36" i="1"/>
  <c r="BJ36" i="1"/>
  <c r="BE36" i="1"/>
  <c r="BE62" i="1"/>
  <c r="BJ62" i="1"/>
  <c r="BF62" i="1"/>
  <c r="BH62" i="1"/>
  <c r="BD62" i="1"/>
  <c r="BD16" i="1"/>
  <c r="BH16" i="1"/>
  <c r="BF16" i="1"/>
  <c r="BJ16" i="1"/>
  <c r="BE16" i="1"/>
  <c r="BK19" i="1"/>
  <c r="BO19" i="1"/>
  <c r="BM19" i="1"/>
  <c r="BL19" i="1"/>
  <c r="BQ19" i="1"/>
  <c r="BD67" i="1"/>
  <c r="BH67" i="1"/>
  <c r="BJ67" i="1"/>
  <c r="BF67" i="1"/>
  <c r="BE67" i="1"/>
  <c r="BE50" i="1"/>
  <c r="BD50" i="1"/>
  <c r="BF50" i="1"/>
  <c r="BH50" i="1"/>
  <c r="BJ50" i="1"/>
  <c r="BE15" i="1"/>
  <c r="BJ15" i="1"/>
  <c r="BD15" i="1"/>
  <c r="BF15" i="1"/>
  <c r="BH15" i="1"/>
  <c r="BB4" i="1"/>
  <c r="BB2" i="1"/>
  <c r="BE66" i="1"/>
  <c r="BD66" i="1"/>
  <c r="BF66" i="1"/>
  <c r="BH66" i="1"/>
  <c r="BJ66" i="1"/>
  <c r="BH17" i="1"/>
  <c r="BE17" i="1"/>
  <c r="BJ17" i="1"/>
  <c r="BD17" i="1"/>
  <c r="BF17" i="1"/>
  <c r="BH59" i="1"/>
  <c r="BJ59" i="1"/>
  <c r="BD59" i="1"/>
  <c r="BE59" i="1"/>
  <c r="BF59" i="1"/>
  <c r="BJ74" i="1"/>
  <c r="BD74" i="1"/>
  <c r="BH74" i="1"/>
  <c r="BF74" i="1"/>
  <c r="BE74" i="1"/>
  <c r="BJ40" i="1"/>
  <c r="BE40" i="1"/>
  <c r="BD40" i="1"/>
  <c r="BF40" i="1"/>
  <c r="BH40" i="1"/>
  <c r="BF21" i="1"/>
  <c r="BH21" i="1"/>
  <c r="BE21" i="1"/>
  <c r="BJ21" i="1"/>
  <c r="BD21" i="1"/>
  <c r="BH33" i="1"/>
  <c r="BJ33" i="1"/>
  <c r="BE33" i="1"/>
  <c r="BD33" i="1"/>
  <c r="BF33" i="1"/>
  <c r="BD22" i="1"/>
  <c r="BJ22" i="1"/>
  <c r="BE22" i="1"/>
  <c r="BF22" i="1"/>
  <c r="BH22" i="1"/>
  <c r="BJ42" i="1"/>
  <c r="BE42" i="1"/>
  <c r="BD42" i="1"/>
  <c r="BH42" i="1"/>
  <c r="BF42" i="1"/>
  <c r="BD7" i="1"/>
  <c r="BJ7" i="1"/>
  <c r="BO7" i="1" s="1"/>
  <c r="BF7" i="1"/>
  <c r="BH7" i="1"/>
  <c r="BE7" i="1"/>
  <c r="BF65" i="1"/>
  <c r="BH65" i="1"/>
  <c r="BD65" i="1"/>
  <c r="BE65" i="1"/>
  <c r="BJ65" i="1"/>
  <c r="BM35" i="1"/>
  <c r="BO35" i="1"/>
  <c r="BL35" i="1"/>
  <c r="BQ35" i="1"/>
  <c r="BK35" i="1"/>
  <c r="BT52" i="1"/>
  <c r="BS52" i="1"/>
  <c r="BS57" i="1"/>
  <c r="BT57" i="1"/>
  <c r="BT12" i="1"/>
  <c r="BS12" i="1"/>
  <c r="BS71" i="1"/>
  <c r="BT71" i="1"/>
  <c r="BS14" i="1"/>
  <c r="BT14" i="1"/>
  <c r="BS80" i="1"/>
  <c r="BT80" i="1"/>
  <c r="BS30" i="1"/>
  <c r="BT30" i="1"/>
  <c r="BS72" i="1"/>
  <c r="BT72" i="1"/>
  <c r="BS31" i="1"/>
  <c r="BT31" i="1"/>
  <c r="BS46" i="1"/>
  <c r="BT46" i="1"/>
  <c r="BT29" i="1"/>
  <c r="BS29" i="1"/>
  <c r="BS24" i="1"/>
  <c r="BT24" i="1"/>
  <c r="BT69" i="1"/>
  <c r="BS69" i="1"/>
  <c r="BS25" i="1"/>
  <c r="BT25" i="1"/>
  <c r="BT45" i="1"/>
  <c r="BS45" i="1"/>
  <c r="BS48" i="1"/>
  <c r="BT48" i="1"/>
  <c r="BS23" i="1"/>
  <c r="BT23" i="1"/>
  <c r="BS73" i="1"/>
  <c r="BT73" i="1"/>
  <c r="BT60" i="1"/>
  <c r="BS60" i="1"/>
  <c r="BS37" i="1"/>
  <c r="BT37" i="1"/>
  <c r="BT61" i="1"/>
  <c r="BS61" i="1"/>
  <c r="BS70" i="1"/>
  <c r="BT70" i="1"/>
  <c r="BS9" i="1"/>
  <c r="BT9" i="1"/>
  <c r="BS8" i="1"/>
  <c r="BT8" i="1"/>
  <c r="BS56" i="1"/>
  <c r="BT56" i="1"/>
  <c r="BS78" i="1"/>
  <c r="BT78" i="1"/>
  <c r="BS64" i="1"/>
  <c r="BT64" i="1"/>
  <c r="BS47" i="1"/>
  <c r="BT47" i="1"/>
  <c r="BS39" i="1"/>
  <c r="BT39" i="1"/>
  <c r="BT76" i="1"/>
  <c r="BS76" i="1"/>
  <c r="BS38" i="1"/>
  <c r="BT38" i="1"/>
  <c r="BT18" i="1"/>
  <c r="BS18" i="1"/>
  <c r="BS10" i="1"/>
  <c r="BT10" i="1"/>
  <c r="BY30" i="1" l="1"/>
  <c r="CC30" i="1"/>
  <c r="CE30" i="1"/>
  <c r="CC57" i="1"/>
  <c r="BY57" i="1"/>
  <c r="CE57" i="1"/>
  <c r="CC73" i="1"/>
  <c r="BY73" i="1"/>
  <c r="CE73" i="1"/>
  <c r="CC8" i="1"/>
  <c r="BY8" i="1"/>
  <c r="CE8" i="1"/>
  <c r="BY81" i="1"/>
  <c r="CE81" i="1"/>
  <c r="CC81" i="1"/>
  <c r="BY56" i="1"/>
  <c r="CE56" i="1"/>
  <c r="CC56" i="1"/>
  <c r="BY10" i="1"/>
  <c r="CE10" i="1"/>
  <c r="CC10" i="1"/>
  <c r="CE29" i="1"/>
  <c r="CC29" i="1"/>
  <c r="BY29" i="1"/>
  <c r="CC25" i="1"/>
  <c r="BY25" i="1"/>
  <c r="CE25" i="1"/>
  <c r="CC18" i="1"/>
  <c r="BY18" i="1"/>
  <c r="CE18" i="1"/>
  <c r="BY70" i="1"/>
  <c r="CE70" i="1"/>
  <c r="CC70" i="1"/>
  <c r="CC39" i="1"/>
  <c r="BY39" i="1"/>
  <c r="CE39" i="1"/>
  <c r="CT49" i="1"/>
  <c r="CV49" i="1" s="1"/>
  <c r="CW49" i="1" s="1"/>
  <c r="CN49" i="1"/>
  <c r="CM49" i="1"/>
  <c r="BY24" i="1"/>
  <c r="CC24" i="1"/>
  <c r="CE24" i="1"/>
  <c r="BY78" i="1"/>
  <c r="CE78" i="1"/>
  <c r="CC78" i="1"/>
  <c r="CE48" i="1"/>
  <c r="BY48" i="1"/>
  <c r="CC48" i="1"/>
  <c r="CE76" i="1"/>
  <c r="BY76" i="1"/>
  <c r="CC76" i="1"/>
  <c r="CE64" i="1"/>
  <c r="BY64" i="1"/>
  <c r="CC64" i="1"/>
  <c r="CC80" i="1"/>
  <c r="CE80" i="1"/>
  <c r="BY80" i="1"/>
  <c r="CE37" i="1"/>
  <c r="CC37" i="1"/>
  <c r="BY37" i="1"/>
  <c r="BY46" i="1"/>
  <c r="CC46" i="1"/>
  <c r="CE46" i="1"/>
  <c r="CE69" i="1"/>
  <c r="BY69" i="1"/>
  <c r="CC69" i="1"/>
  <c r="CC61" i="1"/>
  <c r="CE61" i="1"/>
  <c r="BY61" i="1"/>
  <c r="BY72" i="1"/>
  <c r="CC72" i="1"/>
  <c r="CE72" i="1"/>
  <c r="CE60" i="1"/>
  <c r="CC60" i="1"/>
  <c r="BY60" i="1"/>
  <c r="BY47" i="1"/>
  <c r="CE47" i="1"/>
  <c r="CC47" i="1"/>
  <c r="CC45" i="1"/>
  <c r="CE45" i="1"/>
  <c r="BY45" i="1"/>
  <c r="BY14" i="1"/>
  <c r="CC14" i="1"/>
  <c r="CE14" i="1"/>
  <c r="CC9" i="1"/>
  <c r="BY9" i="1"/>
  <c r="CE9" i="1"/>
  <c r="BY71" i="1"/>
  <c r="CC71" i="1"/>
  <c r="CE71" i="1"/>
  <c r="BY23" i="1"/>
  <c r="CE23" i="1"/>
  <c r="CC23" i="1"/>
  <c r="BY38" i="1"/>
  <c r="CC38" i="1"/>
  <c r="CE38" i="1"/>
  <c r="CE52" i="1"/>
  <c r="CC52" i="1"/>
  <c r="BY52" i="1"/>
  <c r="BY31" i="1"/>
  <c r="CC31" i="1"/>
  <c r="CE31" i="1"/>
  <c r="CE12" i="1"/>
  <c r="CC12" i="1"/>
  <c r="BY12" i="1"/>
  <c r="CF11" i="1"/>
  <c r="CL11" i="1"/>
  <c r="CH11" i="1"/>
  <c r="CG11" i="1"/>
  <c r="CJ11" i="1"/>
  <c r="CS11" i="1" s="1"/>
  <c r="CA25" i="1"/>
  <c r="BZ25" i="1"/>
  <c r="CA39" i="1"/>
  <c r="BZ39" i="1"/>
  <c r="CA38" i="1"/>
  <c r="BZ38" i="1"/>
  <c r="CA47" i="1"/>
  <c r="BZ47" i="1"/>
  <c r="CA78" i="1"/>
  <c r="BZ78" i="1"/>
  <c r="CA71" i="1"/>
  <c r="BZ71" i="1"/>
  <c r="CA37" i="1"/>
  <c r="BZ37" i="1"/>
  <c r="CA18" i="1"/>
  <c r="BZ18" i="1"/>
  <c r="CA69" i="1"/>
  <c r="BZ69" i="1"/>
  <c r="CA10" i="1"/>
  <c r="BZ10" i="1"/>
  <c r="CA9" i="1"/>
  <c r="BZ9" i="1"/>
  <c r="BR75" i="1"/>
  <c r="BX75" i="1"/>
  <c r="BV75" i="1"/>
  <c r="CA24" i="1"/>
  <c r="BZ24" i="1"/>
  <c r="CA57" i="1"/>
  <c r="BZ57" i="1"/>
  <c r="CA31" i="1"/>
  <c r="BZ31" i="1"/>
  <c r="CA23" i="1"/>
  <c r="BZ23" i="1"/>
  <c r="BR35" i="1"/>
  <c r="BX35" i="1"/>
  <c r="BV35" i="1"/>
  <c r="CA8" i="1"/>
  <c r="BZ8" i="1"/>
  <c r="CA64" i="1"/>
  <c r="BZ64" i="1"/>
  <c r="BR27" i="1"/>
  <c r="BX27" i="1"/>
  <c r="BV27" i="1"/>
  <c r="BR43" i="1"/>
  <c r="BX43" i="1"/>
  <c r="BV43" i="1"/>
  <c r="CA45" i="1"/>
  <c r="BZ45" i="1"/>
  <c r="CA29" i="1"/>
  <c r="BZ29" i="1"/>
  <c r="CA14" i="1"/>
  <c r="BZ14" i="1"/>
  <c r="CA46" i="1"/>
  <c r="BZ46" i="1"/>
  <c r="CA30" i="1"/>
  <c r="BZ30" i="1"/>
  <c r="CA61" i="1"/>
  <c r="BZ61" i="1"/>
  <c r="CA70" i="1"/>
  <c r="BZ70" i="1"/>
  <c r="BR51" i="1"/>
  <c r="BX51" i="1"/>
  <c r="BV51" i="1"/>
  <c r="CA56" i="1"/>
  <c r="BZ56" i="1"/>
  <c r="CA80" i="1"/>
  <c r="BZ80" i="1"/>
  <c r="BR19" i="1"/>
  <c r="BX19" i="1"/>
  <c r="BV19" i="1"/>
  <c r="CA72" i="1"/>
  <c r="BZ72" i="1"/>
  <c r="CA48" i="1"/>
  <c r="BZ48" i="1"/>
  <c r="CA60" i="1"/>
  <c r="BZ60" i="1"/>
  <c r="CA73" i="1"/>
  <c r="BZ73" i="1"/>
  <c r="CA52" i="1"/>
  <c r="BZ52" i="1"/>
  <c r="CA76" i="1"/>
  <c r="BZ76" i="1"/>
  <c r="CA12" i="1"/>
  <c r="BZ12" i="1"/>
  <c r="CA81" i="1"/>
  <c r="BZ81" i="1"/>
  <c r="BO65" i="1"/>
  <c r="BL65" i="1"/>
  <c r="BM65" i="1"/>
  <c r="BQ65" i="1"/>
  <c r="BK65" i="1"/>
  <c r="BO41" i="1"/>
  <c r="BL41" i="1"/>
  <c r="BM41" i="1"/>
  <c r="BK41" i="1"/>
  <c r="BQ41" i="1"/>
  <c r="BK22" i="1"/>
  <c r="BQ22" i="1"/>
  <c r="BL22" i="1"/>
  <c r="BM22" i="1"/>
  <c r="BO22" i="1"/>
  <c r="BQ21" i="1"/>
  <c r="BK21" i="1"/>
  <c r="BL21" i="1"/>
  <c r="BM21" i="1"/>
  <c r="BO21" i="1"/>
  <c r="BM40" i="1"/>
  <c r="BO40" i="1"/>
  <c r="BK40" i="1"/>
  <c r="BL40" i="1"/>
  <c r="BQ40" i="1"/>
  <c r="BQ66" i="1"/>
  <c r="BK66" i="1"/>
  <c r="BM66" i="1"/>
  <c r="BO66" i="1"/>
  <c r="BL66" i="1"/>
  <c r="BS27" i="1"/>
  <c r="BT27" i="1"/>
  <c r="BT43" i="1"/>
  <c r="BS43" i="1"/>
  <c r="BO28" i="1"/>
  <c r="BQ28" i="1"/>
  <c r="BL28" i="1"/>
  <c r="BK28" i="1"/>
  <c r="BM28" i="1"/>
  <c r="BO79" i="1"/>
  <c r="BL79" i="1"/>
  <c r="BQ79" i="1"/>
  <c r="BK79" i="1"/>
  <c r="BM79" i="1"/>
  <c r="BK59" i="1"/>
  <c r="BM59" i="1"/>
  <c r="BO59" i="1"/>
  <c r="BL59" i="1"/>
  <c r="BQ59" i="1"/>
  <c r="BO13" i="1"/>
  <c r="BL13" i="1"/>
  <c r="BM13" i="1"/>
  <c r="BQ13" i="1"/>
  <c r="BK13" i="1"/>
  <c r="BL58" i="1"/>
  <c r="BQ58" i="1"/>
  <c r="BK58" i="1"/>
  <c r="BM58" i="1"/>
  <c r="BO58" i="1"/>
  <c r="BK82" i="1"/>
  <c r="BL82" i="1"/>
  <c r="BQ82" i="1"/>
  <c r="BM82" i="1"/>
  <c r="BO82" i="1"/>
  <c r="BQ67" i="1"/>
  <c r="BK67" i="1"/>
  <c r="BM67" i="1"/>
  <c r="BO67" i="1"/>
  <c r="BL67" i="1"/>
  <c r="BQ62" i="1"/>
  <c r="BL62" i="1"/>
  <c r="BM62" i="1"/>
  <c r="BK62" i="1"/>
  <c r="BO62" i="1"/>
  <c r="BM54" i="1"/>
  <c r="BO54" i="1"/>
  <c r="BK54" i="1"/>
  <c r="BQ54" i="1"/>
  <c r="BL54" i="1"/>
  <c r="BL44" i="1"/>
  <c r="BK44" i="1"/>
  <c r="BO44" i="1"/>
  <c r="BQ44" i="1"/>
  <c r="BM44" i="1"/>
  <c r="BL15" i="1"/>
  <c r="BK15" i="1"/>
  <c r="BO15" i="1"/>
  <c r="BQ15" i="1"/>
  <c r="BM15" i="1"/>
  <c r="BT51" i="1"/>
  <c r="BS51" i="1"/>
  <c r="BL34" i="1"/>
  <c r="BM34" i="1"/>
  <c r="BK34" i="1"/>
  <c r="BQ34" i="1"/>
  <c r="BO34" i="1"/>
  <c r="BQ42" i="1"/>
  <c r="BK42" i="1"/>
  <c r="BO42" i="1"/>
  <c r="BM42" i="1"/>
  <c r="BL42" i="1"/>
  <c r="BO50" i="1"/>
  <c r="BM50" i="1"/>
  <c r="BQ50" i="1"/>
  <c r="BL50" i="1"/>
  <c r="BK50" i="1"/>
  <c r="BL16" i="1"/>
  <c r="BM16" i="1"/>
  <c r="BK16" i="1"/>
  <c r="BQ16" i="1"/>
  <c r="BO16" i="1"/>
  <c r="BL53" i="1"/>
  <c r="BK53" i="1"/>
  <c r="BM53" i="1"/>
  <c r="BO53" i="1"/>
  <c r="BQ53" i="1"/>
  <c r="BM68" i="1"/>
  <c r="BO68" i="1"/>
  <c r="BL68" i="1"/>
  <c r="BQ68" i="1"/>
  <c r="BK68" i="1"/>
  <c r="BT35" i="1"/>
  <c r="BS35" i="1"/>
  <c r="BI2" i="1"/>
  <c r="BB5" i="1"/>
  <c r="BC5" i="1" s="1"/>
  <c r="BO33" i="1"/>
  <c r="BK33" i="1"/>
  <c r="BL33" i="1"/>
  <c r="BM33" i="1"/>
  <c r="BQ33" i="1"/>
  <c r="BL74" i="1"/>
  <c r="BM74" i="1"/>
  <c r="BQ74" i="1"/>
  <c r="BK74" i="1"/>
  <c r="BO74" i="1"/>
  <c r="BL17" i="1"/>
  <c r="BM17" i="1"/>
  <c r="BK17" i="1"/>
  <c r="BO17" i="1"/>
  <c r="BQ17" i="1"/>
  <c r="BM20" i="1"/>
  <c r="BO20" i="1"/>
  <c r="BL20" i="1"/>
  <c r="BK20" i="1"/>
  <c r="BQ20" i="1"/>
  <c r="BL77" i="1"/>
  <c r="BQ77" i="1"/>
  <c r="BK77" i="1"/>
  <c r="BM77" i="1"/>
  <c r="BO77" i="1"/>
  <c r="BL63" i="1"/>
  <c r="BM63" i="1"/>
  <c r="BK63" i="1"/>
  <c r="BO63" i="1"/>
  <c r="BQ63" i="1"/>
  <c r="BM7" i="1"/>
  <c r="BL7" i="1"/>
  <c r="BQ7" i="1"/>
  <c r="BK7" i="1"/>
  <c r="BT19" i="1"/>
  <c r="BS19" i="1"/>
  <c r="BM36" i="1"/>
  <c r="BL36" i="1"/>
  <c r="BQ36" i="1"/>
  <c r="BK36" i="1"/>
  <c r="BO36" i="1"/>
  <c r="BL32" i="1"/>
  <c r="BK32" i="1"/>
  <c r="BO32" i="1"/>
  <c r="BQ32" i="1"/>
  <c r="BM32" i="1"/>
  <c r="BT75" i="1"/>
  <c r="BS75" i="1"/>
  <c r="BI4" i="1"/>
  <c r="BL55" i="1"/>
  <c r="BO55" i="1"/>
  <c r="BK55" i="1"/>
  <c r="BM55" i="1"/>
  <c r="BQ55" i="1"/>
  <c r="BM26" i="1"/>
  <c r="BO26" i="1"/>
  <c r="BL26" i="1"/>
  <c r="BK26" i="1"/>
  <c r="BQ26" i="1"/>
  <c r="CU49" i="1" l="1"/>
  <c r="CF69" i="1"/>
  <c r="CJ69" i="1"/>
  <c r="CS69" i="1" s="1"/>
  <c r="CH69" i="1"/>
  <c r="CL69" i="1"/>
  <c r="CG69" i="1"/>
  <c r="CF12" i="1"/>
  <c r="CL12" i="1"/>
  <c r="CH12" i="1"/>
  <c r="CJ12" i="1"/>
  <c r="CS12" i="1" s="1"/>
  <c r="CG12" i="1"/>
  <c r="CJ9" i="1"/>
  <c r="CS9" i="1" s="1"/>
  <c r="CF9" i="1"/>
  <c r="CL9" i="1"/>
  <c r="CH9" i="1"/>
  <c r="CG9" i="1"/>
  <c r="CL46" i="1"/>
  <c r="CH46" i="1"/>
  <c r="CJ46" i="1"/>
  <c r="CS46" i="1" s="1"/>
  <c r="CF46" i="1"/>
  <c r="CG46" i="1"/>
  <c r="CE27" i="1"/>
  <c r="BY27" i="1"/>
  <c r="CC27" i="1"/>
  <c r="CL38" i="1"/>
  <c r="CH38" i="1"/>
  <c r="CJ38" i="1"/>
  <c r="CS38" i="1" s="1"/>
  <c r="CF38" i="1"/>
  <c r="CG38" i="1"/>
  <c r="CF45" i="1"/>
  <c r="CJ45" i="1"/>
  <c r="CS45" i="1" s="1"/>
  <c r="CL45" i="1"/>
  <c r="CH45" i="1"/>
  <c r="CG45" i="1"/>
  <c r="CJ72" i="1"/>
  <c r="CS72" i="1" s="1"/>
  <c r="CF72" i="1"/>
  <c r="CL72" i="1"/>
  <c r="CH72" i="1"/>
  <c r="CG72" i="1"/>
  <c r="CJ80" i="1"/>
  <c r="CS80" i="1" s="1"/>
  <c r="CF80" i="1"/>
  <c r="CL80" i="1"/>
  <c r="CG80" i="1"/>
  <c r="CH80" i="1"/>
  <c r="CL70" i="1"/>
  <c r="CJ70" i="1"/>
  <c r="CS70" i="1" s="1"/>
  <c r="CF70" i="1"/>
  <c r="CH70" i="1"/>
  <c r="CG70" i="1"/>
  <c r="CE75" i="1"/>
  <c r="BY75" i="1"/>
  <c r="CC75" i="1"/>
  <c r="CG31" i="1"/>
  <c r="CF31" i="1"/>
  <c r="CL31" i="1"/>
  <c r="CH31" i="1"/>
  <c r="CJ31" i="1"/>
  <c r="CS31" i="1" s="1"/>
  <c r="CJ48" i="1"/>
  <c r="CS48" i="1" s="1"/>
  <c r="CF48" i="1"/>
  <c r="CL48" i="1"/>
  <c r="CH48" i="1"/>
  <c r="CG48" i="1"/>
  <c r="CL18" i="1"/>
  <c r="CH18" i="1"/>
  <c r="CJ18" i="1"/>
  <c r="CS18" i="1" s="1"/>
  <c r="CF18" i="1"/>
  <c r="CG18" i="1"/>
  <c r="CJ29" i="1"/>
  <c r="CS29" i="1" s="1"/>
  <c r="CF29" i="1"/>
  <c r="CL29" i="1"/>
  <c r="CH29" i="1"/>
  <c r="CG29" i="1"/>
  <c r="CF81" i="1"/>
  <c r="CJ81" i="1"/>
  <c r="CS81" i="1" s="1"/>
  <c r="CL81" i="1"/>
  <c r="CH81" i="1"/>
  <c r="CG81" i="1"/>
  <c r="CJ57" i="1"/>
  <c r="CS57" i="1" s="1"/>
  <c r="CF57" i="1"/>
  <c r="CH57" i="1"/>
  <c r="CL57" i="1"/>
  <c r="CG57" i="1"/>
  <c r="CF52" i="1"/>
  <c r="CL52" i="1"/>
  <c r="CJ52" i="1"/>
  <c r="CS52" i="1" s="1"/>
  <c r="CH52" i="1"/>
  <c r="CG52" i="1"/>
  <c r="CJ47" i="1"/>
  <c r="CS47" i="1" s="1"/>
  <c r="CF47" i="1"/>
  <c r="CL47" i="1"/>
  <c r="CH47" i="1"/>
  <c r="CG47" i="1"/>
  <c r="CE51" i="1"/>
  <c r="BY51" i="1"/>
  <c r="CC51" i="1"/>
  <c r="CG23" i="1"/>
  <c r="CJ23" i="1"/>
  <c r="CS23" i="1" s="1"/>
  <c r="CF23" i="1"/>
  <c r="CL23" i="1"/>
  <c r="CH23" i="1"/>
  <c r="CL14" i="1"/>
  <c r="CH14" i="1"/>
  <c r="CJ14" i="1"/>
  <c r="CS14" i="1" s="1"/>
  <c r="CF14" i="1"/>
  <c r="CG14" i="1"/>
  <c r="CJ78" i="1"/>
  <c r="CS78" i="1" s="1"/>
  <c r="CL78" i="1"/>
  <c r="CH78" i="1"/>
  <c r="CF78" i="1"/>
  <c r="CG78" i="1"/>
  <c r="CF39" i="1"/>
  <c r="CJ39" i="1"/>
  <c r="CS39" i="1" s="1"/>
  <c r="CL39" i="1"/>
  <c r="CH39" i="1"/>
  <c r="CG39" i="1"/>
  <c r="CL10" i="1"/>
  <c r="CH10" i="1"/>
  <c r="CJ10" i="1"/>
  <c r="CS10" i="1" s="1"/>
  <c r="CF10" i="1"/>
  <c r="CG10" i="1"/>
  <c r="CE19" i="1"/>
  <c r="BY19" i="1"/>
  <c r="CC19" i="1"/>
  <c r="CE43" i="1"/>
  <c r="CC43" i="1"/>
  <c r="BY43" i="1"/>
  <c r="CT11" i="1"/>
  <c r="CV11" i="1" s="1"/>
  <c r="CW11" i="1" s="1"/>
  <c r="CN11" i="1"/>
  <c r="CM11" i="1"/>
  <c r="CJ25" i="1"/>
  <c r="CS25" i="1" s="1"/>
  <c r="CF25" i="1"/>
  <c r="CL25" i="1"/>
  <c r="CH25" i="1"/>
  <c r="CG25" i="1"/>
  <c r="CL30" i="1"/>
  <c r="CH30" i="1"/>
  <c r="CJ30" i="1"/>
  <c r="CS30" i="1" s="1"/>
  <c r="CF30" i="1"/>
  <c r="CG30" i="1"/>
  <c r="CF61" i="1"/>
  <c r="CL61" i="1"/>
  <c r="CJ61" i="1"/>
  <c r="CS61" i="1" s="1"/>
  <c r="CH61" i="1"/>
  <c r="CG61" i="1"/>
  <c r="CJ64" i="1"/>
  <c r="CS64" i="1" s="1"/>
  <c r="CF64" i="1"/>
  <c r="CL64" i="1"/>
  <c r="CH64" i="1"/>
  <c r="CG64" i="1"/>
  <c r="CJ8" i="1"/>
  <c r="CS8" i="1" s="1"/>
  <c r="CF8" i="1"/>
  <c r="CL8" i="1"/>
  <c r="CH8" i="1"/>
  <c r="CG8" i="1"/>
  <c r="CF71" i="1"/>
  <c r="CL71" i="1"/>
  <c r="CH71" i="1"/>
  <c r="CJ71" i="1"/>
  <c r="CS71" i="1" s="1"/>
  <c r="CG71" i="1"/>
  <c r="CF37" i="1"/>
  <c r="CJ37" i="1"/>
  <c r="CS37" i="1" s="1"/>
  <c r="CL37" i="1"/>
  <c r="CH37" i="1"/>
  <c r="CG37" i="1"/>
  <c r="CF24" i="1"/>
  <c r="CL24" i="1"/>
  <c r="CH24" i="1"/>
  <c r="CJ24" i="1"/>
  <c r="CS24" i="1" s="1"/>
  <c r="CG24" i="1"/>
  <c r="CE35" i="1"/>
  <c r="BY35" i="1"/>
  <c r="CC35" i="1"/>
  <c r="CF60" i="1"/>
  <c r="CJ60" i="1"/>
  <c r="CS60" i="1" s="1"/>
  <c r="CL60" i="1"/>
  <c r="CG60" i="1"/>
  <c r="CH60" i="1"/>
  <c r="CF76" i="1"/>
  <c r="CL76" i="1"/>
  <c r="CJ76" i="1"/>
  <c r="CS76" i="1" s="1"/>
  <c r="CH76" i="1"/>
  <c r="CG76" i="1"/>
  <c r="CF56" i="1"/>
  <c r="CL56" i="1"/>
  <c r="CJ56" i="1"/>
  <c r="CS56" i="1" s="1"/>
  <c r="CH56" i="1"/>
  <c r="CG56" i="1"/>
  <c r="CJ73" i="1"/>
  <c r="CS73" i="1" s="1"/>
  <c r="CF73" i="1"/>
  <c r="CL73" i="1"/>
  <c r="CH73" i="1"/>
  <c r="CG73" i="1"/>
  <c r="BV13" i="1"/>
  <c r="BR13" i="1"/>
  <c r="BX13" i="1"/>
  <c r="BR28" i="1"/>
  <c r="BV28" i="1"/>
  <c r="BX28" i="1"/>
  <c r="BV21" i="1"/>
  <c r="BX21" i="1"/>
  <c r="BR21" i="1"/>
  <c r="BR42" i="1"/>
  <c r="BX42" i="1"/>
  <c r="BV42" i="1"/>
  <c r="BR44" i="1"/>
  <c r="BX44" i="1"/>
  <c r="BV44" i="1"/>
  <c r="CA19" i="1"/>
  <c r="BZ19" i="1"/>
  <c r="BX40" i="1"/>
  <c r="BV40" i="1"/>
  <c r="BR40" i="1"/>
  <c r="BV55" i="1"/>
  <c r="BX55" i="1"/>
  <c r="BR55" i="1"/>
  <c r="BR36" i="1"/>
  <c r="BX36" i="1"/>
  <c r="BV36" i="1"/>
  <c r="BR7" i="1"/>
  <c r="BX7" i="1"/>
  <c r="BV7" i="1"/>
  <c r="BR68" i="1"/>
  <c r="BX68" i="1"/>
  <c r="BV68" i="1"/>
  <c r="BR50" i="1"/>
  <c r="BX50" i="1"/>
  <c r="BV50" i="1"/>
  <c r="BV79" i="1"/>
  <c r="BR79" i="1"/>
  <c r="BX79" i="1"/>
  <c r="CA51" i="1"/>
  <c r="BZ51" i="1"/>
  <c r="CA43" i="1"/>
  <c r="BZ43" i="1"/>
  <c r="BR34" i="1"/>
  <c r="BX34" i="1"/>
  <c r="BV34" i="1"/>
  <c r="BR67" i="1"/>
  <c r="BX67" i="1"/>
  <c r="BV67" i="1"/>
  <c r="BR59" i="1"/>
  <c r="BX59" i="1"/>
  <c r="BV59" i="1"/>
  <c r="BR26" i="1"/>
  <c r="BX26" i="1"/>
  <c r="BV26" i="1"/>
  <c r="BX16" i="1"/>
  <c r="BV16" i="1"/>
  <c r="BR16" i="1"/>
  <c r="BR58" i="1"/>
  <c r="BX58" i="1"/>
  <c r="BV58" i="1"/>
  <c r="BR74" i="1"/>
  <c r="BX74" i="1"/>
  <c r="BV74" i="1"/>
  <c r="BX32" i="1"/>
  <c r="BV32" i="1"/>
  <c r="BR32" i="1"/>
  <c r="BR17" i="1"/>
  <c r="BX17" i="1"/>
  <c r="BV17" i="1"/>
  <c r="BV15" i="1"/>
  <c r="BR15" i="1"/>
  <c r="BX15" i="1"/>
  <c r="BV22" i="1"/>
  <c r="BR22" i="1"/>
  <c r="BX22" i="1"/>
  <c r="BX65" i="1"/>
  <c r="BV65" i="1"/>
  <c r="BR65" i="1"/>
  <c r="BV63" i="1"/>
  <c r="BR63" i="1"/>
  <c r="BX63" i="1"/>
  <c r="BV77" i="1"/>
  <c r="BR77" i="1"/>
  <c r="BX77" i="1"/>
  <c r="CA27" i="1"/>
  <c r="BZ27" i="1"/>
  <c r="CA75" i="1"/>
  <c r="BZ75" i="1"/>
  <c r="BX33" i="1"/>
  <c r="BR33" i="1"/>
  <c r="BV33" i="1"/>
  <c r="BV53" i="1"/>
  <c r="BX53" i="1"/>
  <c r="BR53" i="1"/>
  <c r="BV54" i="1"/>
  <c r="BR54" i="1"/>
  <c r="BX54" i="1"/>
  <c r="BV62" i="1"/>
  <c r="BR62" i="1"/>
  <c r="BX62" i="1"/>
  <c r="BR82" i="1"/>
  <c r="BX82" i="1"/>
  <c r="BV82" i="1"/>
  <c r="BR66" i="1"/>
  <c r="BX66" i="1"/>
  <c r="BV66" i="1"/>
  <c r="BX41" i="1"/>
  <c r="BV41" i="1"/>
  <c r="BR41" i="1"/>
  <c r="CA35" i="1"/>
  <c r="BZ35" i="1"/>
  <c r="BR20" i="1"/>
  <c r="BV20" i="1"/>
  <c r="BX20" i="1"/>
  <c r="BS44" i="1"/>
  <c r="BT44" i="1"/>
  <c r="BT7" i="1"/>
  <c r="BS7" i="1"/>
  <c r="BS68" i="1"/>
  <c r="BT68" i="1"/>
  <c r="BT50" i="1"/>
  <c r="BS50" i="1"/>
  <c r="BS79" i="1"/>
  <c r="BT79" i="1"/>
  <c r="BT26" i="1"/>
  <c r="BS26" i="1"/>
  <c r="BT67" i="1"/>
  <c r="BS67" i="1"/>
  <c r="BT59" i="1"/>
  <c r="BS59" i="1"/>
  <c r="BT28" i="1"/>
  <c r="BS28" i="1"/>
  <c r="BP4" i="1"/>
  <c r="BS34" i="1"/>
  <c r="BT34" i="1"/>
  <c r="BS17" i="1"/>
  <c r="BT17" i="1"/>
  <c r="BS16" i="1"/>
  <c r="BT16" i="1"/>
  <c r="BS15" i="1"/>
  <c r="BT15" i="1"/>
  <c r="BT58" i="1"/>
  <c r="BS58" i="1"/>
  <c r="BS22" i="1"/>
  <c r="BT22" i="1"/>
  <c r="BS65" i="1"/>
  <c r="BT65" i="1"/>
  <c r="BT36" i="1"/>
  <c r="BS36" i="1"/>
  <c r="BT42" i="1"/>
  <c r="BS42" i="1"/>
  <c r="BS63" i="1"/>
  <c r="BT63" i="1"/>
  <c r="BS77" i="1"/>
  <c r="BT77" i="1"/>
  <c r="BT55" i="1"/>
  <c r="BS55" i="1"/>
  <c r="BS32" i="1"/>
  <c r="BT32" i="1"/>
  <c r="BS74" i="1"/>
  <c r="BT74" i="1"/>
  <c r="BI5" i="1"/>
  <c r="BJ5" i="1" s="1"/>
  <c r="BS33" i="1"/>
  <c r="BT33" i="1"/>
  <c r="BT53" i="1"/>
  <c r="BS53" i="1"/>
  <c r="BS54" i="1"/>
  <c r="BT54" i="1"/>
  <c r="BS62" i="1"/>
  <c r="BT62" i="1"/>
  <c r="BT82" i="1"/>
  <c r="BS82" i="1"/>
  <c r="BS66" i="1"/>
  <c r="BT66" i="1"/>
  <c r="BS41" i="1"/>
  <c r="BT41" i="1"/>
  <c r="BS21" i="1"/>
  <c r="BT21" i="1"/>
  <c r="BP2" i="1"/>
  <c r="BT20" i="1"/>
  <c r="BS20" i="1"/>
  <c r="BT13" i="1"/>
  <c r="BS13" i="1"/>
  <c r="BS40" i="1"/>
  <c r="BT40" i="1"/>
  <c r="CU57" i="1" l="1"/>
  <c r="CU45" i="1"/>
  <c r="CU46" i="1"/>
  <c r="CU48" i="1"/>
  <c r="CU56" i="1"/>
  <c r="CU31" i="1"/>
  <c r="CU11" i="1"/>
  <c r="CC66" i="1"/>
  <c r="BY66" i="1"/>
  <c r="CE66" i="1"/>
  <c r="CN46" i="1"/>
  <c r="CT46" i="1"/>
  <c r="CV46" i="1" s="1"/>
  <c r="CW46" i="1" s="1"/>
  <c r="CM46" i="1"/>
  <c r="BY15" i="1"/>
  <c r="CE15" i="1"/>
  <c r="CC15" i="1"/>
  <c r="CC32" i="1"/>
  <c r="CE32" i="1"/>
  <c r="BY32" i="1"/>
  <c r="CE21" i="1"/>
  <c r="CC21" i="1"/>
  <c r="BY21" i="1"/>
  <c r="CN56" i="1"/>
  <c r="CT56" i="1"/>
  <c r="CV56" i="1" s="1"/>
  <c r="CW56" i="1" s="1"/>
  <c r="CM56" i="1"/>
  <c r="CN8" i="1"/>
  <c r="CT8" i="1"/>
  <c r="CV8" i="1" s="1"/>
  <c r="CW8" i="1" s="1"/>
  <c r="CM8" i="1"/>
  <c r="CN45" i="1"/>
  <c r="CT45" i="1"/>
  <c r="CV45" i="1" s="1"/>
  <c r="CW45" i="1" s="1"/>
  <c r="CM45" i="1"/>
  <c r="CT12" i="1"/>
  <c r="CV12" i="1" s="1"/>
  <c r="CW12" i="1" s="1"/>
  <c r="CN12" i="1"/>
  <c r="CM12" i="1"/>
  <c r="CF19" i="1"/>
  <c r="CL19" i="1"/>
  <c r="CH19" i="1"/>
  <c r="CJ19" i="1"/>
  <c r="CS19" i="1" s="1"/>
  <c r="CG19" i="1"/>
  <c r="CT57" i="1"/>
  <c r="CV57" i="1" s="1"/>
  <c r="CW57" i="1" s="1"/>
  <c r="CN57" i="1"/>
  <c r="CM57" i="1"/>
  <c r="CE16" i="1"/>
  <c r="BY16" i="1"/>
  <c r="CC16" i="1"/>
  <c r="CE67" i="1"/>
  <c r="CC67" i="1"/>
  <c r="BY67" i="1"/>
  <c r="CE68" i="1"/>
  <c r="CC68" i="1"/>
  <c r="BY68" i="1"/>
  <c r="CM60" i="1"/>
  <c r="CT60" i="1"/>
  <c r="CV60" i="1" s="1"/>
  <c r="CW60" i="1" s="1"/>
  <c r="CN60" i="1"/>
  <c r="CN30" i="1"/>
  <c r="CT30" i="1"/>
  <c r="CV30" i="1" s="1"/>
  <c r="CW30" i="1" s="1"/>
  <c r="CM30" i="1"/>
  <c r="CT18" i="1"/>
  <c r="CV18" i="1" s="1"/>
  <c r="CW18" i="1" s="1"/>
  <c r="CN18" i="1"/>
  <c r="CM18" i="1"/>
  <c r="CM31" i="1"/>
  <c r="CN31" i="1"/>
  <c r="CT31" i="1"/>
  <c r="CV31" i="1" s="1"/>
  <c r="CW31" i="1" s="1"/>
  <c r="BY54" i="1"/>
  <c r="CC54" i="1"/>
  <c r="CE54" i="1"/>
  <c r="BY82" i="1"/>
  <c r="CC82" i="1"/>
  <c r="CE82" i="1"/>
  <c r="CC74" i="1"/>
  <c r="BY74" i="1"/>
  <c r="CE74" i="1"/>
  <c r="BY79" i="1"/>
  <c r="CC79" i="1"/>
  <c r="CE79" i="1"/>
  <c r="BY55" i="1"/>
  <c r="CE55" i="1"/>
  <c r="CC55" i="1"/>
  <c r="CE44" i="1"/>
  <c r="CC44" i="1"/>
  <c r="BY44" i="1"/>
  <c r="CE28" i="1"/>
  <c r="CC28" i="1"/>
  <c r="BY28" i="1"/>
  <c r="CT73" i="1"/>
  <c r="CV73" i="1" s="1"/>
  <c r="CW73" i="1" s="1"/>
  <c r="CN73" i="1"/>
  <c r="CM73" i="1"/>
  <c r="CN24" i="1"/>
  <c r="CT24" i="1"/>
  <c r="CV24" i="1" s="1"/>
  <c r="CW24" i="1" s="1"/>
  <c r="CM24" i="1"/>
  <c r="CN29" i="1"/>
  <c r="CT29" i="1"/>
  <c r="CV29" i="1" s="1"/>
  <c r="CW29" i="1" s="1"/>
  <c r="CM29" i="1"/>
  <c r="CF27" i="1"/>
  <c r="CL27" i="1"/>
  <c r="CH27" i="1"/>
  <c r="CJ27" i="1"/>
  <c r="CS27" i="1" s="1"/>
  <c r="CG27" i="1"/>
  <c r="CT9" i="1"/>
  <c r="CV9" i="1" s="1"/>
  <c r="CW9" i="1" s="1"/>
  <c r="CN9" i="1"/>
  <c r="CM9" i="1"/>
  <c r="BY33" i="1"/>
  <c r="CE33" i="1"/>
  <c r="CC33" i="1"/>
  <c r="CN38" i="1"/>
  <c r="CT38" i="1"/>
  <c r="CV38" i="1" s="1"/>
  <c r="CW38" i="1" s="1"/>
  <c r="CM38" i="1"/>
  <c r="CC53" i="1"/>
  <c r="CE53" i="1"/>
  <c r="BY53" i="1"/>
  <c r="CC26" i="1"/>
  <c r="BY26" i="1"/>
  <c r="CE26" i="1"/>
  <c r="CN61" i="1"/>
  <c r="CT61" i="1"/>
  <c r="CV61" i="1" s="1"/>
  <c r="CW61" i="1" s="1"/>
  <c r="CM61" i="1"/>
  <c r="CN14" i="1"/>
  <c r="CT14" i="1"/>
  <c r="CV14" i="1" s="1"/>
  <c r="CW14" i="1" s="1"/>
  <c r="CM14" i="1"/>
  <c r="CF51" i="1"/>
  <c r="CL51" i="1"/>
  <c r="CJ51" i="1"/>
  <c r="CS51" i="1" s="1"/>
  <c r="CH51" i="1"/>
  <c r="CG51" i="1"/>
  <c r="CN70" i="1"/>
  <c r="CT70" i="1"/>
  <c r="CV70" i="1" s="1"/>
  <c r="CW70" i="1" s="1"/>
  <c r="CM70" i="1"/>
  <c r="CM72" i="1"/>
  <c r="CN72" i="1"/>
  <c r="CT72" i="1"/>
  <c r="CV72" i="1" s="1"/>
  <c r="CW72" i="1" s="1"/>
  <c r="CN69" i="1"/>
  <c r="CT69" i="1"/>
  <c r="CV69" i="1" s="1"/>
  <c r="CW69" i="1" s="1"/>
  <c r="CM69" i="1"/>
  <c r="BY63" i="1"/>
  <c r="CE63" i="1"/>
  <c r="CC63" i="1"/>
  <c r="CN39" i="1"/>
  <c r="CT39" i="1"/>
  <c r="CV39" i="1" s="1"/>
  <c r="CW39" i="1" s="1"/>
  <c r="CM39" i="1"/>
  <c r="BY62" i="1"/>
  <c r="CE62" i="1"/>
  <c r="CC62" i="1"/>
  <c r="CE77" i="1"/>
  <c r="CC77" i="1"/>
  <c r="BY77" i="1"/>
  <c r="BY65" i="1"/>
  <c r="CC65" i="1"/>
  <c r="CE65" i="1"/>
  <c r="BY17" i="1"/>
  <c r="CC17" i="1"/>
  <c r="CE17" i="1"/>
  <c r="CC34" i="1"/>
  <c r="BY34" i="1"/>
  <c r="CE34" i="1"/>
  <c r="CE7" i="1"/>
  <c r="BY7" i="1"/>
  <c r="CC7" i="1"/>
  <c r="CN71" i="1"/>
  <c r="CT71" i="1"/>
  <c r="CV71" i="1" s="1"/>
  <c r="CW71" i="1" s="1"/>
  <c r="CM71" i="1"/>
  <c r="CT25" i="1"/>
  <c r="CV25" i="1" s="1"/>
  <c r="CW25" i="1" s="1"/>
  <c r="CN25" i="1"/>
  <c r="CM25" i="1"/>
  <c r="CF43" i="1"/>
  <c r="CL43" i="1"/>
  <c r="CH43" i="1"/>
  <c r="CJ43" i="1"/>
  <c r="CS43" i="1" s="1"/>
  <c r="CG43" i="1"/>
  <c r="CT10" i="1"/>
  <c r="CV10" i="1" s="1"/>
  <c r="CW10" i="1" s="1"/>
  <c r="CM10" i="1"/>
  <c r="CN10" i="1"/>
  <c r="CT52" i="1"/>
  <c r="CV52" i="1" s="1"/>
  <c r="CW52" i="1" s="1"/>
  <c r="CN52" i="1"/>
  <c r="CM52" i="1"/>
  <c r="CN48" i="1"/>
  <c r="CT48" i="1"/>
  <c r="CV48" i="1" s="1"/>
  <c r="CW48" i="1" s="1"/>
  <c r="CM48" i="1"/>
  <c r="CE36" i="1"/>
  <c r="CC36" i="1"/>
  <c r="BY36" i="1"/>
  <c r="BY41" i="1"/>
  <c r="CE41" i="1"/>
  <c r="CC41" i="1"/>
  <c r="BY22" i="1"/>
  <c r="CE22" i="1"/>
  <c r="CC22" i="1"/>
  <c r="BY58" i="1"/>
  <c r="CC58" i="1"/>
  <c r="CE58" i="1"/>
  <c r="BY42" i="1"/>
  <c r="CC42" i="1"/>
  <c r="CE42" i="1"/>
  <c r="CC13" i="1"/>
  <c r="CE13" i="1"/>
  <c r="BY13" i="1"/>
  <c r="CT76" i="1"/>
  <c r="CV76" i="1" s="1"/>
  <c r="CW76" i="1" s="1"/>
  <c r="CN76" i="1"/>
  <c r="CM76" i="1"/>
  <c r="CN64" i="1"/>
  <c r="CT64" i="1"/>
  <c r="CV64" i="1" s="1"/>
  <c r="CW64" i="1" s="1"/>
  <c r="CM64" i="1"/>
  <c r="CN78" i="1"/>
  <c r="CT78" i="1"/>
  <c r="CV78" i="1" s="1"/>
  <c r="CW78" i="1" s="1"/>
  <c r="CM78" i="1"/>
  <c r="CN23" i="1"/>
  <c r="CT23" i="1"/>
  <c r="CV23" i="1" s="1"/>
  <c r="CW23" i="1" s="1"/>
  <c r="CM23" i="1"/>
  <c r="CT81" i="1"/>
  <c r="CV81" i="1" s="1"/>
  <c r="CW81" i="1" s="1"/>
  <c r="CN81" i="1"/>
  <c r="CM81" i="1"/>
  <c r="CC20" i="1"/>
  <c r="CE20" i="1"/>
  <c r="BY20" i="1"/>
  <c r="CE59" i="1"/>
  <c r="CC59" i="1"/>
  <c r="BY59" i="1"/>
  <c r="BY50" i="1"/>
  <c r="CC50" i="1"/>
  <c r="CE50" i="1"/>
  <c r="BY40" i="1"/>
  <c r="CE40" i="1"/>
  <c r="CC40" i="1"/>
  <c r="CF35" i="1"/>
  <c r="CL35" i="1"/>
  <c r="CJ35" i="1"/>
  <c r="CS35" i="1" s="1"/>
  <c r="CH35" i="1"/>
  <c r="CG35" i="1"/>
  <c r="CN37" i="1"/>
  <c r="CT37" i="1"/>
  <c r="CV37" i="1" s="1"/>
  <c r="CW37" i="1" s="1"/>
  <c r="CM37" i="1"/>
  <c r="CN47" i="1"/>
  <c r="CT47" i="1"/>
  <c r="CV47" i="1" s="1"/>
  <c r="CW47" i="1" s="1"/>
  <c r="CM47" i="1"/>
  <c r="CF75" i="1"/>
  <c r="CL75" i="1"/>
  <c r="CJ75" i="1"/>
  <c r="CS75" i="1" s="1"/>
  <c r="CH75" i="1"/>
  <c r="CG75" i="1"/>
  <c r="CN80" i="1"/>
  <c r="CT80" i="1"/>
  <c r="CV80" i="1" s="1"/>
  <c r="CW80" i="1" s="1"/>
  <c r="CM80" i="1"/>
  <c r="BW2" i="1"/>
  <c r="CA77" i="1"/>
  <c r="BZ77" i="1"/>
  <c r="CA65" i="1"/>
  <c r="BZ65" i="1"/>
  <c r="CA17" i="1"/>
  <c r="BZ17" i="1"/>
  <c r="CA34" i="1"/>
  <c r="BZ34" i="1"/>
  <c r="CA68" i="1"/>
  <c r="BZ68" i="1"/>
  <c r="CA21" i="1"/>
  <c r="BZ21" i="1"/>
  <c r="CA66" i="1"/>
  <c r="BZ66" i="1"/>
  <c r="CA54" i="1"/>
  <c r="BZ54" i="1"/>
  <c r="CA33" i="1"/>
  <c r="BZ33" i="1"/>
  <c r="CA22" i="1"/>
  <c r="BZ22" i="1"/>
  <c r="CA58" i="1"/>
  <c r="BZ58" i="1"/>
  <c r="CA79" i="1"/>
  <c r="BZ79" i="1"/>
  <c r="CA55" i="1"/>
  <c r="BZ55" i="1"/>
  <c r="CA59" i="1"/>
  <c r="BZ59" i="1"/>
  <c r="CA44" i="1"/>
  <c r="BZ44" i="1"/>
  <c r="CA28" i="1"/>
  <c r="BZ28" i="1"/>
  <c r="CA63" i="1"/>
  <c r="BZ63" i="1"/>
  <c r="BZ7" i="1"/>
  <c r="CA7" i="1"/>
  <c r="CA82" i="1"/>
  <c r="BZ82" i="1"/>
  <c r="CA15" i="1"/>
  <c r="BZ15" i="1"/>
  <c r="CA32" i="1"/>
  <c r="BZ32" i="1"/>
  <c r="BW4" i="1"/>
  <c r="BZ53" i="1"/>
  <c r="CA53" i="1"/>
  <c r="CA16" i="1"/>
  <c r="BZ16" i="1"/>
  <c r="CA67" i="1"/>
  <c r="BZ67" i="1"/>
  <c r="CA50" i="1"/>
  <c r="BZ50" i="1"/>
  <c r="CA40" i="1"/>
  <c r="BZ40" i="1"/>
  <c r="CA42" i="1"/>
  <c r="BZ42" i="1"/>
  <c r="CA13" i="1"/>
  <c r="BZ13" i="1"/>
  <c r="CA62" i="1"/>
  <c r="BZ62" i="1"/>
  <c r="CA74" i="1"/>
  <c r="BZ74" i="1"/>
  <c r="CA36" i="1"/>
  <c r="BZ36" i="1"/>
  <c r="CA20" i="1"/>
  <c r="BZ20" i="1"/>
  <c r="CA41" i="1"/>
  <c r="BZ41" i="1"/>
  <c r="CA26" i="1"/>
  <c r="BZ26" i="1"/>
  <c r="BP5" i="1"/>
  <c r="CU39" i="1" l="1"/>
  <c r="CU38" i="1"/>
  <c r="CU14" i="1"/>
  <c r="CU24" i="1"/>
  <c r="CU12" i="1"/>
  <c r="CU72" i="1"/>
  <c r="CU70" i="1"/>
  <c r="CU18" i="1"/>
  <c r="CU81" i="1"/>
  <c r="CU9" i="1"/>
  <c r="CU10" i="1"/>
  <c r="CU23" i="1"/>
  <c r="CU78" i="1"/>
  <c r="CU29" i="1"/>
  <c r="CU61" i="1"/>
  <c r="CU30" i="1"/>
  <c r="CU25" i="1"/>
  <c r="CU76" i="1"/>
  <c r="CU8" i="1"/>
  <c r="CU19" i="1"/>
  <c r="CU80" i="1"/>
  <c r="CU64" i="1"/>
  <c r="CU69" i="1"/>
  <c r="CU73" i="1"/>
  <c r="CU71" i="1"/>
  <c r="CU47" i="1"/>
  <c r="CU37" i="1"/>
  <c r="CU52" i="1"/>
  <c r="CU60" i="1"/>
  <c r="CG63" i="1"/>
  <c r="CF63" i="1"/>
  <c r="CL63" i="1"/>
  <c r="CJ63" i="1"/>
  <c r="CS63" i="1" s="1"/>
  <c r="CH63" i="1"/>
  <c r="CJ33" i="1"/>
  <c r="CS33" i="1" s="1"/>
  <c r="CF33" i="1"/>
  <c r="CL33" i="1"/>
  <c r="CH33" i="1"/>
  <c r="CG33" i="1"/>
  <c r="CF59" i="1"/>
  <c r="CL59" i="1"/>
  <c r="CJ59" i="1"/>
  <c r="CS59" i="1" s="1"/>
  <c r="CH59" i="1"/>
  <c r="CG59" i="1"/>
  <c r="CJ41" i="1"/>
  <c r="CS41" i="1" s="1"/>
  <c r="CF41" i="1"/>
  <c r="CL41" i="1"/>
  <c r="CH41" i="1"/>
  <c r="CG41" i="1"/>
  <c r="CF67" i="1"/>
  <c r="CJ67" i="1"/>
  <c r="CS67" i="1" s="1"/>
  <c r="CL67" i="1"/>
  <c r="CH67" i="1"/>
  <c r="CG67" i="1"/>
  <c r="CD2" i="1"/>
  <c r="CF40" i="1"/>
  <c r="CL40" i="1"/>
  <c r="CH40" i="1"/>
  <c r="CJ40" i="1"/>
  <c r="CS40" i="1" s="1"/>
  <c r="CG40" i="1"/>
  <c r="CL58" i="1"/>
  <c r="CJ58" i="1"/>
  <c r="CS58" i="1" s="1"/>
  <c r="CF58" i="1"/>
  <c r="CH58" i="1"/>
  <c r="CG58" i="1"/>
  <c r="CT43" i="1"/>
  <c r="CV43" i="1" s="1"/>
  <c r="CW43" i="1" s="1"/>
  <c r="CN43" i="1"/>
  <c r="CM43" i="1"/>
  <c r="CL62" i="1"/>
  <c r="CJ62" i="1"/>
  <c r="CS62" i="1" s="1"/>
  <c r="CF62" i="1"/>
  <c r="CH62" i="1"/>
  <c r="CG62" i="1"/>
  <c r="CF53" i="1"/>
  <c r="CJ53" i="1"/>
  <c r="CS53" i="1" s="1"/>
  <c r="CL53" i="1"/>
  <c r="CH53" i="1"/>
  <c r="CG53" i="1"/>
  <c r="CJ55" i="1"/>
  <c r="CS55" i="1" s="1"/>
  <c r="CF55" i="1"/>
  <c r="CL55" i="1"/>
  <c r="CH55" i="1"/>
  <c r="CG55" i="1"/>
  <c r="CL82" i="1"/>
  <c r="CJ82" i="1"/>
  <c r="CS82" i="1" s="1"/>
  <c r="CH82" i="1"/>
  <c r="CG82" i="1"/>
  <c r="CF82" i="1"/>
  <c r="CT19" i="1"/>
  <c r="CV19" i="1" s="1"/>
  <c r="CW19" i="1" s="1"/>
  <c r="CM19" i="1"/>
  <c r="CN19" i="1"/>
  <c r="CF21" i="1"/>
  <c r="CJ21" i="1"/>
  <c r="CS21" i="1" s="1"/>
  <c r="CL21" i="1"/>
  <c r="CH21" i="1"/>
  <c r="CG21" i="1"/>
  <c r="CJ17" i="1"/>
  <c r="CS17" i="1" s="1"/>
  <c r="CF17" i="1"/>
  <c r="CL17" i="1"/>
  <c r="CH17" i="1"/>
  <c r="CG17" i="1"/>
  <c r="CJ15" i="1"/>
  <c r="CS15" i="1" s="1"/>
  <c r="CF15" i="1"/>
  <c r="CL15" i="1"/>
  <c r="CH15" i="1"/>
  <c r="CG15" i="1"/>
  <c r="CD4" i="1"/>
  <c r="CF65" i="1"/>
  <c r="CH65" i="1"/>
  <c r="CL65" i="1"/>
  <c r="CJ65" i="1"/>
  <c r="CS65" i="1" s="1"/>
  <c r="CG65" i="1"/>
  <c r="CT75" i="1"/>
  <c r="CV75" i="1" s="1"/>
  <c r="CW75" i="1" s="1"/>
  <c r="CN75" i="1"/>
  <c r="CM75" i="1"/>
  <c r="CL50" i="1"/>
  <c r="CJ50" i="1"/>
  <c r="CS50" i="1" s="1"/>
  <c r="CH50" i="1"/>
  <c r="CF50" i="1"/>
  <c r="CG50" i="1"/>
  <c r="CF7" i="1"/>
  <c r="CL7" i="1"/>
  <c r="CG7" i="1"/>
  <c r="CH7" i="1"/>
  <c r="CJ7" i="1"/>
  <c r="CJ79" i="1"/>
  <c r="CS79" i="1" s="1"/>
  <c r="CF79" i="1"/>
  <c r="CL79" i="1"/>
  <c r="CH79" i="1"/>
  <c r="CG79" i="1"/>
  <c r="CJ16" i="1"/>
  <c r="CS16" i="1" s="1"/>
  <c r="CF16" i="1"/>
  <c r="CL16" i="1"/>
  <c r="CH16" i="1"/>
  <c r="CG16" i="1"/>
  <c r="CF28" i="1"/>
  <c r="CJ28" i="1"/>
  <c r="CS28" i="1" s="1"/>
  <c r="CL28" i="1"/>
  <c r="CH28" i="1"/>
  <c r="CG28" i="1"/>
  <c r="CJ54" i="1"/>
  <c r="CS54" i="1" s="1"/>
  <c r="CL54" i="1"/>
  <c r="CF54" i="1"/>
  <c r="CH54" i="1"/>
  <c r="CG54" i="1"/>
  <c r="CF32" i="1"/>
  <c r="CJ32" i="1"/>
  <c r="CS32" i="1" s="1"/>
  <c r="CL32" i="1"/>
  <c r="CH32" i="1"/>
  <c r="CG32" i="1"/>
  <c r="CL66" i="1"/>
  <c r="CJ66" i="1"/>
  <c r="CS66" i="1" s="1"/>
  <c r="CF66" i="1"/>
  <c r="CH66" i="1"/>
  <c r="CG66" i="1"/>
  <c r="CT27" i="1"/>
  <c r="CV27" i="1" s="1"/>
  <c r="CW27" i="1" s="1"/>
  <c r="CN27" i="1"/>
  <c r="CM27" i="1"/>
  <c r="CF13" i="1"/>
  <c r="CJ13" i="1"/>
  <c r="CS13" i="1" s="1"/>
  <c r="CL13" i="1"/>
  <c r="CH13" i="1"/>
  <c r="CG13" i="1"/>
  <c r="CF36" i="1"/>
  <c r="CL36" i="1"/>
  <c r="CH36" i="1"/>
  <c r="CJ36" i="1"/>
  <c r="CS36" i="1" s="1"/>
  <c r="CG36" i="1"/>
  <c r="CL34" i="1"/>
  <c r="CH34" i="1"/>
  <c r="CF34" i="1"/>
  <c r="CJ34" i="1"/>
  <c r="CS34" i="1" s="1"/>
  <c r="CG34" i="1"/>
  <c r="CJ22" i="1"/>
  <c r="CS22" i="1" s="1"/>
  <c r="CL22" i="1"/>
  <c r="CH22" i="1"/>
  <c r="CF22" i="1"/>
  <c r="CG22" i="1"/>
  <c r="CT51" i="1"/>
  <c r="CV51" i="1" s="1"/>
  <c r="CW51" i="1" s="1"/>
  <c r="CM51" i="1"/>
  <c r="CN51" i="1"/>
  <c r="CL26" i="1"/>
  <c r="CH26" i="1"/>
  <c r="CJ26" i="1"/>
  <c r="CS26" i="1" s="1"/>
  <c r="CF26" i="1"/>
  <c r="CG26" i="1"/>
  <c r="CF68" i="1"/>
  <c r="CL68" i="1"/>
  <c r="CG68" i="1"/>
  <c r="CJ68" i="1"/>
  <c r="CS68" i="1" s="1"/>
  <c r="CH68" i="1"/>
  <c r="CF77" i="1"/>
  <c r="CL77" i="1"/>
  <c r="CJ77" i="1"/>
  <c r="CS77" i="1" s="1"/>
  <c r="CH77" i="1"/>
  <c r="CG77" i="1"/>
  <c r="CF44" i="1"/>
  <c r="CL44" i="1"/>
  <c r="CH44" i="1"/>
  <c r="CJ44" i="1"/>
  <c r="CS44" i="1" s="1"/>
  <c r="CG44" i="1"/>
  <c r="CF20" i="1"/>
  <c r="CL20" i="1"/>
  <c r="CH20" i="1"/>
  <c r="CJ20" i="1"/>
  <c r="CS20" i="1" s="1"/>
  <c r="CG20" i="1"/>
  <c r="CM35" i="1"/>
  <c r="CT35" i="1"/>
  <c r="CV35" i="1" s="1"/>
  <c r="CW35" i="1" s="1"/>
  <c r="CN35" i="1"/>
  <c r="CL42" i="1"/>
  <c r="CJ42" i="1"/>
  <c r="CS42" i="1" s="1"/>
  <c r="CH42" i="1"/>
  <c r="CF42" i="1"/>
  <c r="CG42" i="1"/>
  <c r="CL74" i="1"/>
  <c r="CJ74" i="1"/>
  <c r="CS74" i="1" s="1"/>
  <c r="CH74" i="1"/>
  <c r="CF74" i="1"/>
  <c r="CG74" i="1"/>
  <c r="BW5" i="1"/>
  <c r="BX5" i="1" s="1"/>
  <c r="BQ5" i="1"/>
  <c r="CR3" i="1"/>
  <c r="CU28" i="1" l="1"/>
  <c r="CU43" i="1"/>
  <c r="CU55" i="1"/>
  <c r="CU15" i="1"/>
  <c r="CU27" i="1"/>
  <c r="CU7" i="1"/>
  <c r="CU82" i="1"/>
  <c r="CU35" i="1"/>
  <c r="CU75" i="1"/>
  <c r="CU51" i="1"/>
  <c r="CD5" i="1"/>
  <c r="CE5" i="1" s="1"/>
  <c r="CT50" i="1"/>
  <c r="CV50" i="1" s="1"/>
  <c r="CW50" i="1" s="1"/>
  <c r="CN50" i="1"/>
  <c r="CM50" i="1"/>
  <c r="CT82" i="1"/>
  <c r="CV82" i="1" s="1"/>
  <c r="CW82" i="1" s="1"/>
  <c r="CN82" i="1"/>
  <c r="CM82" i="1"/>
  <c r="CN53" i="1"/>
  <c r="CT53" i="1"/>
  <c r="CV53" i="1" s="1"/>
  <c r="CW53" i="1" s="1"/>
  <c r="CM53" i="1"/>
  <c r="CT67" i="1"/>
  <c r="CV67" i="1" s="1"/>
  <c r="CW67" i="1" s="1"/>
  <c r="CN67" i="1"/>
  <c r="CM67" i="1"/>
  <c r="CT36" i="1"/>
  <c r="CV36" i="1" s="1"/>
  <c r="CW36" i="1" s="1"/>
  <c r="CN36" i="1"/>
  <c r="CM36" i="1"/>
  <c r="CT58" i="1"/>
  <c r="CV58" i="1" s="1"/>
  <c r="CW58" i="1" s="1"/>
  <c r="CN58" i="1"/>
  <c r="CM58" i="1"/>
  <c r="CN32" i="1"/>
  <c r="CT32" i="1"/>
  <c r="CV32" i="1" s="1"/>
  <c r="CW32" i="1" s="1"/>
  <c r="CM32" i="1"/>
  <c r="CT20" i="1"/>
  <c r="CV20" i="1" s="1"/>
  <c r="CW20" i="1" s="1"/>
  <c r="CN20" i="1"/>
  <c r="CM20" i="1"/>
  <c r="CT17" i="1"/>
  <c r="CV17" i="1" s="1"/>
  <c r="CW17" i="1" s="1"/>
  <c r="CN17" i="1"/>
  <c r="CM17" i="1"/>
  <c r="CT33" i="1"/>
  <c r="CV33" i="1" s="1"/>
  <c r="CW33" i="1" s="1"/>
  <c r="CN33" i="1"/>
  <c r="CM33" i="1"/>
  <c r="CK2" i="1"/>
  <c r="CT42" i="1"/>
  <c r="CV42" i="1" s="1"/>
  <c r="CW42" i="1" s="1"/>
  <c r="CN42" i="1"/>
  <c r="CM42" i="1"/>
  <c r="CT28" i="1"/>
  <c r="CV28" i="1" s="1"/>
  <c r="CW28" i="1" s="1"/>
  <c r="CN28" i="1"/>
  <c r="CM28" i="1"/>
  <c r="CV7" i="1"/>
  <c r="CW7" i="1" s="1"/>
  <c r="CN7" i="1"/>
  <c r="CM7" i="1"/>
  <c r="CN62" i="1"/>
  <c r="CT62" i="1"/>
  <c r="CV62" i="1" s="1"/>
  <c r="CW62" i="1" s="1"/>
  <c r="CM62" i="1"/>
  <c r="CT34" i="1"/>
  <c r="CV34" i="1" s="1"/>
  <c r="CW34" i="1" s="1"/>
  <c r="CM34" i="1"/>
  <c r="CN34" i="1"/>
  <c r="CN13" i="1"/>
  <c r="CT13" i="1"/>
  <c r="CV13" i="1" s="1"/>
  <c r="CW13" i="1" s="1"/>
  <c r="CM13" i="1"/>
  <c r="CK4" i="1"/>
  <c r="CN55" i="1"/>
  <c r="CT55" i="1"/>
  <c r="CV55" i="1" s="1"/>
  <c r="CW55" i="1" s="1"/>
  <c r="CM55" i="1"/>
  <c r="CN40" i="1"/>
  <c r="CM40" i="1"/>
  <c r="CT40" i="1"/>
  <c r="CV40" i="1" s="1"/>
  <c r="CW40" i="1" s="1"/>
  <c r="CT59" i="1"/>
  <c r="CV59" i="1" s="1"/>
  <c r="CW59" i="1" s="1"/>
  <c r="CN59" i="1"/>
  <c r="CM59" i="1"/>
  <c r="CT68" i="1"/>
  <c r="CV68" i="1" s="1"/>
  <c r="CW68" i="1" s="1"/>
  <c r="CN68" i="1"/>
  <c r="CM68" i="1"/>
  <c r="CN77" i="1"/>
  <c r="CT77" i="1"/>
  <c r="CV77" i="1" s="1"/>
  <c r="CW77" i="1" s="1"/>
  <c r="CM77" i="1"/>
  <c r="CN79" i="1"/>
  <c r="CT79" i="1"/>
  <c r="CV79" i="1" s="1"/>
  <c r="CW79" i="1" s="1"/>
  <c r="CM79" i="1"/>
  <c r="CM15" i="1"/>
  <c r="CN15" i="1"/>
  <c r="CT15" i="1"/>
  <c r="CV15" i="1" s="1"/>
  <c r="CW15" i="1" s="1"/>
  <c r="CN63" i="1"/>
  <c r="CT63" i="1"/>
  <c r="CV63" i="1" s="1"/>
  <c r="CW63" i="1" s="1"/>
  <c r="CM63" i="1"/>
  <c r="CT74" i="1"/>
  <c r="CV74" i="1" s="1"/>
  <c r="CW74" i="1" s="1"/>
  <c r="CN74" i="1"/>
  <c r="CM74" i="1"/>
  <c r="CN22" i="1"/>
  <c r="CT22" i="1"/>
  <c r="CV22" i="1" s="1"/>
  <c r="CW22" i="1" s="1"/>
  <c r="CM22" i="1"/>
  <c r="CT66" i="1"/>
  <c r="CV66" i="1" s="1"/>
  <c r="CW66" i="1" s="1"/>
  <c r="CM66" i="1"/>
  <c r="CN66" i="1"/>
  <c r="CT41" i="1"/>
  <c r="CV41" i="1" s="1"/>
  <c r="CW41" i="1" s="1"/>
  <c r="CN41" i="1"/>
  <c r="CM41" i="1"/>
  <c r="CN16" i="1"/>
  <c r="CT16" i="1"/>
  <c r="CV16" i="1" s="1"/>
  <c r="CW16" i="1" s="1"/>
  <c r="CM16" i="1"/>
  <c r="CT44" i="1"/>
  <c r="CV44" i="1" s="1"/>
  <c r="CW44" i="1" s="1"/>
  <c r="CN44" i="1"/>
  <c r="CM44" i="1"/>
  <c r="CT26" i="1"/>
  <c r="CV26" i="1" s="1"/>
  <c r="CW26" i="1" s="1"/>
  <c r="CN26" i="1"/>
  <c r="CM26" i="1"/>
  <c r="CN54" i="1"/>
  <c r="CT54" i="1"/>
  <c r="CV54" i="1" s="1"/>
  <c r="CW54" i="1" s="1"/>
  <c r="CM54" i="1"/>
  <c r="CT65" i="1"/>
  <c r="CV65" i="1" s="1"/>
  <c r="CW65" i="1" s="1"/>
  <c r="CN65" i="1"/>
  <c r="CM65" i="1"/>
  <c r="CN21" i="1"/>
  <c r="CT21" i="1"/>
  <c r="CV21" i="1" s="1"/>
  <c r="CW21" i="1" s="1"/>
  <c r="CM21" i="1"/>
  <c r="CU54" i="1" l="1"/>
  <c r="CU79" i="1"/>
  <c r="CU65" i="1"/>
  <c r="CU59" i="1"/>
  <c r="CU20" i="1"/>
  <c r="CU22" i="1"/>
  <c r="CU36" i="1"/>
  <c r="CU77" i="1"/>
  <c r="CU44" i="1"/>
  <c r="CU68" i="1"/>
  <c r="CU66" i="1"/>
  <c r="CU33" i="1"/>
  <c r="CU41" i="1"/>
  <c r="CU16" i="1"/>
  <c r="CU13" i="1"/>
  <c r="CU34" i="1"/>
  <c r="CU67" i="1"/>
  <c r="CU26" i="1"/>
  <c r="CU40" i="1"/>
  <c r="CU21" i="1"/>
  <c r="CU58" i="1"/>
  <c r="CU74" i="1"/>
  <c r="CU63" i="1"/>
  <c r="CU53" i="1"/>
  <c r="CU50" i="1"/>
  <c r="CU62" i="1"/>
  <c r="CU42" i="1"/>
  <c r="CU17" i="1"/>
  <c r="CU32" i="1"/>
  <c r="CK5" i="1"/>
  <c r="CL5" i="1" s="1"/>
  <c r="CQ2" i="1"/>
</calcChain>
</file>

<file path=xl/sharedStrings.xml><?xml version="1.0" encoding="utf-8"?>
<sst xmlns="http://schemas.openxmlformats.org/spreadsheetml/2006/main" count="481" uniqueCount="116">
  <si>
    <t>Link</t>
  </si>
  <si>
    <t>Time</t>
  </si>
  <si>
    <t>x</t>
  </si>
  <si>
    <t>y</t>
  </si>
  <si>
    <t>Initiation</t>
  </si>
  <si>
    <t>Capacity</t>
  </si>
  <si>
    <t>a</t>
  </si>
  <si>
    <t>('1', '2'),</t>
  </si>
  <si>
    <t xml:space="preserve"> ('1', '3'),</t>
  </si>
  <si>
    <t xml:space="preserve"> ('2', '1'),</t>
  </si>
  <si>
    <t xml:space="preserve"> ('2', '6'),</t>
  </si>
  <si>
    <t xml:space="preserve"> ('3', '1'),</t>
  </si>
  <si>
    <t xml:space="preserve"> ('3', '4'),</t>
  </si>
  <si>
    <t xml:space="preserve"> ('3', '12'),</t>
  </si>
  <si>
    <t xml:space="preserve"> ('6', '2'),</t>
  </si>
  <si>
    <t xml:space="preserve"> ('6', '5'),</t>
  </si>
  <si>
    <t xml:space="preserve"> ('6', '8'),</t>
  </si>
  <si>
    <t xml:space="preserve"> ('4', '3'),</t>
  </si>
  <si>
    <t xml:space="preserve"> ('4', '5'),</t>
  </si>
  <si>
    <t xml:space="preserve"> ('4', '11'),</t>
  </si>
  <si>
    <t xml:space="preserve"> ('12', '3'),</t>
  </si>
  <si>
    <t xml:space="preserve"> ('12', '11'),</t>
  </si>
  <si>
    <t xml:space="preserve"> ('12', '13'),</t>
  </si>
  <si>
    <t xml:space="preserve"> ('5', '4'),</t>
  </si>
  <si>
    <t xml:space="preserve"> ('5', '6'),</t>
  </si>
  <si>
    <t xml:space="preserve"> ('5', '9'),</t>
  </si>
  <si>
    <t xml:space="preserve"> ('11', '4'),</t>
  </si>
  <si>
    <t xml:space="preserve"> ('11', '10'),</t>
  </si>
  <si>
    <t xml:space="preserve"> ('11', '12'),</t>
  </si>
  <si>
    <t xml:space="preserve"> ('11', '14'),</t>
  </si>
  <si>
    <t xml:space="preserve"> ('9', '5'),</t>
  </si>
  <si>
    <t xml:space="preserve"> ('9', '8'),</t>
  </si>
  <si>
    <t xml:space="preserve"> ('9', '10'),</t>
  </si>
  <si>
    <t xml:space="preserve"> ('8', '6'),</t>
  </si>
  <si>
    <t xml:space="preserve"> ('8', '7'),</t>
  </si>
  <si>
    <t xml:space="preserve"> ('8', '9'),</t>
  </si>
  <si>
    <t xml:space="preserve"> ('8', '16'),</t>
  </si>
  <si>
    <t xml:space="preserve"> ('7', '8'),</t>
  </si>
  <si>
    <t xml:space="preserve"> ('7', '18'),</t>
  </si>
  <si>
    <t xml:space="preserve"> ('18', '7'),</t>
  </si>
  <si>
    <t xml:space="preserve"> ('18', '16'),</t>
  </si>
  <si>
    <t xml:space="preserve"> ('18', '20'),</t>
  </si>
  <si>
    <t xml:space="preserve"> ('16', '8'),</t>
  </si>
  <si>
    <t xml:space="preserve"> ('16', '10'),</t>
  </si>
  <si>
    <t xml:space="preserve"> ('16', '17'),</t>
  </si>
  <si>
    <t xml:space="preserve"> ('16', '18'),</t>
  </si>
  <si>
    <t xml:space="preserve"> ('10', '9'),</t>
  </si>
  <si>
    <t xml:space="preserve"> ('10', '11'),</t>
  </si>
  <si>
    <t xml:space="preserve"> ('10', '15'),</t>
  </si>
  <si>
    <t xml:space="preserve"> ('10', '16'),</t>
  </si>
  <si>
    <t xml:space="preserve"> ('10', '17'),</t>
  </si>
  <si>
    <t xml:space="preserve"> ('15', '10'),</t>
  </si>
  <si>
    <t xml:space="preserve"> ('15', '14'),</t>
  </si>
  <si>
    <t xml:space="preserve"> ('15', '19'),</t>
  </si>
  <si>
    <t xml:space="preserve"> ('15', '22'),</t>
  </si>
  <si>
    <t xml:space="preserve"> ('17', '10'),</t>
  </si>
  <si>
    <t xml:space="preserve"> ('17', '16'),</t>
  </si>
  <si>
    <t xml:space="preserve"> ('17', '19'),</t>
  </si>
  <si>
    <t xml:space="preserve"> ('14', '11'),</t>
  </si>
  <si>
    <t xml:space="preserve"> ('14', '15'),</t>
  </si>
  <si>
    <t xml:space="preserve"> ('14', '23'),</t>
  </si>
  <si>
    <t xml:space="preserve"> ('13', '12'),</t>
  </si>
  <si>
    <t xml:space="preserve"> ('13', '24'),</t>
  </si>
  <si>
    <t xml:space="preserve"> ('24', '13'),</t>
  </si>
  <si>
    <t xml:space="preserve"> ('24', '21'),</t>
  </si>
  <si>
    <t xml:space="preserve"> ('24', '23'),</t>
  </si>
  <si>
    <t xml:space="preserve"> ('23', '14'),</t>
  </si>
  <si>
    <t xml:space="preserve"> ('23', '22'),</t>
  </si>
  <si>
    <t xml:space="preserve"> ('23', '24'),</t>
  </si>
  <si>
    <t xml:space="preserve"> ('19', '15'),</t>
  </si>
  <si>
    <t xml:space="preserve"> ('19', '17'),</t>
  </si>
  <si>
    <t xml:space="preserve"> ('19', '20'),</t>
  </si>
  <si>
    <t xml:space="preserve"> ('22', '15'),</t>
  </si>
  <si>
    <t xml:space="preserve"> ('22', '20'),</t>
  </si>
  <si>
    <t xml:space="preserve"> ('22', '21'),</t>
  </si>
  <si>
    <t xml:space="preserve"> ('22', '23'),</t>
  </si>
  <si>
    <t xml:space="preserve"> ('20', '18'),</t>
  </si>
  <si>
    <t xml:space="preserve"> ('20', '19'),</t>
  </si>
  <si>
    <t xml:space="preserve"> ('20', '21'),</t>
  </si>
  <si>
    <t xml:space="preserve"> ('20', '22'),</t>
  </si>
  <si>
    <t xml:space="preserve"> ('21', '20'),</t>
  </si>
  <si>
    <t xml:space="preserve"> ('21', '22'),</t>
  </si>
  <si>
    <t xml:space="preserve"> ('21', '24')</t>
  </si>
  <si>
    <t>1st Iteration</t>
  </si>
  <si>
    <t>2nd Iteration</t>
  </si>
  <si>
    <t>e</t>
  </si>
  <si>
    <t>error</t>
  </si>
  <si>
    <t>V/C</t>
  </si>
  <si>
    <t>Bottleneck</t>
  </si>
  <si>
    <t>z</t>
  </si>
  <si>
    <t>zij</t>
  </si>
  <si>
    <t>3rd Iteration</t>
  </si>
  <si>
    <t>4th Iteration</t>
  </si>
  <si>
    <t>5th Iteration</t>
  </si>
  <si>
    <t>dzaij</t>
  </si>
  <si>
    <t>6th Iteration</t>
  </si>
  <si>
    <t>7th Iteration</t>
  </si>
  <si>
    <t>8th Iteration</t>
  </si>
  <si>
    <t>9th Iteration</t>
  </si>
  <si>
    <t>Final Result</t>
  </si>
  <si>
    <t>From - To</t>
  </si>
  <si>
    <t>#Link</t>
  </si>
  <si>
    <t>Flow</t>
  </si>
  <si>
    <t>tolerance</t>
  </si>
  <si>
    <t>10th Iteration</t>
  </si>
  <si>
    <t>11th Iteration</t>
  </si>
  <si>
    <t>12th Iteration</t>
  </si>
  <si>
    <t>TUE</t>
  </si>
  <si>
    <t xml:space="preserve">TUEij </t>
  </si>
  <si>
    <t>#Iteration</t>
  </si>
  <si>
    <t>Converged at error &lt; 0.0005</t>
  </si>
  <si>
    <t>-</t>
  </si>
  <si>
    <t>V</t>
  </si>
  <si>
    <t>Link Travel Time (minutes)</t>
  </si>
  <si>
    <t>Congested</t>
  </si>
  <si>
    <t>UE Link Total Flow (veh/hr)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</si>
</sst>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b/>
      <sz val="11"/>
      <color theme="1"/>
      <name val="Garamond"/>
      <family val="1"/>
    </font>
    <font>
      <b/>
      <sz val="11"/>
      <color rgb="FF000000"/>
      <name val="Garamond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/>
    </xf>
    <xf numFmtId="164" fontId="1" fillId="0" borderId="15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3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3EC-F3AE-4152-BE60-81F1864D6BB3}">
  <dimension ref="B1:CZ82"/>
  <sheetViews>
    <sheetView showGridLines="0" topLeftCell="BV13" zoomScale="70" zoomScaleNormal="70" workbookViewId="0">
      <selection activeCell="CP1" sqref="CP1:CW82"/>
    </sheetView>
  </sheetViews>
  <sheetFormatPr defaultColWidth="9.21875" defaultRowHeight="14.4" x14ac:dyDescent="0.3"/>
  <cols>
    <col min="1" max="1" width="9.21875" style="2"/>
    <col min="2" max="2" width="6.109375" style="2" customWidth="1"/>
    <col min="3" max="3" width="7.33203125" style="2" customWidth="1"/>
    <col min="4" max="9" width="9.21875" style="2"/>
    <col min="10" max="10" width="1.5546875" style="2" customWidth="1"/>
    <col min="11" max="11" width="9.21875" style="2" customWidth="1"/>
    <col min="12" max="12" width="12.21875" style="3" customWidth="1"/>
    <col min="13" max="15" width="10.44140625" style="3" customWidth="1"/>
    <col min="16" max="16" width="11.77734375" style="4" customWidth="1"/>
    <col min="17" max="17" width="1.6640625" style="2" customWidth="1"/>
    <col min="18" max="18" width="9.21875" style="2"/>
    <col min="19" max="19" width="12.77734375" style="2" customWidth="1"/>
    <col min="20" max="22" width="9.21875" style="2"/>
    <col min="23" max="23" width="10.6640625" style="2" customWidth="1"/>
    <col min="24" max="24" width="1.44140625" style="2" customWidth="1"/>
    <col min="25" max="25" width="9.21875" style="2"/>
    <col min="26" max="26" width="12.77734375" style="2" customWidth="1"/>
    <col min="27" max="29" width="9.21875" style="2"/>
    <col min="30" max="30" width="10.6640625" style="2" customWidth="1"/>
    <col min="31" max="31" width="1.44140625" style="2" customWidth="1"/>
    <col min="32" max="32" width="9.21875" style="2"/>
    <col min="33" max="33" width="12.77734375" style="2" customWidth="1"/>
    <col min="34" max="36" width="9.21875" style="2"/>
    <col min="37" max="37" width="10.6640625" style="2" customWidth="1"/>
    <col min="38" max="38" width="1.6640625" style="2" customWidth="1"/>
    <col min="39" max="39" width="9.21875" style="2"/>
    <col min="40" max="40" width="12.77734375" style="2" customWidth="1"/>
    <col min="41" max="43" width="9.21875" style="2"/>
    <col min="44" max="44" width="13.33203125" style="2" customWidth="1"/>
    <col min="45" max="45" width="1.77734375" style="2" customWidth="1"/>
    <col min="46" max="46" width="9.21875" style="2"/>
    <col min="47" max="47" width="12.77734375" style="2" customWidth="1"/>
    <col min="48" max="50" width="9.21875" style="2"/>
    <col min="51" max="51" width="13.33203125" style="2" customWidth="1"/>
    <col min="52" max="52" width="1.6640625" style="2" customWidth="1"/>
    <col min="53" max="53" width="9.21875" style="2"/>
    <col min="54" max="54" width="12.77734375" style="2" customWidth="1"/>
    <col min="55" max="57" width="9.21875" style="2"/>
    <col min="58" max="58" width="13.33203125" style="2" customWidth="1"/>
    <col min="59" max="59" width="1.77734375" style="2" customWidth="1"/>
    <col min="60" max="60" width="9.21875" style="2"/>
    <col min="61" max="61" width="12.77734375" style="2" customWidth="1"/>
    <col min="62" max="64" width="9.21875" style="2"/>
    <col min="65" max="65" width="13.33203125" style="2" customWidth="1"/>
    <col min="66" max="66" width="1.6640625" style="2" customWidth="1"/>
    <col min="67" max="67" width="9.21875" style="2"/>
    <col min="68" max="68" width="12.77734375" style="2" customWidth="1"/>
    <col min="69" max="71" width="9.21875" style="2"/>
    <col min="72" max="72" width="13.33203125" style="2" customWidth="1"/>
    <col min="73" max="73" width="1.77734375" style="2" customWidth="1"/>
    <col min="74" max="74" width="9.21875" style="2"/>
    <col min="75" max="75" width="12.77734375" style="2" customWidth="1"/>
    <col min="76" max="76" width="9.21875" style="2"/>
    <col min="77" max="77" width="10.33203125" style="2" customWidth="1"/>
    <col min="78" max="78" width="9.21875" style="2"/>
    <col min="79" max="79" width="13.33203125" style="2" customWidth="1"/>
    <col min="80" max="80" width="1.77734375" style="2" customWidth="1"/>
    <col min="81" max="81" width="9.21875" style="2"/>
    <col min="82" max="82" width="12.77734375" style="2" customWidth="1"/>
    <col min="83" max="83" width="9.21875" style="2"/>
    <col min="84" max="84" width="10.33203125" style="2" customWidth="1"/>
    <col min="85" max="85" width="9.21875" style="2"/>
    <col min="86" max="86" width="13.33203125" style="2" customWidth="1"/>
    <col min="87" max="87" width="1.77734375" style="2" customWidth="1"/>
    <col min="88" max="88" width="9.21875" style="2"/>
    <col min="89" max="89" width="12.77734375" style="2" customWidth="1"/>
    <col min="90" max="91" width="9.21875" style="2"/>
    <col min="92" max="92" width="13.33203125" style="2" customWidth="1"/>
    <col min="93" max="93" width="2.109375" style="75" customWidth="1"/>
    <col min="94" max="94" width="9.21875" style="2"/>
    <col min="95" max="95" width="13.44140625" style="2" customWidth="1"/>
    <col min="96" max="99" width="9.21875" style="2"/>
    <col min="100" max="100" width="12.21875" style="2" customWidth="1"/>
    <col min="101" max="101" width="13.33203125" style="2" customWidth="1"/>
    <col min="102" max="102" width="1.6640625" style="2" customWidth="1"/>
    <col min="103" max="103" width="12.109375" style="2" customWidth="1"/>
    <col min="104" max="16384" width="9.21875" style="2"/>
  </cols>
  <sheetData>
    <row r="1" spans="2:104" s="1" customFormat="1" x14ac:dyDescent="0.3">
      <c r="F1" s="81" t="s">
        <v>4</v>
      </c>
      <c r="G1" s="82"/>
      <c r="H1" s="82"/>
      <c r="I1" s="83"/>
      <c r="J1" s="5"/>
      <c r="K1" s="81" t="s">
        <v>83</v>
      </c>
      <c r="L1" s="82"/>
      <c r="M1" s="82"/>
      <c r="N1" s="82"/>
      <c r="O1" s="82"/>
      <c r="P1" s="83"/>
      <c r="Q1" s="5"/>
      <c r="R1" s="81" t="s">
        <v>84</v>
      </c>
      <c r="S1" s="82"/>
      <c r="T1" s="82"/>
      <c r="U1" s="82"/>
      <c r="V1" s="82"/>
      <c r="W1" s="83"/>
      <c r="X1" s="5"/>
      <c r="Y1" s="84" t="s">
        <v>91</v>
      </c>
      <c r="Z1" s="84"/>
      <c r="AA1" s="84"/>
      <c r="AB1" s="84"/>
      <c r="AC1" s="84"/>
      <c r="AD1" s="84"/>
      <c r="AE1" s="6"/>
      <c r="AF1" s="84" t="s">
        <v>92</v>
      </c>
      <c r="AG1" s="84"/>
      <c r="AH1" s="84"/>
      <c r="AI1" s="84"/>
      <c r="AJ1" s="84"/>
      <c r="AK1" s="84"/>
      <c r="AL1" s="5"/>
      <c r="AM1" s="84" t="s">
        <v>93</v>
      </c>
      <c r="AN1" s="84"/>
      <c r="AO1" s="84"/>
      <c r="AP1" s="84"/>
      <c r="AQ1" s="84"/>
      <c r="AR1" s="84"/>
      <c r="AS1" s="5"/>
      <c r="AT1" s="84" t="s">
        <v>95</v>
      </c>
      <c r="AU1" s="84"/>
      <c r="AV1" s="84"/>
      <c r="AW1" s="84"/>
      <c r="AX1" s="84"/>
      <c r="AY1" s="84"/>
      <c r="AZ1" s="5"/>
      <c r="BA1" s="84" t="s">
        <v>96</v>
      </c>
      <c r="BB1" s="84"/>
      <c r="BC1" s="84"/>
      <c r="BD1" s="84"/>
      <c r="BE1" s="84"/>
      <c r="BF1" s="84"/>
      <c r="BG1" s="5"/>
      <c r="BH1" s="84" t="s">
        <v>97</v>
      </c>
      <c r="BI1" s="84"/>
      <c r="BJ1" s="84"/>
      <c r="BK1" s="84"/>
      <c r="BL1" s="84"/>
      <c r="BM1" s="84"/>
      <c r="BN1" s="5"/>
      <c r="BO1" s="84" t="s">
        <v>98</v>
      </c>
      <c r="BP1" s="84"/>
      <c r="BQ1" s="84"/>
      <c r="BR1" s="84"/>
      <c r="BS1" s="84"/>
      <c r="BT1" s="84"/>
      <c r="BU1" s="5"/>
      <c r="BV1" s="84" t="s">
        <v>104</v>
      </c>
      <c r="BW1" s="84"/>
      <c r="BX1" s="84"/>
      <c r="BY1" s="84"/>
      <c r="BZ1" s="84"/>
      <c r="CA1" s="84"/>
      <c r="CB1" s="5"/>
      <c r="CC1" s="84" t="s">
        <v>105</v>
      </c>
      <c r="CD1" s="84"/>
      <c r="CE1" s="84"/>
      <c r="CF1" s="84"/>
      <c r="CG1" s="84"/>
      <c r="CH1" s="84"/>
      <c r="CI1" s="5"/>
      <c r="CJ1" s="84" t="s">
        <v>106</v>
      </c>
      <c r="CK1" s="84"/>
      <c r="CL1" s="84"/>
      <c r="CM1" s="84"/>
      <c r="CN1" s="84"/>
      <c r="CO1" s="72"/>
      <c r="CP1" s="81" t="s">
        <v>99</v>
      </c>
      <c r="CQ1" s="82"/>
      <c r="CR1" s="82"/>
      <c r="CS1" s="82"/>
      <c r="CT1" s="82"/>
      <c r="CU1" s="82"/>
      <c r="CV1" s="82"/>
      <c r="CW1" s="83"/>
      <c r="CX1" s="5"/>
    </row>
    <row r="2" spans="2:104" s="1" customFormat="1" x14ac:dyDescent="0.3">
      <c r="F2" s="65" t="s">
        <v>103</v>
      </c>
      <c r="G2" s="62">
        <v>5.0000000000000001E-4</v>
      </c>
      <c r="H2" s="62"/>
      <c r="I2" s="63"/>
      <c r="J2" s="6"/>
      <c r="K2" s="16" t="s">
        <v>89</v>
      </c>
      <c r="L2" s="17">
        <f>SUM(I7:I82)</f>
        <v>1221143.0891292018</v>
      </c>
      <c r="M2" s="18"/>
      <c r="N2" s="18"/>
      <c r="O2" s="18"/>
      <c r="P2" s="19"/>
      <c r="Q2" s="5"/>
      <c r="R2" s="16" t="s">
        <v>89</v>
      </c>
      <c r="S2" s="17">
        <f>SUM(O7:O82)</f>
        <v>1217175.1262948753</v>
      </c>
      <c r="T2" s="18"/>
      <c r="U2" s="18"/>
      <c r="V2" s="18"/>
      <c r="W2" s="19"/>
      <c r="X2" s="5"/>
      <c r="Y2" s="16" t="s">
        <v>89</v>
      </c>
      <c r="Z2" s="17">
        <f>SUM(V7:V82)</f>
        <v>1214570.7992874219</v>
      </c>
      <c r="AA2" s="62"/>
      <c r="AB2" s="62"/>
      <c r="AC2" s="62"/>
      <c r="AD2" s="63"/>
      <c r="AE2" s="6"/>
      <c r="AF2" s="16" t="s">
        <v>89</v>
      </c>
      <c r="AG2" s="17">
        <f>SUM(AC7:AC82)</f>
        <v>1214042.4263641671</v>
      </c>
      <c r="AH2" s="62"/>
      <c r="AI2" s="62"/>
      <c r="AJ2" s="62"/>
      <c r="AK2" s="63"/>
      <c r="AL2" s="6"/>
      <c r="AM2" s="16" t="s">
        <v>89</v>
      </c>
      <c r="AN2" s="17">
        <f>SUM(AJ7:AJ82)</f>
        <v>1212353.7543922686</v>
      </c>
      <c r="AO2" s="62"/>
      <c r="AP2" s="62"/>
      <c r="AQ2" s="62"/>
      <c r="AR2" s="63"/>
      <c r="AS2" s="6"/>
      <c r="AT2" s="16" t="s">
        <v>89</v>
      </c>
      <c r="AU2" s="17">
        <f>SUM(AQ7:AQ82)</f>
        <v>1212216.5751205189</v>
      </c>
      <c r="AV2" s="62"/>
      <c r="AW2" s="62"/>
      <c r="AX2" s="62"/>
      <c r="AY2" s="63"/>
      <c r="AZ2" s="6"/>
      <c r="BA2" s="16" t="s">
        <v>89</v>
      </c>
      <c r="BB2" s="17">
        <f>SUM(AX7:AX82)</f>
        <v>1212205.7495892528</v>
      </c>
      <c r="BC2" s="62"/>
      <c r="BD2" s="62"/>
      <c r="BE2" s="62"/>
      <c r="BF2" s="63"/>
      <c r="BG2" s="6"/>
      <c r="BH2" s="16" t="s">
        <v>89</v>
      </c>
      <c r="BI2" s="17">
        <f>SUM(BE7:BE82)</f>
        <v>1212202.2173467095</v>
      </c>
      <c r="BJ2" s="62"/>
      <c r="BK2" s="62"/>
      <c r="BL2" s="62"/>
      <c r="BM2" s="63"/>
      <c r="BN2" s="6"/>
      <c r="BO2" s="16" t="s">
        <v>89</v>
      </c>
      <c r="BP2" s="17">
        <f>SUM(BL7:BL82)</f>
        <v>1212187.1890622869</v>
      </c>
      <c r="BQ2" s="62"/>
      <c r="BR2" s="62"/>
      <c r="BS2" s="62"/>
      <c r="BT2" s="63"/>
      <c r="BU2" s="6"/>
      <c r="BV2" s="16" t="s">
        <v>89</v>
      </c>
      <c r="BW2" s="17">
        <f>SUM(BS7:BS82)</f>
        <v>1212184.399088392</v>
      </c>
      <c r="BX2" s="62"/>
      <c r="BY2" s="62"/>
      <c r="BZ2" s="62"/>
      <c r="CA2" s="63"/>
      <c r="CB2" s="6"/>
      <c r="CC2" s="16" t="s">
        <v>89</v>
      </c>
      <c r="CD2" s="17">
        <f>SUM(BZ7:BZ82)</f>
        <v>1212163.7846631012</v>
      </c>
      <c r="CE2" s="62"/>
      <c r="CF2" s="62"/>
      <c r="CG2" s="62"/>
      <c r="CH2" s="63"/>
      <c r="CI2" s="6"/>
      <c r="CJ2" s="16" t="s">
        <v>89</v>
      </c>
      <c r="CK2" s="17">
        <f>SUM(CG7:CG82)</f>
        <v>1212160.0162035343</v>
      </c>
      <c r="CL2" s="62"/>
      <c r="CM2" s="62"/>
      <c r="CN2" s="63"/>
      <c r="CO2" s="73"/>
      <c r="CP2" s="78" t="s">
        <v>89</v>
      </c>
      <c r="CQ2" s="17">
        <f>SUM(CM7:CM82)</f>
        <v>1212159.3807971675</v>
      </c>
      <c r="CR2" s="62"/>
      <c r="CS2" s="62"/>
      <c r="CT2" s="62"/>
      <c r="CU2" s="76" t="s">
        <v>109</v>
      </c>
      <c r="CV2" s="76">
        <v>12</v>
      </c>
      <c r="CW2" s="63"/>
      <c r="CX2" s="6"/>
    </row>
    <row r="3" spans="2:104" s="1" customFormat="1" x14ac:dyDescent="0.3">
      <c r="F3" s="65"/>
      <c r="G3" s="62"/>
      <c r="H3" s="62"/>
      <c r="I3" s="63"/>
      <c r="J3" s="6"/>
      <c r="K3" s="16" t="s">
        <v>6</v>
      </c>
      <c r="L3" s="42">
        <v>0.30163424383491144</v>
      </c>
      <c r="M3" s="43"/>
      <c r="N3" s="43"/>
      <c r="O3" s="43"/>
      <c r="P3" s="44"/>
      <c r="Q3" s="5"/>
      <c r="R3" s="16" t="s">
        <v>6</v>
      </c>
      <c r="S3" s="57">
        <v>0.71690222220605282</v>
      </c>
      <c r="T3" s="18"/>
      <c r="U3" s="18"/>
      <c r="V3" s="18"/>
      <c r="W3" s="19"/>
      <c r="X3" s="5"/>
      <c r="Y3" s="16" t="s">
        <v>6</v>
      </c>
      <c r="Z3" s="57">
        <v>0.23819941738695946</v>
      </c>
      <c r="AA3" s="62"/>
      <c r="AB3" s="62"/>
      <c r="AC3" s="62"/>
      <c r="AD3" s="63"/>
      <c r="AE3" s="6"/>
      <c r="AF3" s="16" t="s">
        <v>6</v>
      </c>
      <c r="AG3" s="71">
        <f>0.999999999970896</f>
        <v>0.99999999997089595</v>
      </c>
      <c r="AH3" s="62"/>
      <c r="AI3" s="62"/>
      <c r="AJ3" s="62"/>
      <c r="AK3" s="63"/>
      <c r="AL3" s="6"/>
      <c r="AM3" s="16" t="s">
        <v>6</v>
      </c>
      <c r="AN3" s="57">
        <v>0.11209223646086602</v>
      </c>
      <c r="AO3" s="62"/>
      <c r="AP3" s="62"/>
      <c r="AQ3" s="62"/>
      <c r="AR3" s="63"/>
      <c r="AS3" s="6"/>
      <c r="AT3" s="16" t="s">
        <v>6</v>
      </c>
      <c r="AU3" s="57">
        <v>5.764089355277701E-2</v>
      </c>
      <c r="AV3" s="62"/>
      <c r="AW3" s="62"/>
      <c r="AX3" s="62"/>
      <c r="AY3" s="63"/>
      <c r="AZ3" s="6"/>
      <c r="BA3" s="16" t="s">
        <v>6</v>
      </c>
      <c r="BB3" s="57">
        <v>2.8984834633408701E-2</v>
      </c>
      <c r="BC3" s="62"/>
      <c r="BD3" s="62"/>
      <c r="BE3" s="62"/>
      <c r="BF3" s="63"/>
      <c r="BG3" s="6"/>
      <c r="BH3" s="16" t="s">
        <v>6</v>
      </c>
      <c r="BI3" s="57">
        <v>0.13351284176057715</v>
      </c>
      <c r="BJ3" s="62"/>
      <c r="BK3" s="62"/>
      <c r="BL3" s="62"/>
      <c r="BM3" s="63"/>
      <c r="BN3" s="6"/>
      <c r="BO3" s="16" t="s">
        <v>6</v>
      </c>
      <c r="BP3" s="57">
        <v>3.3129129056700735E-2</v>
      </c>
      <c r="BQ3" s="62"/>
      <c r="BR3" s="62"/>
      <c r="BS3" s="62"/>
      <c r="BT3" s="63"/>
      <c r="BU3" s="6"/>
      <c r="BV3" s="16" t="s">
        <v>6</v>
      </c>
      <c r="BW3" s="57">
        <v>0.27881943631447742</v>
      </c>
      <c r="BX3" s="62"/>
      <c r="BY3" s="62"/>
      <c r="BZ3" s="62"/>
      <c r="CA3" s="63"/>
      <c r="CB3" s="6"/>
      <c r="CC3" s="16" t="s">
        <v>6</v>
      </c>
      <c r="CD3" s="57">
        <v>2.4032675560501118E-2</v>
      </c>
      <c r="CE3" s="62"/>
      <c r="CF3" s="62"/>
      <c r="CG3" s="62"/>
      <c r="CH3" s="63"/>
      <c r="CI3" s="6"/>
      <c r="CJ3" s="16" t="s">
        <v>6</v>
      </c>
      <c r="CK3" s="57">
        <v>1.5834891440987649E-2</v>
      </c>
      <c r="CL3" s="62"/>
      <c r="CM3" s="62"/>
      <c r="CN3" s="63"/>
      <c r="CO3" s="73"/>
      <c r="CP3" s="60" t="s">
        <v>85</v>
      </c>
      <c r="CQ3" s="42">
        <f>CK5</f>
        <v>2.8429139862143452E-4</v>
      </c>
      <c r="CR3" s="45" t="str">
        <f>IF(CQ3&gt;0.0005, "Need next iteration", "Converged at error &lt; 0.0005")</f>
        <v>Converged at error &lt; 0.0005</v>
      </c>
      <c r="CS3" s="62"/>
      <c r="CT3" s="62"/>
      <c r="CU3" s="62"/>
      <c r="CV3" s="62"/>
      <c r="CW3" s="63"/>
      <c r="CX3" s="6"/>
    </row>
    <row r="4" spans="2:104" s="1" customFormat="1" x14ac:dyDescent="0.3">
      <c r="F4" s="65"/>
      <c r="G4" s="62"/>
      <c r="H4" s="62"/>
      <c r="I4" s="63"/>
      <c r="J4" s="6"/>
      <c r="K4" s="16" t="s">
        <v>94</v>
      </c>
      <c r="L4" s="42">
        <f>SUM(H7:H82)</f>
        <v>-1.7812479200074449E-5</v>
      </c>
      <c r="M4" s="43"/>
      <c r="N4" s="43"/>
      <c r="O4" s="43"/>
      <c r="P4" s="44"/>
      <c r="Q4" s="5"/>
      <c r="R4" s="16" t="s">
        <v>94</v>
      </c>
      <c r="S4" s="58">
        <f>SUM(N7:N82)</f>
        <v>1.7777913581085159E-4</v>
      </c>
      <c r="T4" s="18"/>
      <c r="U4" s="18"/>
      <c r="V4" s="18"/>
      <c r="W4" s="19"/>
      <c r="X4" s="5"/>
      <c r="Y4" s="16" t="s">
        <v>94</v>
      </c>
      <c r="Z4" s="58">
        <f>SUM(U7:U82)</f>
        <v>-3.7311365304049104E-5</v>
      </c>
      <c r="AA4" s="62"/>
      <c r="AB4" s="62"/>
      <c r="AC4" s="62"/>
      <c r="AD4" s="63"/>
      <c r="AE4" s="6"/>
      <c r="AF4" s="16" t="s">
        <v>94</v>
      </c>
      <c r="AG4" s="58">
        <f>SUM(AB7:AB82)</f>
        <v>-460.1441372616996</v>
      </c>
      <c r="AH4" s="62"/>
      <c r="AI4" s="62"/>
      <c r="AJ4" s="62"/>
      <c r="AK4" s="63"/>
      <c r="AL4" s="6"/>
      <c r="AM4" s="16" t="s">
        <v>94</v>
      </c>
      <c r="AN4" s="58">
        <f>SUM(AI7:AI82)</f>
        <v>1.8568539962871E-4</v>
      </c>
      <c r="AO4" s="62"/>
      <c r="AP4" s="62"/>
      <c r="AQ4" s="62"/>
      <c r="AR4" s="63"/>
      <c r="AS4" s="6"/>
      <c r="AT4" s="16" t="s">
        <v>94</v>
      </c>
      <c r="AU4" s="58">
        <f>SUM(AP7:AP82)</f>
        <v>-1.1413612810429186E-7</v>
      </c>
      <c r="AV4" s="62"/>
      <c r="AW4" s="62"/>
      <c r="AX4" s="62"/>
      <c r="AY4" s="63"/>
      <c r="AZ4" s="6"/>
      <c r="BA4" s="16" t="s">
        <v>94</v>
      </c>
      <c r="BB4" s="58">
        <f>SUM(AW7:AW82)</f>
        <v>1.4905026546330191E-7</v>
      </c>
      <c r="BC4" s="62"/>
      <c r="BD4" s="62"/>
      <c r="BE4" s="62"/>
      <c r="BF4" s="63"/>
      <c r="BG4" s="6"/>
      <c r="BH4" s="16" t="s">
        <v>94</v>
      </c>
      <c r="BI4" s="58">
        <f>SUM(BD7:BD82)</f>
        <v>9.0618531089603493E-4</v>
      </c>
      <c r="BJ4" s="62"/>
      <c r="BK4" s="62"/>
      <c r="BL4" s="62"/>
      <c r="BM4" s="63"/>
      <c r="BN4" s="6"/>
      <c r="BO4" s="16" t="s">
        <v>94</v>
      </c>
      <c r="BP4" s="58">
        <f>SUM(BK7:BK82)</f>
        <v>-5.5974669976421865E-5</v>
      </c>
      <c r="BQ4" s="62"/>
      <c r="BR4" s="62"/>
      <c r="BS4" s="62"/>
      <c r="BT4" s="63"/>
      <c r="BU4" s="6"/>
      <c r="BV4" s="16" t="s">
        <v>94</v>
      </c>
      <c r="BW4" s="58">
        <f>SUM(BR7:BR82)</f>
        <v>-6.5872785512510745E-4</v>
      </c>
      <c r="BX4" s="62"/>
      <c r="BY4" s="62"/>
      <c r="BZ4" s="62"/>
      <c r="CA4" s="63"/>
      <c r="CB4" s="6"/>
      <c r="CC4" s="16" t="s">
        <v>94</v>
      </c>
      <c r="CD4" s="58">
        <f>SUM(BY7:BY82)</f>
        <v>-2.6816815079655498E-7</v>
      </c>
      <c r="CE4" s="62"/>
      <c r="CF4" s="62"/>
      <c r="CG4" s="62"/>
      <c r="CH4" s="63"/>
      <c r="CI4" s="6"/>
      <c r="CJ4" s="16" t="s">
        <v>94</v>
      </c>
      <c r="CK4" s="58">
        <f>SUM(CF7:CF82)</f>
        <v>2.3607008188264444E-6</v>
      </c>
      <c r="CL4" s="62"/>
      <c r="CM4" s="62"/>
      <c r="CN4" s="63"/>
      <c r="CO4" s="73"/>
      <c r="CP4" s="60" t="s">
        <v>107</v>
      </c>
      <c r="CQ4" s="80">
        <f>SUM(CU7:CU82)</f>
        <v>1270894.7985691675</v>
      </c>
      <c r="CR4" s="62"/>
      <c r="CS4" s="62"/>
      <c r="CT4" s="62"/>
      <c r="CU4" s="62"/>
      <c r="CV4" s="62"/>
      <c r="CW4" s="63"/>
      <c r="CX4" s="6"/>
    </row>
    <row r="5" spans="2:104" s="1" customFormat="1" x14ac:dyDescent="0.3">
      <c r="F5" s="65"/>
      <c r="G5" s="62"/>
      <c r="H5" s="62"/>
      <c r="I5" s="63"/>
      <c r="J5" s="6"/>
      <c r="K5" s="16" t="s">
        <v>85</v>
      </c>
      <c r="L5" s="42">
        <f>SQRT(SUM(P7:P82))/SUM(G7:G82)</f>
        <v>1.5100879610772455E-2</v>
      </c>
      <c r="M5" s="45" t="str">
        <f>IF(L5&gt;0.001, "Need next iteration")</f>
        <v>Need next iteration</v>
      </c>
      <c r="N5" s="46"/>
      <c r="O5" s="43"/>
      <c r="P5" s="44"/>
      <c r="Q5" s="5"/>
      <c r="R5" s="16" t="s">
        <v>85</v>
      </c>
      <c r="S5" s="42">
        <f>SQRT(SUM(W7:W82))/SUM(M7:M82)</f>
        <v>1.7938259471422E-2</v>
      </c>
      <c r="T5" s="45" t="str">
        <f>IF(S5&gt;0.001, "Need next iteration")</f>
        <v>Need next iteration</v>
      </c>
      <c r="U5" s="45"/>
      <c r="V5" s="18"/>
      <c r="W5" s="19"/>
      <c r="X5" s="5"/>
      <c r="Y5" s="16" t="s">
        <v>85</v>
      </c>
      <c r="Z5" s="42">
        <f>SQRT(SUM(AD7:AD82))/SUM(T7:T82)</f>
        <v>8.3417691494818511E-3</v>
      </c>
      <c r="AA5" s="45" t="str">
        <f>IF(Z5&gt;0.001, "Need next iteration")</f>
        <v>Need next iteration</v>
      </c>
      <c r="AB5" s="62"/>
      <c r="AC5" s="62"/>
      <c r="AD5" s="63"/>
      <c r="AE5" s="6"/>
      <c r="AF5" s="61" t="s">
        <v>85</v>
      </c>
      <c r="AG5" s="42">
        <f>SQRT(SUM(AK7:AK82))/SUM(AA7:AA82)</f>
        <v>1.2832118843034208E-2</v>
      </c>
      <c r="AH5" s="45" t="str">
        <f>IF(AG5&gt;0.001, "Need next iteration")</f>
        <v>Need next iteration</v>
      </c>
      <c r="AI5" s="45"/>
      <c r="AJ5" s="62"/>
      <c r="AK5" s="63"/>
      <c r="AL5" s="6"/>
      <c r="AM5" s="16" t="s">
        <v>85</v>
      </c>
      <c r="AN5" s="42">
        <f>SQRT(SUM(AR7:AR82))/SUM(AH7:AH82)</f>
        <v>3.9005794401669736E-3</v>
      </c>
      <c r="AO5" s="45" t="str">
        <f>IF(AN5&gt;0.001, "Need next iteration")</f>
        <v>Need next iteration</v>
      </c>
      <c r="AP5" s="62"/>
      <c r="AQ5" s="62"/>
      <c r="AR5" s="63"/>
      <c r="AS5" s="6"/>
      <c r="AT5" s="16" t="s">
        <v>85</v>
      </c>
      <c r="AU5" s="42">
        <f>SQRT(SUM(AY7:AY82))/SUM(AO7:AO82)</f>
        <v>1.2518485096903306E-3</v>
      </c>
      <c r="AV5" s="45" t="str">
        <f>IF(AU5&gt;0.001, "Need next iteration")</f>
        <v>Need next iteration</v>
      </c>
      <c r="AW5" s="62"/>
      <c r="AX5" s="62"/>
      <c r="AY5" s="63"/>
      <c r="AZ5" s="6"/>
      <c r="BA5" s="16" t="s">
        <v>85</v>
      </c>
      <c r="BB5" s="42">
        <f>SQRT(SUM(BF7:BF82))/SUM(AV7:AV82)</f>
        <v>6.5751266340020236E-4</v>
      </c>
      <c r="BC5" s="45" t="str">
        <f>IF(BB5&gt;0.0005, "Need next iteration")</f>
        <v>Need next iteration</v>
      </c>
      <c r="BD5" s="62"/>
      <c r="BE5" s="62"/>
      <c r="BF5" s="63"/>
      <c r="BG5" s="6"/>
      <c r="BH5" s="16" t="s">
        <v>85</v>
      </c>
      <c r="BI5" s="42">
        <f>SQRT(SUM(BM7:BM82))/SUM(BC7:BC82)</f>
        <v>1.6830108851150834E-3</v>
      </c>
      <c r="BJ5" s="45" t="str">
        <f>IF(BI5&gt;0.0005, "Need next iteration")</f>
        <v>Need next iteration</v>
      </c>
      <c r="BK5" s="62"/>
      <c r="BL5" s="62"/>
      <c r="BM5" s="63"/>
      <c r="BN5" s="6"/>
      <c r="BO5" s="16" t="s">
        <v>85</v>
      </c>
      <c r="BP5" s="42">
        <f>SQRT(SUM(BT7:BT82))/SUM(BJ7:BJ82)</f>
        <v>5.9264596997263188E-4</v>
      </c>
      <c r="BQ5" s="45" t="str">
        <f>IF(BP5&gt;0.0005, "Need next iteration")</f>
        <v>Need next iteration</v>
      </c>
      <c r="BR5" s="45"/>
      <c r="BS5" s="62"/>
      <c r="BT5" s="63"/>
      <c r="BU5" s="6"/>
      <c r="BV5" s="16" t="s">
        <v>85</v>
      </c>
      <c r="BW5" s="42">
        <f>SQRT(SUM(CA7:CA82))/SUM(BQ7:BQ82)</f>
        <v>1.9285751323214243E-3</v>
      </c>
      <c r="BX5" s="45" t="str">
        <f>IF(BW5&gt;0.0005, "Need next iteration")</f>
        <v>Need next iteration</v>
      </c>
      <c r="BY5" s="45"/>
      <c r="BZ5" s="62"/>
      <c r="CA5" s="63"/>
      <c r="CB5" s="6"/>
      <c r="CC5" s="16" t="s">
        <v>85</v>
      </c>
      <c r="CD5" s="42">
        <f>SQRT(SUM(CH7:CH82))/SUM(BX7:BX82)</f>
        <v>6.697167541858945E-4</v>
      </c>
      <c r="CE5" s="45" t="str">
        <f>IF(CD5&gt;0.0005, "Need next iteration")</f>
        <v>Need next iteration</v>
      </c>
      <c r="CF5" s="45"/>
      <c r="CG5" s="62"/>
      <c r="CH5" s="63"/>
      <c r="CI5" s="6"/>
      <c r="CJ5" s="16" t="s">
        <v>85</v>
      </c>
      <c r="CK5" s="42">
        <f>SQRT(SUM(CN7:CN82))/SUM(CE7:CE82)</f>
        <v>2.8429139862143452E-4</v>
      </c>
      <c r="CL5" s="45" t="str">
        <f>IF(CK5&gt;0.0005, "Need next iteration", "Converged at error &lt; 0.0005")</f>
        <v>Converged at error &lt; 0.0005</v>
      </c>
      <c r="CM5" s="62"/>
      <c r="CN5" s="63"/>
      <c r="CO5" s="73"/>
      <c r="CP5" s="65"/>
      <c r="CQ5" s="79"/>
      <c r="CR5" s="62"/>
      <c r="CS5" s="62"/>
      <c r="CT5" s="62"/>
      <c r="CU5" s="62"/>
      <c r="CV5" s="62"/>
      <c r="CW5" s="63"/>
      <c r="CX5" s="6"/>
    </row>
    <row r="6" spans="2:104" s="1" customFormat="1" x14ac:dyDescent="0.3">
      <c r="B6" s="85" t="s">
        <v>0</v>
      </c>
      <c r="C6" s="85"/>
      <c r="D6" s="85"/>
      <c r="E6" s="28" t="s">
        <v>5</v>
      </c>
      <c r="F6" s="28" t="s">
        <v>1</v>
      </c>
      <c r="G6" s="28" t="s">
        <v>2</v>
      </c>
      <c r="H6" s="28" t="s">
        <v>94</v>
      </c>
      <c r="I6" s="16" t="s">
        <v>90</v>
      </c>
      <c r="J6" s="7"/>
      <c r="K6" s="28" t="s">
        <v>1</v>
      </c>
      <c r="L6" s="28" t="s">
        <v>3</v>
      </c>
      <c r="M6" s="29" t="s">
        <v>2</v>
      </c>
      <c r="N6" s="29" t="s">
        <v>94</v>
      </c>
      <c r="O6" s="16" t="s">
        <v>90</v>
      </c>
      <c r="P6" s="16" t="s">
        <v>86</v>
      </c>
      <c r="Q6" s="5"/>
      <c r="R6" s="28" t="s">
        <v>1</v>
      </c>
      <c r="S6" s="28" t="s">
        <v>3</v>
      </c>
      <c r="T6" s="29" t="s">
        <v>2</v>
      </c>
      <c r="U6" s="28" t="s">
        <v>94</v>
      </c>
      <c r="V6" s="16" t="s">
        <v>90</v>
      </c>
      <c r="W6" s="16" t="s">
        <v>86</v>
      </c>
      <c r="X6" s="5"/>
      <c r="Y6" s="28" t="s">
        <v>1</v>
      </c>
      <c r="Z6" s="28" t="s">
        <v>3</v>
      </c>
      <c r="AA6" s="70" t="s">
        <v>2</v>
      </c>
      <c r="AB6" s="28" t="s">
        <v>94</v>
      </c>
      <c r="AC6" s="16" t="s">
        <v>90</v>
      </c>
      <c r="AD6" s="16" t="s">
        <v>86</v>
      </c>
      <c r="AE6" s="6"/>
      <c r="AF6" s="28" t="s">
        <v>1</v>
      </c>
      <c r="AG6" s="28" t="s">
        <v>3</v>
      </c>
      <c r="AH6" s="29" t="s">
        <v>2</v>
      </c>
      <c r="AI6" s="28" t="s">
        <v>94</v>
      </c>
      <c r="AJ6" s="16" t="s">
        <v>90</v>
      </c>
      <c r="AK6" s="16" t="s">
        <v>86</v>
      </c>
      <c r="AL6" s="5"/>
      <c r="AM6" s="28" t="s">
        <v>1</v>
      </c>
      <c r="AN6" s="28" t="s">
        <v>3</v>
      </c>
      <c r="AO6" s="29" t="s">
        <v>2</v>
      </c>
      <c r="AP6" s="28" t="s">
        <v>94</v>
      </c>
      <c r="AQ6" s="16" t="s">
        <v>90</v>
      </c>
      <c r="AR6" s="16" t="s">
        <v>86</v>
      </c>
      <c r="AS6" s="5"/>
      <c r="AT6" s="28" t="s">
        <v>1</v>
      </c>
      <c r="AU6" s="64" t="s">
        <v>3</v>
      </c>
      <c r="AV6" s="29" t="s">
        <v>2</v>
      </c>
      <c r="AW6" s="28" t="s">
        <v>94</v>
      </c>
      <c r="AX6" s="16" t="s">
        <v>90</v>
      </c>
      <c r="AY6" s="16" t="s">
        <v>86</v>
      </c>
      <c r="AZ6" s="5"/>
      <c r="BA6" s="28" t="s">
        <v>1</v>
      </c>
      <c r="BB6" s="64" t="s">
        <v>3</v>
      </c>
      <c r="BC6" s="29" t="s">
        <v>2</v>
      </c>
      <c r="BD6" s="28" t="s">
        <v>94</v>
      </c>
      <c r="BE6" s="16" t="s">
        <v>90</v>
      </c>
      <c r="BF6" s="16" t="s">
        <v>86</v>
      </c>
      <c r="BG6" s="5"/>
      <c r="BH6" s="28" t="s">
        <v>1</v>
      </c>
      <c r="BI6" s="64" t="s">
        <v>3</v>
      </c>
      <c r="BJ6" s="29" t="s">
        <v>2</v>
      </c>
      <c r="BK6" s="28" t="s">
        <v>94</v>
      </c>
      <c r="BL6" s="16" t="s">
        <v>90</v>
      </c>
      <c r="BM6" s="16" t="s">
        <v>86</v>
      </c>
      <c r="BN6" s="5"/>
      <c r="BO6" s="28" t="s">
        <v>1</v>
      </c>
      <c r="BP6" s="64" t="s">
        <v>3</v>
      </c>
      <c r="BQ6" s="29" t="s">
        <v>2</v>
      </c>
      <c r="BR6" s="32" t="s">
        <v>94</v>
      </c>
      <c r="BS6" s="16" t="s">
        <v>90</v>
      </c>
      <c r="BT6" s="16" t="s">
        <v>86</v>
      </c>
      <c r="BU6" s="5"/>
      <c r="BV6" s="32" t="s">
        <v>1</v>
      </c>
      <c r="BW6" s="64" t="s">
        <v>3</v>
      </c>
      <c r="BX6" s="70" t="s">
        <v>2</v>
      </c>
      <c r="BY6" s="32" t="s">
        <v>94</v>
      </c>
      <c r="BZ6" s="16" t="s">
        <v>90</v>
      </c>
      <c r="CA6" s="61" t="s">
        <v>86</v>
      </c>
      <c r="CB6" s="5"/>
      <c r="CC6" s="32" t="s">
        <v>1</v>
      </c>
      <c r="CD6" s="64" t="s">
        <v>3</v>
      </c>
      <c r="CE6" s="70" t="s">
        <v>2</v>
      </c>
      <c r="CF6" s="32" t="s">
        <v>94</v>
      </c>
      <c r="CG6" s="61" t="s">
        <v>90</v>
      </c>
      <c r="CH6" s="61" t="s">
        <v>86</v>
      </c>
      <c r="CI6" s="5"/>
      <c r="CJ6" s="32" t="s">
        <v>1</v>
      </c>
      <c r="CK6" s="64" t="s">
        <v>3</v>
      </c>
      <c r="CL6" s="70" t="s">
        <v>2</v>
      </c>
      <c r="CM6" s="16" t="s">
        <v>90</v>
      </c>
      <c r="CN6" s="61" t="s">
        <v>86</v>
      </c>
      <c r="CO6" s="72"/>
      <c r="CP6" s="60" t="s">
        <v>101</v>
      </c>
      <c r="CQ6" s="64" t="s">
        <v>100</v>
      </c>
      <c r="CR6" s="29" t="s">
        <v>5</v>
      </c>
      <c r="CS6" s="30" t="s">
        <v>1</v>
      </c>
      <c r="CT6" s="60" t="s">
        <v>102</v>
      </c>
      <c r="CU6" s="62" t="s">
        <v>108</v>
      </c>
      <c r="CV6" s="60" t="s">
        <v>87</v>
      </c>
      <c r="CW6" s="60" t="s">
        <v>88</v>
      </c>
      <c r="CX6" s="5"/>
    </row>
    <row r="7" spans="2:104" s="1" customFormat="1" x14ac:dyDescent="0.3">
      <c r="B7" s="86" t="s">
        <v>0</v>
      </c>
      <c r="C7" s="32">
        <v>1</v>
      </c>
      <c r="D7" s="33" t="s">
        <v>7</v>
      </c>
      <c r="E7" s="33">
        <v>6020</v>
      </c>
      <c r="F7" s="33">
        <v>3.6</v>
      </c>
      <c r="G7" s="33">
        <v>4300</v>
      </c>
      <c r="H7" s="33">
        <f>$F7*((L7-G7)+0.03/($E7)^4*5*(L7-G7)*(G7+$L$3*(L7-G7))^4)</f>
        <v>0</v>
      </c>
      <c r="I7" s="38">
        <f>$F7*(G7+0.03/($E7)^4*G7^5)</f>
        <v>15600.887130362351</v>
      </c>
      <c r="J7" s="8"/>
      <c r="K7" s="47">
        <f t="shared" ref="K7:K38" si="0">F7*(1+0.15*(G7/(E7))^4)</f>
        <v>3.7405664306538942</v>
      </c>
      <c r="L7" s="48">
        <v>4300</v>
      </c>
      <c r="M7" s="49">
        <f>G7+$L$3*(L7-G7)</f>
        <v>4300</v>
      </c>
      <c r="N7" s="49">
        <f>$F7*((S7-M7)+0.03/($E7)^4*5*(S7-M7)*(M7+$S$3*(S7-M7))^4)</f>
        <v>0</v>
      </c>
      <c r="O7" s="38">
        <f>$F7*(M7+0.03/($E7)^4*M7^5)</f>
        <v>15600.887130362351</v>
      </c>
      <c r="P7" s="49">
        <f>(M7-G7)^2</f>
        <v>0</v>
      </c>
      <c r="Q7" s="6"/>
      <c r="R7" s="38">
        <f>$F7*(1+0.15*(M7/($E7))^4)</f>
        <v>3.7405664306538942</v>
      </c>
      <c r="S7" s="33">
        <v>4300</v>
      </c>
      <c r="T7" s="38">
        <f>M7+$S$3*(S7-M7)</f>
        <v>4300</v>
      </c>
      <c r="U7" s="49">
        <f>$F7*((Z7-T7)+0.03/($E7)^4*5*(Z7-T7)*(T7+$Z$3*(Z7-T7))^4)</f>
        <v>4079.533617819317</v>
      </c>
      <c r="V7" s="38">
        <f>$F7*(T7+0.03/($E7)^4*T7^5)</f>
        <v>15600.887130362351</v>
      </c>
      <c r="W7" s="49">
        <f>(T7-M7)^2</f>
        <v>0</v>
      </c>
      <c r="X7" s="9"/>
      <c r="Y7" s="38">
        <f>$F7*(1+0.15*(T7/($E7))^4)</f>
        <v>3.7405664306538942</v>
      </c>
      <c r="Z7" s="68">
        <v>5380</v>
      </c>
      <c r="AA7" s="38">
        <f>T7+$Z$3*(Z7-T7)</f>
        <v>4557.2553707779161</v>
      </c>
      <c r="AB7" s="69">
        <f>$F7*((AG7-AA7)+0.03/($E7)^4*5*(AG7-AA7)*(AA7+$AG$3*(AG7-AA7))^4)</f>
        <v>-962.28080403754575</v>
      </c>
      <c r="AC7" s="38">
        <f>$F7*(AA7+0.03/($E7)^4*AA7^5)</f>
        <v>16567.761484521165</v>
      </c>
      <c r="AD7" s="49">
        <f>(AA7-T7)^2</f>
        <v>66180.32579408311</v>
      </c>
      <c r="AE7" s="9"/>
      <c r="AF7" s="38">
        <f>$F7*(1+0.15*(AA7/($E7))^4)</f>
        <v>3.7773459424252929</v>
      </c>
      <c r="AG7" s="33">
        <v>4300</v>
      </c>
      <c r="AH7" s="38">
        <f>AA7+$AG$3*(AG7-AA7)</f>
        <v>4300.000000007487</v>
      </c>
      <c r="AI7" s="49">
        <f>$F7*((AN7-AH7)+0.03/($E7)^4*5*(AN7-AH7)*(AH7+$AN$3*(AN7-AH7))^4)</f>
        <v>7658.7161736270928</v>
      </c>
      <c r="AJ7" s="38">
        <f>$F7*(AH7+0.03/($E7)^4*AH7^5)</f>
        <v>15600.887130390354</v>
      </c>
      <c r="AK7" s="49">
        <f>(AH7-AA7)^2</f>
        <v>66180.325790230985</v>
      </c>
      <c r="AL7" s="9"/>
      <c r="AM7" s="38">
        <f>$F7*(1+0.15*(AH7/($E7))^4)</f>
        <v>3.7405664306548734</v>
      </c>
      <c r="AN7" s="33">
        <v>6330</v>
      </c>
      <c r="AO7" s="38">
        <f>AH7+$AN$3*(AN7-AH7)</f>
        <v>4527.5472400222061</v>
      </c>
      <c r="AP7" s="49">
        <f>$F7*((AU7-AO7)+0.03/($E7)^4*5*(AU7-AO7)*(AO7+$AU$3*(AU7-AO7))^4)</f>
        <v>-858.02905576559795</v>
      </c>
      <c r="AQ7" s="38">
        <f>$F7*(AO7+0.03/($E7)^4*AO7^5)</f>
        <v>16455.611841820275</v>
      </c>
      <c r="AR7" s="49">
        <f>(AO7-AH7)^2</f>
        <v>51777.746438316201</v>
      </c>
      <c r="AS7" s="9"/>
      <c r="AT7" s="38">
        <f>$F7*(1+0.15*(AO7/($E7))^4)</f>
        <v>3.7727665880075563</v>
      </c>
      <c r="AU7" s="33">
        <v>4300</v>
      </c>
      <c r="AV7" s="38">
        <f>AO7+$AU$3*(AU7-AO7)</f>
        <v>4514.4312137818579</v>
      </c>
      <c r="AW7" s="49">
        <f>$F7*((BB7-AV7)+0.03/($E7)^4*5*(BB7-AV7)*(AV7+$BB$3*(BB7-AV7))^4)</f>
        <v>-808.370248525242</v>
      </c>
      <c r="AX7" s="38">
        <f t="shared" ref="AX7:AX38" si="1">$F7*(AV7+0.03/($E7)^4*AV7^5)</f>
        <v>16406.141227264376</v>
      </c>
      <c r="AY7" s="49">
        <f>(AV7-AO7)^2</f>
        <v>172.03014433750303</v>
      </c>
      <c r="AZ7" s="9"/>
      <c r="BA7" s="38">
        <f>$F7*(1+0.15*(AV7/($E7))^4)</f>
        <v>3.7707732938525815</v>
      </c>
      <c r="BB7" s="33">
        <v>4300</v>
      </c>
      <c r="BC7" s="38">
        <f>AV7+$BB$3*(BB7-AV7)</f>
        <v>4508.2159605101497</v>
      </c>
      <c r="BD7" s="49">
        <f>$F7*((BI7-BC7)+0.03/($E7)^4*5*(BI7-BC7)*(BC7+$BI$3*(BI7-BC7))^4)</f>
        <v>-784.07557129289762</v>
      </c>
      <c r="BE7" s="38">
        <f>$F7*(BC7+0.03/($E7)^4*BC7^5)</f>
        <v>16382.707834759653</v>
      </c>
      <c r="BF7" s="49">
        <f>(BC7-AV7)^2</f>
        <v>38.629373231479569</v>
      </c>
      <c r="BG7" s="9"/>
      <c r="BH7" s="38">
        <f>$F7*(1+0.15*(BC7/($E7))^4)</f>
        <v>3.7698347841634741</v>
      </c>
      <c r="BI7" s="33">
        <v>4300</v>
      </c>
      <c r="BJ7" s="38">
        <f>BC7+$BI$3*(BI7-BC7)</f>
        <v>4480.4164559225319</v>
      </c>
      <c r="BK7" s="49">
        <f t="shared" ref="BK7:BK38" si="2">$F7*((BP7-BJ7)+0.03/($E7)^4*5*(BP7-BJ7)*(BJ7+$BP$3*(BP7-BJ7))^4)</f>
        <v>-679.23222349573393</v>
      </c>
      <c r="BL7" s="38">
        <f>$F7*(BJ7+0.03/($E7)^4*BJ7^5)</f>
        <v>16277.966164653457</v>
      </c>
      <c r="BM7" s="49">
        <f>(BJ7-BC7)^2</f>
        <v>772.81245531698175</v>
      </c>
      <c r="BN7" s="9"/>
      <c r="BO7" s="38">
        <f t="shared" ref="BO7:BO38" si="3">$F7*(1+0.15*(BJ7/($E7))^4)</f>
        <v>3.7656842893879752</v>
      </c>
      <c r="BP7" s="33">
        <v>4300</v>
      </c>
      <c r="BQ7" s="20">
        <f t="shared" ref="BQ7:BQ38" si="4">BJ7+$BP$3*(BP7-BJ7)</f>
        <v>4474.4394158703217</v>
      </c>
      <c r="BR7" s="49">
        <f>$F7*((BW7-BQ7)+0.03/($E7)^4*5*(BW7-BQ7)*(BQ7+$BW$3*(BW7-BQ7))^4)</f>
        <v>-655.50012518668746</v>
      </c>
      <c r="BS7" s="22">
        <f t="shared" ref="BS7:BS38" si="5">$F7*(BQ7+0.03/($E7)^4*BQ7^5)</f>
        <v>16255.461157506847</v>
      </c>
      <c r="BT7" s="49">
        <f t="shared" ref="BT7:BT38" si="6">(BQ7-BJ7)^2</f>
        <v>35.725007785725076</v>
      </c>
      <c r="BU7" s="9"/>
      <c r="BV7" s="38">
        <f>$F7*(1+0.15*(BQ7/($E7))^4)</f>
        <v>3.7648019412784945</v>
      </c>
      <c r="BW7" s="31">
        <v>4300</v>
      </c>
      <c r="BX7" s="38">
        <f>BQ7+$BW$3*(BW7-BQ7)</f>
        <v>4425.8023162663321</v>
      </c>
      <c r="BY7" s="69">
        <f>$F7*((CD7-BX7)+0.03/($E7)^4*5*(CD7-BX7)*(BX7+$CD$3*(CD7-BX7))^4)</f>
        <v>-472.67977736520078</v>
      </c>
      <c r="BZ7" s="21">
        <f t="shared" ref="BZ7:BZ38" si="7">$F7*(BX7+0.03/($E7)^4*BX7^5)</f>
        <v>16072.524483120749</v>
      </c>
      <c r="CA7" s="49">
        <f>(BX7-BQ7)^2</f>
        <v>2365.5674578884009</v>
      </c>
      <c r="CB7" s="9"/>
      <c r="CC7" s="38">
        <f>$F7*(1+0.15*(BX7/($E7))^4)</f>
        <v>3.757752351532675</v>
      </c>
      <c r="CD7" s="31">
        <v>4300</v>
      </c>
      <c r="CE7" s="38">
        <f>BX7+$CD$3*(CD7-BX7)</f>
        <v>4422.7789500147437</v>
      </c>
      <c r="CF7" s="49">
        <f>$F7*((CK7-CE7)+0.03/($E7)^4*5*(CK7-CE7)*(CE7+$CK$3*(CK7-CE7))^4)</f>
        <v>-461.28607620978971</v>
      </c>
      <c r="CG7" s="38">
        <f t="shared" ref="CG7:CG38" si="8">$F7*(CE7+0.03/($E7)^4*CE7^5)</f>
        <v>16061.164072655727</v>
      </c>
      <c r="CH7" s="49">
        <f>(CE7-BX7)^2</f>
        <v>9.1407434912437733</v>
      </c>
      <c r="CI7" s="9"/>
      <c r="CJ7" s="38">
        <f>$F7*(1+0.15*(CE7/($E7))^4)</f>
        <v>3.757321736147571</v>
      </c>
      <c r="CK7" s="31">
        <v>4300</v>
      </c>
      <c r="CL7" s="38">
        <f>CE7+$CK$3*(CK7-CE7)</f>
        <v>4420.834758670022</v>
      </c>
      <c r="CM7" s="38">
        <f t="shared" ref="CM7:CM38" si="9">$F7*(CL7+0.03/($E7)^4*CL7^5)</f>
        <v>16053.859389045418</v>
      </c>
      <c r="CN7" s="49">
        <f t="shared" ref="CN7:CN38" si="10">(CL7-CE7)^2</f>
        <v>3.7798799848908899</v>
      </c>
      <c r="CO7" s="74"/>
      <c r="CP7" s="39">
        <f t="shared" ref="CP7:CP38" si="11">C7</f>
        <v>1</v>
      </c>
      <c r="CQ7" s="39" t="str">
        <f t="shared" ref="CQ7:CQ38" si="12">D7</f>
        <v>('1', '2'),</v>
      </c>
      <c r="CR7" s="39">
        <f t="shared" ref="CR7:CR38" si="13">E7</f>
        <v>6020</v>
      </c>
      <c r="CS7" s="39">
        <f>CJ7</f>
        <v>3.757321736147571</v>
      </c>
      <c r="CT7" s="39">
        <f>CL7</f>
        <v>4420.834758670022</v>
      </c>
      <c r="CU7" s="11">
        <f t="shared" ref="CU7:CU38" si="14">CS7*CT7</f>
        <v>16610.498530667574</v>
      </c>
      <c r="CV7" s="66">
        <f>CT7/CR7</f>
        <v>0.73435793333389066</v>
      </c>
      <c r="CW7" s="39" t="str">
        <f>IF(CV7&gt;=0.9,"V","-")</f>
        <v>-</v>
      </c>
      <c r="CX7" s="9"/>
      <c r="CY7" s="77">
        <f>COUNTIF(CW7:CW82,"=V")</f>
        <v>10</v>
      </c>
      <c r="CZ7" s="39">
        <v>1</v>
      </c>
    </row>
    <row r="8" spans="2:104" s="1" customFormat="1" x14ac:dyDescent="0.3">
      <c r="B8" s="86"/>
      <c r="C8" s="34">
        <v>2</v>
      </c>
      <c r="D8" s="35" t="s">
        <v>8</v>
      </c>
      <c r="E8" s="35">
        <v>9010</v>
      </c>
      <c r="F8" s="35">
        <v>2.4</v>
      </c>
      <c r="G8" s="35">
        <v>11600</v>
      </c>
      <c r="H8" s="35">
        <f t="shared" ref="H8:H71" si="15">$F8*((L8-G8)+0.03/($E8)^4*5*(L8-G8)*(G8+$L$3*(L8-G8))^4)</f>
        <v>0</v>
      </c>
      <c r="I8" s="39">
        <f t="shared" ref="I8:I71" si="16">$F8*(G8+0.03/($E8)^4*G8^5)</f>
        <v>30134.686066855054</v>
      </c>
      <c r="J8" s="8"/>
      <c r="K8" s="50">
        <f t="shared" si="0"/>
        <v>3.3890888219202817</v>
      </c>
      <c r="L8" s="51">
        <v>11600</v>
      </c>
      <c r="M8" s="52">
        <f t="shared" ref="M8:M71" si="17">G8+$L$3*(L8-G8)</f>
        <v>11600</v>
      </c>
      <c r="N8" s="52">
        <f t="shared" ref="N8:N71" si="18">$F8*((S8-M8)+0.03/($E8)^4*5*(S8-M8)*(M8+$S$3*(S8-M8))^4)</f>
        <v>0</v>
      </c>
      <c r="O8" s="39">
        <f t="shared" ref="O8:O71" si="19">$F8*(M8+0.03/($E8)^4*M8^5)</f>
        <v>30134.686066855054</v>
      </c>
      <c r="P8" s="52">
        <f t="shared" ref="P8:P71" si="20">(M8-G8)^2</f>
        <v>0</v>
      </c>
      <c r="Q8" s="6"/>
      <c r="R8" s="39">
        <f t="shared" ref="R8:R71" si="21">$F8*(1+0.15*(M8/($E8))^4)</f>
        <v>3.3890888219202817</v>
      </c>
      <c r="S8" s="35">
        <v>11600</v>
      </c>
      <c r="T8" s="39">
        <f t="shared" ref="T8:T71" si="22">M8+$S$3*(S8-M8)</f>
        <v>11600</v>
      </c>
      <c r="U8" s="52">
        <f t="shared" ref="U8:U71" si="23">$F8*((Z8-T8)+0.03/($E8)^4*5*(Z8-T8)*(T8+$Z$3*(Z8-T8))^4)</f>
        <v>-3568.5617509596445</v>
      </c>
      <c r="V8" s="39">
        <f t="shared" ref="V8:V71" si="24">$F8*(T8+0.03/($E8)^4*T8^5)</f>
        <v>30134.686066855054</v>
      </c>
      <c r="W8" s="52">
        <f t="shared" ref="W8:W71" si="25">(T8-M8)^2</f>
        <v>0</v>
      </c>
      <c r="X8" s="9"/>
      <c r="Y8" s="39">
        <f t="shared" ref="Y8:Y71" si="26">$F8*(1+0.15*(T8/($E8))^4)</f>
        <v>3.3890888219202817</v>
      </c>
      <c r="Z8" s="23">
        <v>10520</v>
      </c>
      <c r="AA8" s="39">
        <f t="shared" ref="AA8:AA71" si="27">T8+$Z$3*(Z8-T8)</f>
        <v>11342.744629222083</v>
      </c>
      <c r="AB8" s="27">
        <f t="shared" ref="AB8:AB71" si="28">$F8*((AG8-AA8)+0.03/($E8)^4*5*(AG8-AA8)*(AA8+$AG$3*(AG8-AA8))^4)</f>
        <v>871.86130148173936</v>
      </c>
      <c r="AC8" s="39">
        <f t="shared" ref="AC8:AC71" si="29">$F8*(AA8+0.03/($E8)^4*AA8^5)</f>
        <v>29273.863138985078</v>
      </c>
      <c r="AD8" s="52">
        <f t="shared" ref="AD8:AD71" si="30">(AA8-T8)^2</f>
        <v>66180.325794083576</v>
      </c>
      <c r="AE8" s="9"/>
      <c r="AF8" s="39">
        <f t="shared" ref="AF8:AF71" si="31">$F8*(1+0.15*(AA8/($E8))^4)</f>
        <v>3.3042238434811524</v>
      </c>
      <c r="AG8" s="35">
        <v>11600</v>
      </c>
      <c r="AH8" s="39">
        <f t="shared" ref="AH8:AH71" si="32">AA8+$AG$3*(AG8-AA8)</f>
        <v>11599.999999992513</v>
      </c>
      <c r="AI8" s="52">
        <f>$F8*((AN8-AH8)+0.03/($E8)^4*5*(AN8-AH8)*(AH8+$AN$3*(AN8-AH8))^4)</f>
        <v>-6726.8805219137294</v>
      </c>
      <c r="AJ8" s="39">
        <f t="shared" ref="AJ8:AJ71" si="33">$F8*(AH8+0.03/($E8)^4*AH8^5)</f>
        <v>30134.686066829679</v>
      </c>
      <c r="AK8" s="52">
        <f t="shared" ref="AK8:AK71" si="34">(AH8-AA8)^2</f>
        <v>66180.325790231451</v>
      </c>
      <c r="AL8" s="9"/>
      <c r="AM8" s="39">
        <f t="shared" ref="AM8:AM71" si="35">$F8*(1+0.15*(AH8/($E8))^4)</f>
        <v>3.3890888219177286</v>
      </c>
      <c r="AN8" s="35">
        <v>9570</v>
      </c>
      <c r="AO8" s="39">
        <f>AH8+$AN$3*(AN8-AH8)</f>
        <v>11372.452759977794</v>
      </c>
      <c r="AP8" s="52">
        <f t="shared" ref="AP8:AP71" si="36">$F8*((AU8-AO8)+0.03/($E8)^4*5*(AU8-AO8)*(AO8+$AU$3*(AU8-AO8))^4)</f>
        <v>754.99192162831991</v>
      </c>
      <c r="AQ8" s="39">
        <f>$F8*(AO8+0.03/($E8)^4*AO8^5)</f>
        <v>29372.166536375174</v>
      </c>
      <c r="AR8" s="52">
        <f>(AO8-AH8)^2</f>
        <v>51777.746438316201</v>
      </c>
      <c r="AS8" s="9"/>
      <c r="AT8" s="39">
        <f t="shared" ref="AT8:AT71" si="37">$F8*(1+0.15*(AO8/($E8))^4)</f>
        <v>3.3137342472603639</v>
      </c>
      <c r="AU8" s="35">
        <v>11600</v>
      </c>
      <c r="AV8" s="39">
        <f>AO8+$AU$3*(AU8-AO8)</f>
        <v>11385.568786218142</v>
      </c>
      <c r="AW8" s="52">
        <f t="shared" ref="AW8:AW71" si="38">$F8*((BB8-AV8)+0.03/($E8)^4*5*(BB8-AV8)*(AV8+$BB$3*(BB8-AV8))^4)</f>
        <v>711.90367257345406</v>
      </c>
      <c r="AX8" s="39">
        <f t="shared" si="1"/>
        <v>29415.657237579875</v>
      </c>
      <c r="AY8" s="52">
        <f t="shared" ref="AY8:AY71" si="39">(AV8-AO8)^2</f>
        <v>172.03014433750303</v>
      </c>
      <c r="AZ8" s="9"/>
      <c r="BA8" s="39">
        <f t="shared" ref="BA8:BA71" si="40">$F8*(1+0.15*(AV8/($E8))^4)</f>
        <v>3.3179568407625646</v>
      </c>
      <c r="BB8" s="35">
        <v>11600</v>
      </c>
      <c r="BC8" s="39">
        <f>AV8+$BB$3*(BB8-AV8)</f>
        <v>11391.78403948985</v>
      </c>
      <c r="BD8" s="52">
        <f>$F8*((BI8-BC8)+0.03/($E8)^4*5*(BI8-BC8)*(BC8+$BI$3*(BI8-BC8))^4)</f>
        <v>693.145893961041</v>
      </c>
      <c r="BE8" s="39">
        <f t="shared" ref="BE8:BE71" si="41">$F8*(BC8+0.03/($E8)^4*BC8^5)</f>
        <v>29436.285412045985</v>
      </c>
      <c r="BF8" s="52">
        <f t="shared" ref="BF8:BF71" si="42">(BC8-AV8)^2</f>
        <v>38.629373231479569</v>
      </c>
      <c r="BG8" s="9"/>
      <c r="BH8" s="39">
        <f t="shared" ref="BH8:BH71" si="43">$F8*(1+0.15*(BC8/($E8))^4)</f>
        <v>3.3199628916789972</v>
      </c>
      <c r="BI8" s="35">
        <v>11600</v>
      </c>
      <c r="BJ8" s="39">
        <f t="shared" ref="BJ8:BJ71" si="44">BC8+$BI$3*(BI8-BC8)</f>
        <v>11419.583544077468</v>
      </c>
      <c r="BK8" s="52">
        <f t="shared" si="2"/>
        <v>600.95318589044996</v>
      </c>
      <c r="BL8" s="39">
        <f t="shared" ref="BL8:BL71" si="45">$F8*(BJ8+0.03/($E8)^4*BJ8^5)</f>
        <v>29528.703860222409</v>
      </c>
      <c r="BM8" s="52">
        <f t="shared" ref="BM8:BM71" si="46">(BJ8-BC8)^2</f>
        <v>772.81245531698175</v>
      </c>
      <c r="BN8" s="9"/>
      <c r="BO8" s="39">
        <f t="shared" si="3"/>
        <v>3.3289758011958601</v>
      </c>
      <c r="BP8" s="35">
        <v>11600</v>
      </c>
      <c r="BQ8" s="10">
        <f t="shared" si="4"/>
        <v>11425.560584129678</v>
      </c>
      <c r="BR8" s="52">
        <f t="shared" ref="BR8:BR71" si="47">$F8*((BW8-BQ8)+0.03/($E8)^4*5*(BW8-BQ8)*(BQ8+$BW$3*(BW8-BQ8))^4)</f>
        <v>583.82691929142663</v>
      </c>
      <c r="BS8" s="12">
        <f t="shared" si="5"/>
        <v>29548.607097374988</v>
      </c>
      <c r="BT8" s="52">
        <f t="shared" si="6"/>
        <v>35.725007785725076</v>
      </c>
      <c r="BU8" s="9"/>
      <c r="BV8" s="39">
        <f t="shared" ref="BV8:BV71" si="48">$F8*(1+0.15*(BQ8/($E8))^4)</f>
        <v>3.3309222421955247</v>
      </c>
      <c r="BW8" s="24">
        <v>11600</v>
      </c>
      <c r="BX8" s="39">
        <f t="shared" ref="BX8:BX71" si="49">BQ8+$BW$3*(BW8-BQ8)</f>
        <v>11474.197683733668</v>
      </c>
      <c r="BY8" s="27">
        <f t="shared" ref="BY8:BY71" si="50">$F8*((CD8-BX8)+0.03/($E8)^4*5*(CD8-BX8)*(BX8+$CD$3*(CD8-BX8))^4)</f>
        <v>421.17022435392551</v>
      </c>
      <c r="BZ8" s="11">
        <f t="shared" si="7"/>
        <v>29711.000618114846</v>
      </c>
      <c r="CA8" s="52">
        <f t="shared" ref="CA8:CA71" si="51">(BX8-BQ8)^2</f>
        <v>2365.5674578884009</v>
      </c>
      <c r="CB8" s="9"/>
      <c r="CC8" s="39">
        <f>$F8*(1+0.15*(BX8/($E8))^4)</f>
        <v>3.3468749959896895</v>
      </c>
      <c r="CD8" s="24">
        <v>11600</v>
      </c>
      <c r="CE8" s="39">
        <f t="shared" ref="CE8:CE71" si="52">BX8+$CD$3*(CD8-BX8)</f>
        <v>11477.221049985255</v>
      </c>
      <c r="CF8" s="52">
        <f t="shared" ref="CF8:CF71" si="53">$F8*((CK8-CE8)+0.03/($E8)^4*5*(CK8-CE8)*(CE8+$CK$3*(CK8-CE8))^4)</f>
        <v>411.12725335201793</v>
      </c>
      <c r="CG8" s="39">
        <f t="shared" si="8"/>
        <v>29721.120956050436</v>
      </c>
      <c r="CH8" s="52">
        <f t="shared" ref="CH8:CH71" si="54">(CE8-BX8)^2</f>
        <v>9.1407434912382737</v>
      </c>
      <c r="CI8" s="9"/>
      <c r="CJ8" s="39">
        <f>$F8*(1+0.15*(CE8/($E8))^4)</f>
        <v>3.3478733687405193</v>
      </c>
      <c r="CK8" s="24">
        <v>11600</v>
      </c>
      <c r="CL8" s="39">
        <f t="shared" ref="CL8:CL71" si="55">CE8+$CK$3*(CK8-CE8)</f>
        <v>11479.165241329978</v>
      </c>
      <c r="CM8" s="39">
        <f t="shared" si="9"/>
        <v>29727.630486923546</v>
      </c>
      <c r="CN8" s="52">
        <f t="shared" si="10"/>
        <v>3.7798799848944262</v>
      </c>
      <c r="CO8" s="74"/>
      <c r="CP8" s="39">
        <f t="shared" si="11"/>
        <v>2</v>
      </c>
      <c r="CQ8" s="39" t="str">
        <f t="shared" si="12"/>
        <v xml:space="preserve"> ('1', '3'),</v>
      </c>
      <c r="CR8" s="39">
        <f t="shared" si="13"/>
        <v>9010</v>
      </c>
      <c r="CS8" s="39">
        <f t="shared" ref="CS8:CS71" si="56">CJ8</f>
        <v>3.3478733687405193</v>
      </c>
      <c r="CT8" s="39">
        <f t="shared" ref="CT8:CT71" si="57">CL8</f>
        <v>11479.165241329978</v>
      </c>
      <c r="CU8" s="11">
        <f t="shared" si="14"/>
        <v>38430.791606820472</v>
      </c>
      <c r="CV8" s="66">
        <f t="shared" ref="CV8:CV71" si="58">CT8/CR8</f>
        <v>1.2740471965960021</v>
      </c>
      <c r="CW8" s="39" t="str">
        <f t="shared" ref="CW8:CW71" si="59">IF(CV8&gt;=0.9,"V","-")</f>
        <v>V</v>
      </c>
      <c r="CX8" s="9"/>
      <c r="CY8" s="1">
        <v>1</v>
      </c>
      <c r="CZ8" s="39">
        <v>2</v>
      </c>
    </row>
    <row r="9" spans="2:104" s="1" customFormat="1" x14ac:dyDescent="0.3">
      <c r="B9" s="86"/>
      <c r="C9" s="34">
        <v>3</v>
      </c>
      <c r="D9" s="35" t="s">
        <v>9</v>
      </c>
      <c r="E9" s="35">
        <v>12020</v>
      </c>
      <c r="F9" s="35">
        <v>3.6</v>
      </c>
      <c r="G9" s="35">
        <v>4300</v>
      </c>
      <c r="H9" s="35">
        <f t="shared" si="15"/>
        <v>0</v>
      </c>
      <c r="I9" s="39">
        <f t="shared" si="16"/>
        <v>15487.605857120254</v>
      </c>
      <c r="J9" s="8"/>
      <c r="K9" s="50">
        <f t="shared" si="0"/>
        <v>3.6088440199072731</v>
      </c>
      <c r="L9" s="51">
        <v>4300</v>
      </c>
      <c r="M9" s="52">
        <f t="shared" si="17"/>
        <v>4300</v>
      </c>
      <c r="N9" s="52">
        <f t="shared" si="18"/>
        <v>0</v>
      </c>
      <c r="O9" s="39">
        <f t="shared" si="19"/>
        <v>15487.605857120254</v>
      </c>
      <c r="P9" s="52">
        <f t="shared" si="20"/>
        <v>0</v>
      </c>
      <c r="Q9" s="6"/>
      <c r="R9" s="39">
        <f t="shared" si="21"/>
        <v>3.6088440199072731</v>
      </c>
      <c r="S9" s="35">
        <v>4300</v>
      </c>
      <c r="T9" s="39">
        <f t="shared" si="22"/>
        <v>4300</v>
      </c>
      <c r="U9" s="52">
        <f t="shared" si="23"/>
        <v>0</v>
      </c>
      <c r="V9" s="39">
        <f t="shared" si="24"/>
        <v>15487.605857120254</v>
      </c>
      <c r="W9" s="52">
        <f t="shared" si="25"/>
        <v>0</v>
      </c>
      <c r="X9" s="9"/>
      <c r="Y9" s="39">
        <f t="shared" si="26"/>
        <v>3.6088440199072731</v>
      </c>
      <c r="Z9" s="23">
        <v>4300</v>
      </c>
      <c r="AA9" s="39">
        <f t="shared" si="27"/>
        <v>4300</v>
      </c>
      <c r="AB9" s="27">
        <f t="shared" si="28"/>
        <v>0</v>
      </c>
      <c r="AC9" s="39">
        <f t="shared" si="29"/>
        <v>15487.605857120254</v>
      </c>
      <c r="AD9" s="52">
        <f t="shared" si="30"/>
        <v>0</v>
      </c>
      <c r="AE9" s="9"/>
      <c r="AF9" s="39">
        <f t="shared" si="31"/>
        <v>3.6088440199072731</v>
      </c>
      <c r="AG9" s="35">
        <v>4300</v>
      </c>
      <c r="AH9" s="39">
        <f t="shared" si="32"/>
        <v>4300</v>
      </c>
      <c r="AI9" s="52">
        <f>$F9*((AN9-AH9)+0.03/($E9)^4*5*(AN9-AH9)*(AH9+$AN$3*(AN9-AH9))^4)</f>
        <v>0</v>
      </c>
      <c r="AJ9" s="39">
        <f t="shared" si="33"/>
        <v>15487.605857120254</v>
      </c>
      <c r="AK9" s="52">
        <f t="shared" si="34"/>
        <v>0</v>
      </c>
      <c r="AL9" s="9"/>
      <c r="AM9" s="39">
        <f t="shared" si="35"/>
        <v>3.6088440199072731</v>
      </c>
      <c r="AN9" s="35">
        <v>4300</v>
      </c>
      <c r="AO9" s="39">
        <f t="shared" ref="AO9:AO71" si="60">AH9+$AN$3*(AN9-AH9)</f>
        <v>4300</v>
      </c>
      <c r="AP9" s="52">
        <f t="shared" si="36"/>
        <v>0</v>
      </c>
      <c r="AQ9" s="39">
        <f t="shared" ref="AQ9:AQ39" si="61">$F9*(AO9+0.03/($E9)^4*AO9^5)</f>
        <v>15487.605857120254</v>
      </c>
      <c r="AR9" s="52">
        <f t="shared" ref="AR9:AR71" si="62">(AO9-AH9)^2</f>
        <v>0</v>
      </c>
      <c r="AS9" s="9"/>
      <c r="AT9" s="39">
        <f t="shared" si="37"/>
        <v>3.6088440199072731</v>
      </c>
      <c r="AU9" s="35">
        <v>4300</v>
      </c>
      <c r="AV9" s="39">
        <f>AO9+$AU$3*(AU9-AO9)</f>
        <v>4300</v>
      </c>
      <c r="AW9" s="52">
        <f t="shared" si="38"/>
        <v>0</v>
      </c>
      <c r="AX9" s="39">
        <f t="shared" si="1"/>
        <v>15487.605857120254</v>
      </c>
      <c r="AY9" s="52">
        <f t="shared" si="39"/>
        <v>0</v>
      </c>
      <c r="AZ9" s="9"/>
      <c r="BA9" s="39">
        <f t="shared" si="40"/>
        <v>3.6088440199072731</v>
      </c>
      <c r="BB9" s="35">
        <v>4300</v>
      </c>
      <c r="BC9" s="39">
        <f t="shared" ref="BC9:BC71" si="63">AV9+$BB$3*(BB9-AV9)</f>
        <v>4300</v>
      </c>
      <c r="BD9" s="52">
        <f t="shared" ref="BD9:BD71" si="64">$F9*((BI9-BC9)+0.03/($E9)^4*5*(BI9-BC9)*(BC9+$BI$3*(BI9-BC9))^4)</f>
        <v>0</v>
      </c>
      <c r="BE9" s="39">
        <f t="shared" si="41"/>
        <v>15487.605857120254</v>
      </c>
      <c r="BF9" s="52">
        <f t="shared" si="42"/>
        <v>0</v>
      </c>
      <c r="BG9" s="9"/>
      <c r="BH9" s="39">
        <f t="shared" si="43"/>
        <v>3.6088440199072731</v>
      </c>
      <c r="BI9" s="35">
        <v>4300</v>
      </c>
      <c r="BJ9" s="39">
        <f t="shared" si="44"/>
        <v>4300</v>
      </c>
      <c r="BK9" s="52">
        <f t="shared" si="2"/>
        <v>0</v>
      </c>
      <c r="BL9" s="39">
        <f t="shared" si="45"/>
        <v>15487.605857120254</v>
      </c>
      <c r="BM9" s="52">
        <f t="shared" si="46"/>
        <v>0</v>
      </c>
      <c r="BN9" s="9"/>
      <c r="BO9" s="39">
        <f t="shared" si="3"/>
        <v>3.6088440199072731</v>
      </c>
      <c r="BP9" s="35">
        <v>4300</v>
      </c>
      <c r="BQ9" s="10">
        <f t="shared" si="4"/>
        <v>4300</v>
      </c>
      <c r="BR9" s="52">
        <f t="shared" si="47"/>
        <v>0</v>
      </c>
      <c r="BS9" s="12">
        <f t="shared" si="5"/>
        <v>15487.605857120254</v>
      </c>
      <c r="BT9" s="52">
        <f t="shared" si="6"/>
        <v>0</v>
      </c>
      <c r="BU9" s="9"/>
      <c r="BV9" s="39">
        <f t="shared" si="48"/>
        <v>3.6088440199072731</v>
      </c>
      <c r="BW9" s="24">
        <v>4300</v>
      </c>
      <c r="BX9" s="39">
        <f t="shared" si="49"/>
        <v>4300</v>
      </c>
      <c r="BY9" s="27">
        <f t="shared" si="50"/>
        <v>0</v>
      </c>
      <c r="BZ9" s="11">
        <f t="shared" si="7"/>
        <v>15487.605857120254</v>
      </c>
      <c r="CA9" s="52">
        <f t="shared" si="51"/>
        <v>0</v>
      </c>
      <c r="CB9" s="9"/>
      <c r="CC9" s="39">
        <f t="shared" ref="CC9:CC71" si="65">$F9*(1+0.15*(BX9/($E9))^4)</f>
        <v>3.6088440199072731</v>
      </c>
      <c r="CD9" s="24">
        <v>4300</v>
      </c>
      <c r="CE9" s="39">
        <f t="shared" si="52"/>
        <v>4300</v>
      </c>
      <c r="CF9" s="52">
        <f t="shared" si="53"/>
        <v>0</v>
      </c>
      <c r="CG9" s="39">
        <f t="shared" si="8"/>
        <v>15487.605857120254</v>
      </c>
      <c r="CH9" s="52">
        <f t="shared" si="54"/>
        <v>0</v>
      </c>
      <c r="CI9" s="9"/>
      <c r="CJ9" s="39">
        <f t="shared" ref="CJ9:CJ72" si="66">$F9*(1+0.15*(CE9/($E9))^4)</f>
        <v>3.6088440199072731</v>
      </c>
      <c r="CK9" s="24">
        <v>4300</v>
      </c>
      <c r="CL9" s="39">
        <f t="shared" si="55"/>
        <v>4300</v>
      </c>
      <c r="CM9" s="39">
        <f t="shared" si="9"/>
        <v>15487.605857120254</v>
      </c>
      <c r="CN9" s="52">
        <f t="shared" si="10"/>
        <v>0</v>
      </c>
      <c r="CO9" s="74"/>
      <c r="CP9" s="39">
        <f t="shared" si="11"/>
        <v>3</v>
      </c>
      <c r="CQ9" s="39" t="str">
        <f t="shared" si="12"/>
        <v xml:space="preserve"> ('2', '1'),</v>
      </c>
      <c r="CR9" s="39">
        <f t="shared" si="13"/>
        <v>12020</v>
      </c>
      <c r="CS9" s="39">
        <f t="shared" si="56"/>
        <v>3.6088440199072731</v>
      </c>
      <c r="CT9" s="39">
        <f t="shared" si="57"/>
        <v>4300</v>
      </c>
      <c r="CU9" s="11">
        <f t="shared" si="14"/>
        <v>15518.029285601275</v>
      </c>
      <c r="CV9" s="66">
        <f t="shared" si="58"/>
        <v>0.3577371048252912</v>
      </c>
      <c r="CW9" s="39" t="str">
        <f t="shared" si="59"/>
        <v>-</v>
      </c>
      <c r="CX9" s="9"/>
      <c r="CZ9" s="39">
        <v>3</v>
      </c>
    </row>
    <row r="10" spans="2:104" s="1" customFormat="1" x14ac:dyDescent="0.3">
      <c r="B10" s="86"/>
      <c r="C10" s="34">
        <v>4</v>
      </c>
      <c r="D10" s="35" t="s">
        <v>10</v>
      </c>
      <c r="E10" s="35">
        <v>15920</v>
      </c>
      <c r="F10" s="35">
        <v>3</v>
      </c>
      <c r="G10" s="35">
        <v>11390</v>
      </c>
      <c r="H10" s="35">
        <f t="shared" si="15"/>
        <v>0</v>
      </c>
      <c r="I10" s="39">
        <f t="shared" si="16"/>
        <v>34438.589404441707</v>
      </c>
      <c r="J10" s="8"/>
      <c r="K10" s="50">
        <f t="shared" si="0"/>
        <v>3.1179057965064572</v>
      </c>
      <c r="L10" s="51">
        <v>11390</v>
      </c>
      <c r="M10" s="52">
        <f t="shared" si="17"/>
        <v>11390</v>
      </c>
      <c r="N10" s="52">
        <f t="shared" si="18"/>
        <v>0</v>
      </c>
      <c r="O10" s="39">
        <f t="shared" si="19"/>
        <v>34438.589404441707</v>
      </c>
      <c r="P10" s="52">
        <f t="shared" si="20"/>
        <v>0</v>
      </c>
      <c r="Q10" s="6"/>
      <c r="R10" s="39">
        <f t="shared" si="21"/>
        <v>3.1179057965064572</v>
      </c>
      <c r="S10" s="35">
        <v>11390</v>
      </c>
      <c r="T10" s="39">
        <f t="shared" si="22"/>
        <v>11390</v>
      </c>
      <c r="U10" s="52">
        <f t="shared" si="23"/>
        <v>3379.2382019151632</v>
      </c>
      <c r="V10" s="39">
        <f t="shared" si="24"/>
        <v>34438.589404441707</v>
      </c>
      <c r="W10" s="52">
        <f t="shared" si="25"/>
        <v>0</v>
      </c>
      <c r="X10" s="9"/>
      <c r="Y10" s="39">
        <f t="shared" si="26"/>
        <v>3.1179057965064572</v>
      </c>
      <c r="Z10" s="23">
        <v>12470</v>
      </c>
      <c r="AA10" s="39">
        <f t="shared" si="27"/>
        <v>11647.255370777917</v>
      </c>
      <c r="AB10" s="27">
        <f t="shared" si="28"/>
        <v>-802.09801173096525</v>
      </c>
      <c r="AC10" s="39">
        <f t="shared" si="29"/>
        <v>35242.08887068076</v>
      </c>
      <c r="AD10" s="52">
        <f t="shared" si="30"/>
        <v>66180.325794083576</v>
      </c>
      <c r="AE10" s="9"/>
      <c r="AF10" s="39">
        <f t="shared" si="31"/>
        <v>3.1289242610325578</v>
      </c>
      <c r="AG10" s="35">
        <v>11390</v>
      </c>
      <c r="AH10" s="39">
        <f t="shared" si="32"/>
        <v>11390.000000007487</v>
      </c>
      <c r="AI10" s="52">
        <f t="shared" ref="AI10:AI71" si="67">$F10*((AN10-AH10)+0.03/($E10)^4*5*(AN10-AH10)*(AH10+$AN$3*(AN10-AH10))^4)</f>
        <v>6349.0562571179134</v>
      </c>
      <c r="AJ10" s="39">
        <f t="shared" si="33"/>
        <v>34438.589404465056</v>
      </c>
      <c r="AK10" s="52">
        <f t="shared" si="34"/>
        <v>66180.325790231451</v>
      </c>
      <c r="AL10" s="9"/>
      <c r="AM10" s="39">
        <f t="shared" si="35"/>
        <v>3.1179057965067676</v>
      </c>
      <c r="AN10" s="35">
        <v>13420</v>
      </c>
      <c r="AO10" s="39">
        <f t="shared" si="60"/>
        <v>11617.547240022206</v>
      </c>
      <c r="AP10" s="52">
        <f t="shared" si="36"/>
        <v>-711.54900256181986</v>
      </c>
      <c r="AQ10" s="39">
        <f t="shared" si="61"/>
        <v>35149.153868358517</v>
      </c>
      <c r="AR10" s="52">
        <f t="shared" si="62"/>
        <v>51777.746438316201</v>
      </c>
      <c r="AS10" s="9"/>
      <c r="AT10" s="39">
        <f t="shared" si="37"/>
        <v>3.1276139197740545</v>
      </c>
      <c r="AU10" s="35">
        <v>11390</v>
      </c>
      <c r="AV10" s="39">
        <f t="shared" ref="AV10:AV71" si="68">AO10+$AU$3*(AU10-AO10)</f>
        <v>11604.431213781858</v>
      </c>
      <c r="AW10" s="52">
        <f t="shared" si="38"/>
        <v>-670.47636866298762</v>
      </c>
      <c r="AX10" s="39">
        <f t="shared" si="1"/>
        <v>35108.135777211683</v>
      </c>
      <c r="AY10" s="52">
        <f t="shared" si="39"/>
        <v>172.03014433750303</v>
      </c>
      <c r="AZ10" s="9"/>
      <c r="BA10" s="39">
        <f t="shared" si="40"/>
        <v>3.1270385986328839</v>
      </c>
      <c r="BB10" s="35">
        <v>11390</v>
      </c>
      <c r="BC10" s="39">
        <f t="shared" si="63"/>
        <v>11598.21596051015</v>
      </c>
      <c r="BD10" s="52">
        <f t="shared" si="64"/>
        <v>-650.79056955996862</v>
      </c>
      <c r="BE10" s="39">
        <f t="shared" si="41"/>
        <v>35088.701285661955</v>
      </c>
      <c r="BF10" s="52">
        <f t="shared" si="42"/>
        <v>38.629373231479569</v>
      </c>
      <c r="BG10" s="9"/>
      <c r="BH10" s="39">
        <f t="shared" si="43"/>
        <v>3.1267666532217979</v>
      </c>
      <c r="BI10" s="35">
        <v>11390</v>
      </c>
      <c r="BJ10" s="39">
        <f t="shared" si="44"/>
        <v>11570.416455922532</v>
      </c>
      <c r="BK10" s="52">
        <f t="shared" si="2"/>
        <v>-563.85490062054555</v>
      </c>
      <c r="BL10" s="39">
        <f t="shared" si="45"/>
        <v>35001.795574732416</v>
      </c>
      <c r="BM10" s="52">
        <f t="shared" si="46"/>
        <v>772.81245531698175</v>
      </c>
      <c r="BN10" s="9"/>
      <c r="BO10" s="39">
        <f t="shared" si="3"/>
        <v>3.1255556392769672</v>
      </c>
      <c r="BP10" s="35">
        <v>11390</v>
      </c>
      <c r="BQ10" s="10">
        <f t="shared" si="4"/>
        <v>11564.439415870322</v>
      </c>
      <c r="BR10" s="52">
        <f t="shared" si="47"/>
        <v>-544.80949819806983</v>
      </c>
      <c r="BS10" s="12">
        <f t="shared" si="5"/>
        <v>34983.11477842593</v>
      </c>
      <c r="BT10" s="52">
        <f t="shared" si="6"/>
        <v>35.725007785725076</v>
      </c>
      <c r="BU10" s="9"/>
      <c r="BV10" s="39">
        <f t="shared" si="48"/>
        <v>3.125296402356204</v>
      </c>
      <c r="BW10" s="24">
        <v>11390</v>
      </c>
      <c r="BX10" s="39">
        <f t="shared" si="49"/>
        <v>11515.802316266332</v>
      </c>
      <c r="BY10" s="27">
        <f t="shared" si="50"/>
        <v>-392.88975087435864</v>
      </c>
      <c r="BZ10" s="11">
        <f t="shared" si="7"/>
        <v>34831.160470966744</v>
      </c>
      <c r="CA10" s="52">
        <f t="shared" si="51"/>
        <v>2365.5674578884009</v>
      </c>
      <c r="CB10" s="9"/>
      <c r="CC10" s="39">
        <f t="shared" si="65"/>
        <v>3.1232018032156299</v>
      </c>
      <c r="CD10" s="24">
        <v>11390</v>
      </c>
      <c r="CE10" s="39">
        <f t="shared" si="52"/>
        <v>11512.778950014745</v>
      </c>
      <c r="CF10" s="52">
        <f t="shared" si="53"/>
        <v>-383.43735441524677</v>
      </c>
      <c r="CG10" s="39">
        <f t="shared" si="8"/>
        <v>34821.718083571133</v>
      </c>
      <c r="CH10" s="52">
        <f t="shared" si="54"/>
        <v>9.1407434912382737</v>
      </c>
      <c r="CI10" s="9"/>
      <c r="CJ10" s="39">
        <f t="shared" si="66"/>
        <v>3.123072472231625</v>
      </c>
      <c r="CK10" s="24">
        <v>11390</v>
      </c>
      <c r="CL10" s="39">
        <f t="shared" si="55"/>
        <v>11510.834758670022</v>
      </c>
      <c r="CM10" s="39">
        <f t="shared" si="9"/>
        <v>34815.646313902442</v>
      </c>
      <c r="CN10" s="52">
        <f t="shared" si="10"/>
        <v>3.7798799848944262</v>
      </c>
      <c r="CO10" s="74"/>
      <c r="CP10" s="39">
        <f t="shared" si="11"/>
        <v>4</v>
      </c>
      <c r="CQ10" s="39" t="str">
        <f t="shared" si="12"/>
        <v xml:space="preserve"> ('2', '6'),</v>
      </c>
      <c r="CR10" s="39">
        <f t="shared" si="13"/>
        <v>15920</v>
      </c>
      <c r="CS10" s="39">
        <f t="shared" si="56"/>
        <v>3.123072472231625</v>
      </c>
      <c r="CT10" s="39">
        <f t="shared" si="57"/>
        <v>11510.834758670022</v>
      </c>
      <c r="CU10" s="11">
        <f t="shared" si="14"/>
        <v>35949.171167209308</v>
      </c>
      <c r="CV10" s="66">
        <f t="shared" si="58"/>
        <v>0.72304238433856927</v>
      </c>
      <c r="CW10" s="39" t="str">
        <f t="shared" si="59"/>
        <v>-</v>
      </c>
      <c r="CX10" s="9"/>
      <c r="CZ10" s="39">
        <v>4</v>
      </c>
    </row>
    <row r="11" spans="2:104" s="1" customFormat="1" x14ac:dyDescent="0.3">
      <c r="B11" s="86"/>
      <c r="C11" s="34">
        <v>5</v>
      </c>
      <c r="D11" s="35" t="s">
        <v>11</v>
      </c>
      <c r="E11" s="35">
        <v>46810</v>
      </c>
      <c r="F11" s="35">
        <v>2.4</v>
      </c>
      <c r="G11" s="35">
        <v>11600</v>
      </c>
      <c r="H11" s="35">
        <f t="shared" si="15"/>
        <v>0</v>
      </c>
      <c r="I11" s="39">
        <f t="shared" si="16"/>
        <v>27843.149690482005</v>
      </c>
      <c r="J11" s="8"/>
      <c r="K11" s="50">
        <f t="shared" si="0"/>
        <v>2.4013576252077615</v>
      </c>
      <c r="L11" s="51">
        <v>11600</v>
      </c>
      <c r="M11" s="52">
        <f t="shared" si="17"/>
        <v>11600</v>
      </c>
      <c r="N11" s="52">
        <f t="shared" si="18"/>
        <v>0</v>
      </c>
      <c r="O11" s="39">
        <f t="shared" si="19"/>
        <v>27843.149690482005</v>
      </c>
      <c r="P11" s="52">
        <f t="shared" si="20"/>
        <v>0</v>
      </c>
      <c r="Q11" s="6"/>
      <c r="R11" s="39">
        <f t="shared" si="21"/>
        <v>2.4013576252077615</v>
      </c>
      <c r="S11" s="35">
        <v>11600</v>
      </c>
      <c r="T11" s="39">
        <f t="shared" si="22"/>
        <v>11600</v>
      </c>
      <c r="U11" s="52">
        <f t="shared" si="23"/>
        <v>0</v>
      </c>
      <c r="V11" s="39">
        <f t="shared" si="24"/>
        <v>27843.149690482005</v>
      </c>
      <c r="W11" s="52">
        <f t="shared" si="25"/>
        <v>0</v>
      </c>
      <c r="X11" s="9"/>
      <c r="Y11" s="39">
        <f t="shared" si="26"/>
        <v>2.4013576252077615</v>
      </c>
      <c r="Z11" s="23">
        <v>11600</v>
      </c>
      <c r="AA11" s="39">
        <f t="shared" si="27"/>
        <v>11600</v>
      </c>
      <c r="AB11" s="27">
        <f t="shared" si="28"/>
        <v>0</v>
      </c>
      <c r="AC11" s="39">
        <f t="shared" si="29"/>
        <v>27843.149690482005</v>
      </c>
      <c r="AD11" s="52">
        <f t="shared" si="30"/>
        <v>0</v>
      </c>
      <c r="AE11" s="9"/>
      <c r="AF11" s="39">
        <f t="shared" si="31"/>
        <v>2.4013576252077615</v>
      </c>
      <c r="AG11" s="35">
        <v>11600</v>
      </c>
      <c r="AH11" s="39">
        <f t="shared" si="32"/>
        <v>11600</v>
      </c>
      <c r="AI11" s="52">
        <f t="shared" si="67"/>
        <v>0</v>
      </c>
      <c r="AJ11" s="39">
        <f t="shared" si="33"/>
        <v>27843.149690482005</v>
      </c>
      <c r="AK11" s="52">
        <f t="shared" si="34"/>
        <v>0</v>
      </c>
      <c r="AL11" s="9"/>
      <c r="AM11" s="39">
        <f t="shared" si="35"/>
        <v>2.4013576252077615</v>
      </c>
      <c r="AN11" s="35">
        <v>11600</v>
      </c>
      <c r="AO11" s="39">
        <f t="shared" si="60"/>
        <v>11600</v>
      </c>
      <c r="AP11" s="52">
        <f t="shared" si="36"/>
        <v>0</v>
      </c>
      <c r="AQ11" s="39">
        <f t="shared" si="61"/>
        <v>27843.149690482005</v>
      </c>
      <c r="AR11" s="52">
        <f t="shared" si="62"/>
        <v>0</v>
      </c>
      <c r="AS11" s="9"/>
      <c r="AT11" s="39">
        <f t="shared" si="37"/>
        <v>2.4013576252077615</v>
      </c>
      <c r="AU11" s="35">
        <v>11600</v>
      </c>
      <c r="AV11" s="39">
        <f t="shared" si="68"/>
        <v>11600</v>
      </c>
      <c r="AW11" s="52">
        <f t="shared" si="38"/>
        <v>0</v>
      </c>
      <c r="AX11" s="39">
        <f t="shared" si="1"/>
        <v>27843.149690482005</v>
      </c>
      <c r="AY11" s="52">
        <f t="shared" si="39"/>
        <v>0</v>
      </c>
      <c r="AZ11" s="9"/>
      <c r="BA11" s="39">
        <f t="shared" si="40"/>
        <v>2.4013576252077615</v>
      </c>
      <c r="BB11" s="35">
        <v>11600</v>
      </c>
      <c r="BC11" s="39">
        <f t="shared" si="63"/>
        <v>11600</v>
      </c>
      <c r="BD11" s="52">
        <f t="shared" si="64"/>
        <v>0</v>
      </c>
      <c r="BE11" s="39">
        <f t="shared" si="41"/>
        <v>27843.149690482005</v>
      </c>
      <c r="BF11" s="52">
        <f t="shared" si="42"/>
        <v>0</v>
      </c>
      <c r="BG11" s="9"/>
      <c r="BH11" s="39">
        <f t="shared" si="43"/>
        <v>2.4013576252077615</v>
      </c>
      <c r="BI11" s="35">
        <v>11600</v>
      </c>
      <c r="BJ11" s="39">
        <f t="shared" si="44"/>
        <v>11600</v>
      </c>
      <c r="BK11" s="52">
        <f t="shared" si="2"/>
        <v>0</v>
      </c>
      <c r="BL11" s="39">
        <f t="shared" si="45"/>
        <v>27843.149690482005</v>
      </c>
      <c r="BM11" s="52">
        <f t="shared" si="46"/>
        <v>0</v>
      </c>
      <c r="BN11" s="9"/>
      <c r="BO11" s="39">
        <f t="shared" si="3"/>
        <v>2.4013576252077615</v>
      </c>
      <c r="BP11" s="35">
        <v>11600</v>
      </c>
      <c r="BQ11" s="10">
        <f t="shared" si="4"/>
        <v>11600</v>
      </c>
      <c r="BR11" s="52">
        <f t="shared" si="47"/>
        <v>0</v>
      </c>
      <c r="BS11" s="12">
        <f t="shared" si="5"/>
        <v>27843.149690482005</v>
      </c>
      <c r="BT11" s="52">
        <f t="shared" si="6"/>
        <v>0</v>
      </c>
      <c r="BU11" s="9"/>
      <c r="BV11" s="39">
        <f t="shared" si="48"/>
        <v>2.4013576252077615</v>
      </c>
      <c r="BW11" s="24">
        <v>11600</v>
      </c>
      <c r="BX11" s="39">
        <f t="shared" si="49"/>
        <v>11600</v>
      </c>
      <c r="BY11" s="27">
        <f t="shared" si="50"/>
        <v>0</v>
      </c>
      <c r="BZ11" s="11">
        <f t="shared" si="7"/>
        <v>27843.149690482005</v>
      </c>
      <c r="CA11" s="52">
        <f t="shared" si="51"/>
        <v>0</v>
      </c>
      <c r="CB11" s="9"/>
      <c r="CC11" s="39">
        <f t="shared" si="65"/>
        <v>2.4013576252077615</v>
      </c>
      <c r="CD11" s="24">
        <v>11600</v>
      </c>
      <c r="CE11" s="39">
        <f t="shared" si="52"/>
        <v>11600</v>
      </c>
      <c r="CF11" s="52">
        <f t="shared" si="53"/>
        <v>0</v>
      </c>
      <c r="CG11" s="39">
        <f t="shared" si="8"/>
        <v>27843.149690482005</v>
      </c>
      <c r="CH11" s="52">
        <f t="shared" si="54"/>
        <v>0</v>
      </c>
      <c r="CI11" s="9"/>
      <c r="CJ11" s="39">
        <f t="shared" si="66"/>
        <v>2.4013576252077615</v>
      </c>
      <c r="CK11" s="24">
        <v>11600</v>
      </c>
      <c r="CL11" s="39">
        <f t="shared" si="55"/>
        <v>11600</v>
      </c>
      <c r="CM11" s="39">
        <f t="shared" si="9"/>
        <v>27843.149690482005</v>
      </c>
      <c r="CN11" s="52">
        <f t="shared" si="10"/>
        <v>0</v>
      </c>
      <c r="CO11" s="74"/>
      <c r="CP11" s="39">
        <f t="shared" si="11"/>
        <v>5</v>
      </c>
      <c r="CQ11" s="39" t="str">
        <f t="shared" si="12"/>
        <v xml:space="preserve"> ('3', '1'),</v>
      </c>
      <c r="CR11" s="39">
        <f t="shared" si="13"/>
        <v>46810</v>
      </c>
      <c r="CS11" s="39">
        <f t="shared" si="56"/>
        <v>2.4013576252077615</v>
      </c>
      <c r="CT11" s="39">
        <f t="shared" si="57"/>
        <v>11600</v>
      </c>
      <c r="CU11" s="11">
        <f t="shared" si="14"/>
        <v>27855.748452410033</v>
      </c>
      <c r="CV11" s="66">
        <f t="shared" si="58"/>
        <v>0.24781029694509721</v>
      </c>
      <c r="CW11" s="39" t="str">
        <f t="shared" si="59"/>
        <v>-</v>
      </c>
      <c r="CX11" s="9"/>
      <c r="CZ11" s="39">
        <v>5</v>
      </c>
    </row>
    <row r="12" spans="2:104" s="1" customFormat="1" x14ac:dyDescent="0.3">
      <c r="B12" s="86"/>
      <c r="C12" s="34">
        <v>6</v>
      </c>
      <c r="D12" s="35" t="s">
        <v>12</v>
      </c>
      <c r="E12" s="35">
        <v>34220</v>
      </c>
      <c r="F12" s="35">
        <v>2.4</v>
      </c>
      <c r="G12" s="35">
        <v>10650</v>
      </c>
      <c r="H12" s="35">
        <f t="shared" si="15"/>
        <v>-5021.5300314722544</v>
      </c>
      <c r="I12" s="39">
        <f t="shared" si="16"/>
        <v>25567.193835695689</v>
      </c>
      <c r="J12" s="8"/>
      <c r="K12" s="50">
        <f t="shared" si="0"/>
        <v>2.4033773876505591</v>
      </c>
      <c r="L12" s="51">
        <v>8560</v>
      </c>
      <c r="M12" s="52">
        <f t="shared" si="17"/>
        <v>10019.584430385035</v>
      </c>
      <c r="N12" s="52">
        <f t="shared" si="18"/>
        <v>-3505.4869217256587</v>
      </c>
      <c r="O12" s="39">
        <f t="shared" si="19"/>
        <v>24052.304892946948</v>
      </c>
      <c r="P12" s="52">
        <f t="shared" si="20"/>
        <v>397423.79041296028</v>
      </c>
      <c r="Q12" s="6"/>
      <c r="R12" s="39">
        <f t="shared" si="21"/>
        <v>2.4026459480728493</v>
      </c>
      <c r="S12" s="35">
        <v>8560</v>
      </c>
      <c r="T12" s="39">
        <f t="shared" si="22"/>
        <v>8973.2051087446471</v>
      </c>
      <c r="U12" s="52">
        <f t="shared" si="23"/>
        <v>-5866.8723989320142</v>
      </c>
      <c r="V12" s="39">
        <f t="shared" si="24"/>
        <v>21538.746833576697</v>
      </c>
      <c r="W12" s="52">
        <f t="shared" si="25"/>
        <v>1094909.6847565991</v>
      </c>
      <c r="X12" s="9"/>
      <c r="Y12" s="39">
        <f t="shared" si="26"/>
        <v>2.4017020521388535</v>
      </c>
      <c r="Z12" s="23">
        <v>6530</v>
      </c>
      <c r="AA12" s="39">
        <f t="shared" si="27"/>
        <v>8391.2350752848288</v>
      </c>
      <c r="AB12" s="27">
        <f t="shared" si="28"/>
        <v>-1875.6520450951784</v>
      </c>
      <c r="AC12" s="39">
        <f t="shared" si="29"/>
        <v>20141.148629706851</v>
      </c>
      <c r="AD12" s="52">
        <f t="shared" si="30"/>
        <v>338689.11984522204</v>
      </c>
      <c r="AE12" s="9"/>
      <c r="AF12" s="39">
        <f t="shared" si="31"/>
        <v>2.40130162544826</v>
      </c>
      <c r="AG12" s="35">
        <v>7610</v>
      </c>
      <c r="AH12" s="39">
        <f t="shared" si="32"/>
        <v>7610.0000000227374</v>
      </c>
      <c r="AI12" s="52">
        <f t="shared" si="67"/>
        <v>-2592.8918416606175</v>
      </c>
      <c r="AJ12" s="39">
        <f t="shared" si="33"/>
        <v>18265.340095587351</v>
      </c>
      <c r="AK12" s="52">
        <f t="shared" si="34"/>
        <v>610328.24281976558</v>
      </c>
      <c r="AL12" s="9"/>
      <c r="AM12" s="39">
        <f t="shared" si="35"/>
        <v>2.4008804832672657</v>
      </c>
      <c r="AN12" s="35">
        <v>6530</v>
      </c>
      <c r="AO12" s="39">
        <f t="shared" si="60"/>
        <v>7488.940384642453</v>
      </c>
      <c r="AP12" s="52">
        <f t="shared" si="36"/>
        <v>2571.4570632818481</v>
      </c>
      <c r="AQ12" s="39">
        <f t="shared" si="61"/>
        <v>17974.69376547894</v>
      </c>
      <c r="AR12" s="52">
        <f t="shared" si="62"/>
        <v>14655.430476022395</v>
      </c>
      <c r="AS12" s="9"/>
      <c r="AT12" s="39">
        <f t="shared" si="37"/>
        <v>2.4008257792648418</v>
      </c>
      <c r="AU12" s="35">
        <v>8560</v>
      </c>
      <c r="AV12" s="39">
        <f t="shared" si="68"/>
        <v>7550.6772179199552</v>
      </c>
      <c r="AW12" s="52">
        <f t="shared" si="38"/>
        <v>2423.2494066600957</v>
      </c>
      <c r="AX12" s="39">
        <f t="shared" si="1"/>
        <v>18122.913993847167</v>
      </c>
      <c r="AY12" s="52">
        <f t="shared" si="39"/>
        <v>3811.4365831341065</v>
      </c>
      <c r="AZ12" s="9"/>
      <c r="BA12" s="39">
        <f t="shared" si="40"/>
        <v>2.4008533478534995</v>
      </c>
      <c r="BB12" s="35">
        <v>8560</v>
      </c>
      <c r="BC12" s="39">
        <f t="shared" si="63"/>
        <v>7579.9322718502772</v>
      </c>
      <c r="BD12" s="52">
        <f t="shared" si="64"/>
        <v>72.188661005160554</v>
      </c>
      <c r="BE12" s="39">
        <f t="shared" si="41"/>
        <v>18193.151282219849</v>
      </c>
      <c r="BF12" s="52">
        <f t="shared" si="42"/>
        <v>855.85818046604822</v>
      </c>
      <c r="BG12" s="9"/>
      <c r="BH12" s="39">
        <f t="shared" si="43"/>
        <v>2.4008666500781701</v>
      </c>
      <c r="BI12" s="35">
        <v>7610</v>
      </c>
      <c r="BJ12" s="39">
        <f t="shared" si="44"/>
        <v>7583.9466996808314</v>
      </c>
      <c r="BK12" s="52">
        <f t="shared" si="2"/>
        <v>2343.3901608142628</v>
      </c>
      <c r="BL12" s="39">
        <f t="shared" si="45"/>
        <v>18202.789391804479</v>
      </c>
      <c r="BM12" s="52">
        <f t="shared" si="46"/>
        <v>16.11563080672865</v>
      </c>
      <c r="BN12" s="9"/>
      <c r="BO12" s="39">
        <f t="shared" si="3"/>
        <v>2.4008684874924953</v>
      </c>
      <c r="BP12" s="35">
        <v>8560</v>
      </c>
      <c r="BQ12" s="10">
        <f t="shared" si="4"/>
        <v>7616.2824954333237</v>
      </c>
      <c r="BR12" s="52">
        <f t="shared" si="47"/>
        <v>-15.083533857462513</v>
      </c>
      <c r="BS12" s="12">
        <f t="shared" si="5"/>
        <v>18280.423625345753</v>
      </c>
      <c r="BT12" s="52">
        <f t="shared" si="6"/>
        <v>1045.6036869468946</v>
      </c>
      <c r="BU12" s="9"/>
      <c r="BV12" s="39">
        <f t="shared" si="48"/>
        <v>2.4008833944293575</v>
      </c>
      <c r="BW12" s="24">
        <v>7610</v>
      </c>
      <c r="BX12" s="39">
        <f t="shared" si="49"/>
        <v>7614.5308135979558</v>
      </c>
      <c r="BY12" s="27">
        <f t="shared" si="50"/>
        <v>2269.970506354035</v>
      </c>
      <c r="BZ12" s="11">
        <f t="shared" si="7"/>
        <v>18276.218042226519</v>
      </c>
      <c r="CA12" s="52">
        <f t="shared" si="51"/>
        <v>3.0683892523578198</v>
      </c>
      <c r="CB12" s="9"/>
      <c r="CC12" s="39">
        <f t="shared" si="65"/>
        <v>2.4008825820161022</v>
      </c>
      <c r="CD12" s="24">
        <v>8560</v>
      </c>
      <c r="CE12" s="39">
        <f t="shared" si="52"/>
        <v>7637.2529678072069</v>
      </c>
      <c r="CF12" s="52">
        <f t="shared" si="53"/>
        <v>2215.4233669344021</v>
      </c>
      <c r="CG12" s="39">
        <f t="shared" si="8"/>
        <v>18330.771386536409</v>
      </c>
      <c r="CH12" s="52">
        <f t="shared" si="54"/>
        <v>516.29629190898879</v>
      </c>
      <c r="CI12" s="9"/>
      <c r="CJ12" s="39">
        <f t="shared" si="66"/>
        <v>2.4008931639457685</v>
      </c>
      <c r="CK12" s="24">
        <v>8560</v>
      </c>
      <c r="CL12" s="39">
        <f t="shared" si="55"/>
        <v>7651.8645668894733</v>
      </c>
      <c r="CM12" s="39">
        <f t="shared" si="9"/>
        <v>18365.85232491963</v>
      </c>
      <c r="CN12" s="52">
        <f t="shared" si="10"/>
        <v>213.49882774088732</v>
      </c>
      <c r="CO12" s="74"/>
      <c r="CP12" s="39">
        <f t="shared" si="11"/>
        <v>6</v>
      </c>
      <c r="CQ12" s="39" t="str">
        <f t="shared" si="12"/>
        <v xml:space="preserve"> ('3', '4'),</v>
      </c>
      <c r="CR12" s="39">
        <f t="shared" si="13"/>
        <v>34220</v>
      </c>
      <c r="CS12" s="39">
        <f t="shared" si="56"/>
        <v>2.4008931639457685</v>
      </c>
      <c r="CT12" s="39">
        <f t="shared" si="57"/>
        <v>7651.8645668894733</v>
      </c>
      <c r="CU12" s="11">
        <f t="shared" si="14"/>
        <v>18371.309330083786</v>
      </c>
      <c r="CV12" s="66">
        <f t="shared" si="58"/>
        <v>0.22360796513411668</v>
      </c>
      <c r="CW12" s="39" t="str">
        <f t="shared" si="59"/>
        <v>-</v>
      </c>
      <c r="CX12" s="9"/>
      <c r="CZ12" s="39">
        <v>6</v>
      </c>
    </row>
    <row r="13" spans="2:104" s="1" customFormat="1" x14ac:dyDescent="0.3">
      <c r="B13" s="86"/>
      <c r="C13" s="34">
        <v>7</v>
      </c>
      <c r="D13" s="35" t="s">
        <v>13</v>
      </c>
      <c r="E13" s="35">
        <v>46810</v>
      </c>
      <c r="F13" s="35">
        <v>2.4</v>
      </c>
      <c r="G13" s="35">
        <v>8730</v>
      </c>
      <c r="H13" s="35">
        <f t="shared" si="15"/>
        <v>5017.2030252525037</v>
      </c>
      <c r="I13" s="39">
        <f t="shared" si="16"/>
        <v>20952.760412330284</v>
      </c>
      <c r="J13" s="8"/>
      <c r="K13" s="50">
        <f t="shared" si="0"/>
        <v>2.4004355167985598</v>
      </c>
      <c r="L13" s="51">
        <v>10820</v>
      </c>
      <c r="M13" s="52">
        <f t="shared" si="17"/>
        <v>9360.4155696149646</v>
      </c>
      <c r="N13" s="52">
        <f t="shared" si="18"/>
        <v>3504.2862785303801</v>
      </c>
      <c r="O13" s="39">
        <f t="shared" si="19"/>
        <v>22466.074957152869</v>
      </c>
      <c r="P13" s="52">
        <f t="shared" si="20"/>
        <v>397423.79041296028</v>
      </c>
      <c r="Q13" s="6"/>
      <c r="R13" s="39">
        <f t="shared" si="21"/>
        <v>2.4005756101686622</v>
      </c>
      <c r="S13" s="35">
        <v>10820</v>
      </c>
      <c r="T13" s="39">
        <f t="shared" si="22"/>
        <v>10406.794891255353</v>
      </c>
      <c r="U13" s="52">
        <f t="shared" si="23"/>
        <v>3273.0479260610232</v>
      </c>
      <c r="V13" s="39">
        <f t="shared" si="24"/>
        <v>24978.138210242832</v>
      </c>
      <c r="W13" s="52">
        <f t="shared" si="25"/>
        <v>1094909.6847565991</v>
      </c>
      <c r="X13" s="9"/>
      <c r="Y13" s="39">
        <f t="shared" si="26"/>
        <v>2.4008794596458918</v>
      </c>
      <c r="Z13" s="23">
        <v>11770</v>
      </c>
      <c r="AA13" s="39">
        <f t="shared" si="27"/>
        <v>10731.509553937254</v>
      </c>
      <c r="AB13" s="27">
        <f t="shared" si="28"/>
        <v>2493.8714341942718</v>
      </c>
      <c r="AC13" s="39">
        <f t="shared" si="29"/>
        <v>25757.757359932224</v>
      </c>
      <c r="AD13" s="52">
        <f t="shared" si="30"/>
        <v>105439.61216062091</v>
      </c>
      <c r="AE13" s="9"/>
      <c r="AF13" s="39">
        <f t="shared" si="31"/>
        <v>2.400994468891859</v>
      </c>
      <c r="AG13" s="35">
        <v>11770</v>
      </c>
      <c r="AH13" s="39">
        <f t="shared" si="32"/>
        <v>11769.999999969776</v>
      </c>
      <c r="AI13" s="52">
        <f t="shared" si="67"/>
        <v>-2281.3182231542105</v>
      </c>
      <c r="AJ13" s="39">
        <f t="shared" si="33"/>
        <v>28251.387351280147</v>
      </c>
      <c r="AK13" s="52">
        <f t="shared" si="34"/>
        <v>1078462.4065008254</v>
      </c>
      <c r="AL13" s="9"/>
      <c r="AM13" s="39">
        <f t="shared" si="35"/>
        <v>2.4014389767853408</v>
      </c>
      <c r="AN13" s="35">
        <v>10820</v>
      </c>
      <c r="AO13" s="39">
        <f t="shared" si="60"/>
        <v>11663.51237533534</v>
      </c>
      <c r="AP13" s="52">
        <f t="shared" si="36"/>
        <v>-2025.5807662957363</v>
      </c>
      <c r="AQ13" s="39">
        <f t="shared" si="61"/>
        <v>27995.666566682528</v>
      </c>
      <c r="AR13" s="52">
        <f t="shared" si="62"/>
        <v>11339.614200284463</v>
      </c>
      <c r="AS13" s="9"/>
      <c r="AT13" s="39">
        <f t="shared" si="37"/>
        <v>2.4013876033966222</v>
      </c>
      <c r="AU13" s="35">
        <v>10820</v>
      </c>
      <c r="AV13" s="39">
        <f t="shared" si="68"/>
        <v>11614.891568298186</v>
      </c>
      <c r="AW13" s="52">
        <f t="shared" si="38"/>
        <v>-1908.8158997720398</v>
      </c>
      <c r="AX13" s="39">
        <f t="shared" si="1"/>
        <v>27878.909723540655</v>
      </c>
      <c r="AY13" s="52">
        <f t="shared" si="39"/>
        <v>2363.9828769441647</v>
      </c>
      <c r="AZ13" s="9"/>
      <c r="BA13" s="39">
        <f t="shared" si="40"/>
        <v>2.4013646100811061</v>
      </c>
      <c r="BB13" s="35">
        <v>10820</v>
      </c>
      <c r="BC13" s="39">
        <f t="shared" si="63"/>
        <v>11591.851767639571</v>
      </c>
      <c r="BD13" s="52">
        <f t="shared" si="64"/>
        <v>427.79892294017935</v>
      </c>
      <c r="BE13" s="39">
        <f t="shared" si="41"/>
        <v>27823.582886101405</v>
      </c>
      <c r="BF13" s="52">
        <f t="shared" si="42"/>
        <v>530.83241438870209</v>
      </c>
      <c r="BG13" s="9"/>
      <c r="BH13" s="39">
        <f t="shared" si="43"/>
        <v>2.4013538146576363</v>
      </c>
      <c r="BI13" s="35">
        <v>11770</v>
      </c>
      <c r="BJ13" s="39">
        <f t="shared" si="44"/>
        <v>11615.636844396637</v>
      </c>
      <c r="BK13" s="52">
        <f t="shared" si="2"/>
        <v>-1910.6046150809741</v>
      </c>
      <c r="BL13" s="39">
        <f t="shared" si="45"/>
        <v>27880.69940331874</v>
      </c>
      <c r="BM13" s="52">
        <f t="shared" si="46"/>
        <v>565.72987633948924</v>
      </c>
      <c r="BN13" s="9"/>
      <c r="BO13" s="39">
        <f t="shared" si="3"/>
        <v>2.4013649603587344</v>
      </c>
      <c r="BP13" s="35">
        <v>10820</v>
      </c>
      <c r="BQ13" s="10">
        <f t="shared" si="4"/>
        <v>11589.278088696354</v>
      </c>
      <c r="BR13" s="52">
        <f t="shared" si="47"/>
        <v>433.98131299427536</v>
      </c>
      <c r="BS13" s="12">
        <f t="shared" si="5"/>
        <v>27817.402573900257</v>
      </c>
      <c r="BT13" s="52">
        <f t="shared" si="6"/>
        <v>694.78400206719766</v>
      </c>
      <c r="BU13" s="9"/>
      <c r="BV13" s="39">
        <f t="shared" si="48"/>
        <v>2.4013526127361065</v>
      </c>
      <c r="BW13" s="24">
        <v>11770</v>
      </c>
      <c r="BX13" s="39">
        <f t="shared" si="49"/>
        <v>11639.666870135712</v>
      </c>
      <c r="BY13" s="27">
        <f t="shared" si="50"/>
        <v>-1968.3209707757026</v>
      </c>
      <c r="BZ13" s="11">
        <f t="shared" si="7"/>
        <v>27938.404401117252</v>
      </c>
      <c r="CA13" s="52">
        <f t="shared" si="51"/>
        <v>2539.0292949434252</v>
      </c>
      <c r="CB13" s="9"/>
      <c r="CC13" s="39">
        <f t="shared" si="65"/>
        <v>2.4013762905877329</v>
      </c>
      <c r="CD13" s="24">
        <v>10820</v>
      </c>
      <c r="CE13" s="39">
        <f t="shared" si="52"/>
        <v>11619.968082178049</v>
      </c>
      <c r="CF13" s="52">
        <f t="shared" si="53"/>
        <v>-1921.0121907631064</v>
      </c>
      <c r="CG13" s="39">
        <f t="shared" si="8"/>
        <v>27891.100290372557</v>
      </c>
      <c r="CH13" s="52">
        <f t="shared" si="54"/>
        <v>388.04224700095767</v>
      </c>
      <c r="CI13" s="9"/>
      <c r="CJ13" s="39">
        <f t="shared" si="66"/>
        <v>2.4013669973629752</v>
      </c>
      <c r="CK13" s="24">
        <v>10820</v>
      </c>
      <c r="CL13" s="39">
        <f t="shared" si="55"/>
        <v>11607.300674440505</v>
      </c>
      <c r="CM13" s="39">
        <f t="shared" si="9"/>
        <v>27860.681233202802</v>
      </c>
      <c r="CN13" s="52">
        <f t="shared" si="10"/>
        <v>160.46321878920571</v>
      </c>
      <c r="CO13" s="74"/>
      <c r="CP13" s="39">
        <f t="shared" si="11"/>
        <v>7</v>
      </c>
      <c r="CQ13" s="39" t="str">
        <f t="shared" si="12"/>
        <v xml:space="preserve"> ('3', '12'),</v>
      </c>
      <c r="CR13" s="39">
        <f t="shared" si="13"/>
        <v>46810</v>
      </c>
      <c r="CS13" s="39">
        <f t="shared" si="56"/>
        <v>2.4013669973629752</v>
      </c>
      <c r="CT13" s="39">
        <f t="shared" si="57"/>
        <v>11607.300674440505</v>
      </c>
      <c r="CU13" s="11">
        <f t="shared" si="14"/>
        <v>27873.388768070432</v>
      </c>
      <c r="CV13" s="66">
        <f t="shared" si="58"/>
        <v>0.24796626093656279</v>
      </c>
      <c r="CW13" s="39" t="str">
        <f t="shared" si="59"/>
        <v>-</v>
      </c>
      <c r="CX13" s="9"/>
      <c r="CZ13" s="39">
        <v>7</v>
      </c>
    </row>
    <row r="14" spans="2:104" s="1" customFormat="1" x14ac:dyDescent="0.3">
      <c r="B14" s="86"/>
      <c r="C14" s="34">
        <v>14</v>
      </c>
      <c r="D14" s="35" t="s">
        <v>14</v>
      </c>
      <c r="E14" s="35">
        <v>9920</v>
      </c>
      <c r="F14" s="35">
        <v>3</v>
      </c>
      <c r="G14" s="35">
        <v>11390</v>
      </c>
      <c r="H14" s="35">
        <f t="shared" si="15"/>
        <v>0</v>
      </c>
      <c r="I14" s="39">
        <f t="shared" si="16"/>
        <v>35951.617382257064</v>
      </c>
      <c r="J14" s="8"/>
      <c r="K14" s="50">
        <f t="shared" si="0"/>
        <v>3.7820971827291761</v>
      </c>
      <c r="L14" s="51">
        <v>11390</v>
      </c>
      <c r="M14" s="52">
        <f t="shared" si="17"/>
        <v>11390</v>
      </c>
      <c r="N14" s="52">
        <f t="shared" si="18"/>
        <v>0</v>
      </c>
      <c r="O14" s="39">
        <f t="shared" si="19"/>
        <v>35951.617382257064</v>
      </c>
      <c r="P14" s="52">
        <f t="shared" si="20"/>
        <v>0</v>
      </c>
      <c r="Q14" s="6"/>
      <c r="R14" s="39">
        <f t="shared" si="21"/>
        <v>3.7820971827291761</v>
      </c>
      <c r="S14" s="35">
        <v>11390</v>
      </c>
      <c r="T14" s="39">
        <f t="shared" si="22"/>
        <v>11390</v>
      </c>
      <c r="U14" s="52">
        <f t="shared" si="23"/>
        <v>0</v>
      </c>
      <c r="V14" s="39">
        <f t="shared" si="24"/>
        <v>35951.617382257064</v>
      </c>
      <c r="W14" s="52">
        <f t="shared" si="25"/>
        <v>0</v>
      </c>
      <c r="X14" s="9"/>
      <c r="Y14" s="39">
        <f t="shared" si="26"/>
        <v>3.7820971827291761</v>
      </c>
      <c r="Z14" s="23">
        <v>11390</v>
      </c>
      <c r="AA14" s="39">
        <f t="shared" si="27"/>
        <v>11390</v>
      </c>
      <c r="AB14" s="27">
        <f t="shared" si="28"/>
        <v>0</v>
      </c>
      <c r="AC14" s="39">
        <f t="shared" si="29"/>
        <v>35951.617382257064</v>
      </c>
      <c r="AD14" s="52">
        <f t="shared" si="30"/>
        <v>0</v>
      </c>
      <c r="AE14" s="9"/>
      <c r="AF14" s="39">
        <f t="shared" si="31"/>
        <v>3.7820971827291761</v>
      </c>
      <c r="AG14" s="35">
        <v>11390</v>
      </c>
      <c r="AH14" s="39">
        <f t="shared" si="32"/>
        <v>11390</v>
      </c>
      <c r="AI14" s="52">
        <f t="shared" si="67"/>
        <v>0</v>
      </c>
      <c r="AJ14" s="39">
        <f t="shared" si="33"/>
        <v>35951.617382257064</v>
      </c>
      <c r="AK14" s="52">
        <f t="shared" si="34"/>
        <v>0</v>
      </c>
      <c r="AL14" s="9"/>
      <c r="AM14" s="39">
        <f t="shared" si="35"/>
        <v>3.7820971827291761</v>
      </c>
      <c r="AN14" s="35">
        <v>11390</v>
      </c>
      <c r="AO14" s="39">
        <f t="shared" si="60"/>
        <v>11390</v>
      </c>
      <c r="AP14" s="52">
        <f t="shared" si="36"/>
        <v>0</v>
      </c>
      <c r="AQ14" s="39">
        <f t="shared" si="61"/>
        <v>35951.617382257064</v>
      </c>
      <c r="AR14" s="52">
        <f t="shared" si="62"/>
        <v>0</v>
      </c>
      <c r="AS14" s="9"/>
      <c r="AT14" s="39">
        <f t="shared" si="37"/>
        <v>3.7820971827291761</v>
      </c>
      <c r="AU14" s="35">
        <v>11390</v>
      </c>
      <c r="AV14" s="39">
        <f t="shared" si="68"/>
        <v>11390</v>
      </c>
      <c r="AW14" s="52">
        <f t="shared" si="38"/>
        <v>0</v>
      </c>
      <c r="AX14" s="39">
        <f t="shared" si="1"/>
        <v>35951.617382257064</v>
      </c>
      <c r="AY14" s="52">
        <f t="shared" si="39"/>
        <v>0</v>
      </c>
      <c r="AZ14" s="9"/>
      <c r="BA14" s="39">
        <f t="shared" si="40"/>
        <v>3.7820971827291761</v>
      </c>
      <c r="BB14" s="35">
        <v>11390</v>
      </c>
      <c r="BC14" s="39">
        <f t="shared" si="63"/>
        <v>11390</v>
      </c>
      <c r="BD14" s="52">
        <f t="shared" si="64"/>
        <v>0</v>
      </c>
      <c r="BE14" s="39">
        <f t="shared" si="41"/>
        <v>35951.617382257064</v>
      </c>
      <c r="BF14" s="52">
        <f t="shared" si="42"/>
        <v>0</v>
      </c>
      <c r="BG14" s="9"/>
      <c r="BH14" s="39">
        <f t="shared" si="43"/>
        <v>3.7820971827291761</v>
      </c>
      <c r="BI14" s="35">
        <v>11390</v>
      </c>
      <c r="BJ14" s="39">
        <f t="shared" si="44"/>
        <v>11390</v>
      </c>
      <c r="BK14" s="52">
        <f t="shared" si="2"/>
        <v>0</v>
      </c>
      <c r="BL14" s="39">
        <f t="shared" si="45"/>
        <v>35951.617382257064</v>
      </c>
      <c r="BM14" s="52">
        <f t="shared" si="46"/>
        <v>0</v>
      </c>
      <c r="BN14" s="9"/>
      <c r="BO14" s="39">
        <f t="shared" si="3"/>
        <v>3.7820971827291761</v>
      </c>
      <c r="BP14" s="35">
        <v>11390</v>
      </c>
      <c r="BQ14" s="10">
        <f t="shared" si="4"/>
        <v>11390</v>
      </c>
      <c r="BR14" s="52">
        <f t="shared" si="47"/>
        <v>0</v>
      </c>
      <c r="BS14" s="12">
        <f t="shared" si="5"/>
        <v>35951.617382257064</v>
      </c>
      <c r="BT14" s="52">
        <f t="shared" si="6"/>
        <v>0</v>
      </c>
      <c r="BU14" s="9"/>
      <c r="BV14" s="39">
        <f t="shared" si="48"/>
        <v>3.7820971827291761</v>
      </c>
      <c r="BW14" s="24">
        <v>11390</v>
      </c>
      <c r="BX14" s="39">
        <f t="shared" si="49"/>
        <v>11390</v>
      </c>
      <c r="BY14" s="27">
        <f t="shared" si="50"/>
        <v>0</v>
      </c>
      <c r="BZ14" s="11">
        <f t="shared" si="7"/>
        <v>35951.617382257064</v>
      </c>
      <c r="CA14" s="52">
        <f t="shared" si="51"/>
        <v>0</v>
      </c>
      <c r="CB14" s="9"/>
      <c r="CC14" s="39">
        <f t="shared" si="65"/>
        <v>3.7820971827291761</v>
      </c>
      <c r="CD14" s="24">
        <v>11390</v>
      </c>
      <c r="CE14" s="39">
        <f t="shared" si="52"/>
        <v>11390</v>
      </c>
      <c r="CF14" s="52">
        <f t="shared" si="53"/>
        <v>0</v>
      </c>
      <c r="CG14" s="39">
        <f t="shared" si="8"/>
        <v>35951.617382257064</v>
      </c>
      <c r="CH14" s="52">
        <f t="shared" si="54"/>
        <v>0</v>
      </c>
      <c r="CI14" s="9"/>
      <c r="CJ14" s="39">
        <f t="shared" si="66"/>
        <v>3.7820971827291761</v>
      </c>
      <c r="CK14" s="24">
        <v>11390</v>
      </c>
      <c r="CL14" s="39">
        <f t="shared" si="55"/>
        <v>11390</v>
      </c>
      <c r="CM14" s="39">
        <f t="shared" si="9"/>
        <v>35951.617382257064</v>
      </c>
      <c r="CN14" s="52">
        <f t="shared" si="10"/>
        <v>0</v>
      </c>
      <c r="CO14" s="74"/>
      <c r="CP14" s="39">
        <f t="shared" si="11"/>
        <v>14</v>
      </c>
      <c r="CQ14" s="39" t="str">
        <f t="shared" si="12"/>
        <v xml:space="preserve"> ('6', '2'),</v>
      </c>
      <c r="CR14" s="39">
        <f t="shared" si="13"/>
        <v>9920</v>
      </c>
      <c r="CS14" s="39">
        <f t="shared" si="56"/>
        <v>3.7820971827291761</v>
      </c>
      <c r="CT14" s="39">
        <f t="shared" si="57"/>
        <v>11390</v>
      </c>
      <c r="CU14" s="11">
        <f t="shared" si="14"/>
        <v>43078.086911285318</v>
      </c>
      <c r="CV14" s="66">
        <f t="shared" si="58"/>
        <v>1.1481854838709677</v>
      </c>
      <c r="CW14" s="39" t="str">
        <f t="shared" si="59"/>
        <v>V</v>
      </c>
      <c r="CX14" s="9"/>
      <c r="CY14" s="1">
        <v>2</v>
      </c>
      <c r="CZ14" s="39">
        <v>14</v>
      </c>
    </row>
    <row r="15" spans="2:104" s="1" customFormat="1" x14ac:dyDescent="0.3">
      <c r="B15" s="86"/>
      <c r="C15" s="34">
        <v>15</v>
      </c>
      <c r="D15" s="35" t="s">
        <v>15</v>
      </c>
      <c r="E15" s="35">
        <v>9900</v>
      </c>
      <c r="F15" s="35">
        <v>2.4</v>
      </c>
      <c r="G15" s="35">
        <v>8570</v>
      </c>
      <c r="H15" s="35">
        <f t="shared" si="15"/>
        <v>-5277.20221851509</v>
      </c>
      <c r="I15" s="39">
        <f t="shared" si="16"/>
        <v>20914.494086983726</v>
      </c>
      <c r="J15" s="8"/>
      <c r="K15" s="50">
        <f t="shared" si="0"/>
        <v>2.6021552432810542</v>
      </c>
      <c r="L15" s="51">
        <v>6500</v>
      </c>
      <c r="M15" s="52">
        <f t="shared" si="17"/>
        <v>7945.6171152617335</v>
      </c>
      <c r="N15" s="52">
        <f t="shared" si="18"/>
        <v>1614.6453300590038</v>
      </c>
      <c r="O15" s="39">
        <f t="shared" si="19"/>
        <v>19306.853293005977</v>
      </c>
      <c r="P15" s="52">
        <f t="shared" si="20"/>
        <v>389853.98675407941</v>
      </c>
      <c r="Q15" s="6"/>
      <c r="R15" s="39">
        <f t="shared" si="21"/>
        <v>2.5493730524227489</v>
      </c>
      <c r="S15" s="35">
        <v>8570</v>
      </c>
      <c r="T15" s="39">
        <f t="shared" si="22"/>
        <v>8393.2385928380227</v>
      </c>
      <c r="U15" s="52">
        <f t="shared" si="23"/>
        <v>457.76715421350065</v>
      </c>
      <c r="V15" s="39">
        <f t="shared" si="24"/>
        <v>20455.977413198125</v>
      </c>
      <c r="W15" s="52">
        <f t="shared" si="25"/>
        <v>200364.98718758035</v>
      </c>
      <c r="X15" s="9"/>
      <c r="Y15" s="39">
        <f t="shared" si="26"/>
        <v>2.5859858902696264</v>
      </c>
      <c r="Z15" s="23">
        <v>8570</v>
      </c>
      <c r="AA15" s="39">
        <f t="shared" si="27"/>
        <v>8435.3430570405053</v>
      </c>
      <c r="AB15" s="27">
        <f t="shared" si="28"/>
        <v>350.39827016619716</v>
      </c>
      <c r="AC15" s="39">
        <f t="shared" si="29"/>
        <v>20564.937925033748</v>
      </c>
      <c r="AD15" s="52">
        <f t="shared" si="30"/>
        <v>1772.7859057781413</v>
      </c>
      <c r="AE15" s="9"/>
      <c r="AF15" s="39">
        <f t="shared" si="31"/>
        <v>2.5897460399487566</v>
      </c>
      <c r="AG15" s="35">
        <v>8570</v>
      </c>
      <c r="AH15" s="39">
        <f t="shared" si="32"/>
        <v>8569.9999999960801</v>
      </c>
      <c r="AI15" s="52">
        <f t="shared" si="67"/>
        <v>1.0200246013973745E-8</v>
      </c>
      <c r="AJ15" s="39">
        <f t="shared" si="33"/>
        <v>20914.494086973526</v>
      </c>
      <c r="AK15" s="52">
        <f t="shared" si="34"/>
        <v>18132.492286140921</v>
      </c>
      <c r="AL15" s="9"/>
      <c r="AM15" s="39">
        <f t="shared" si="35"/>
        <v>2.6021552432806838</v>
      </c>
      <c r="AN15" s="35">
        <v>8570</v>
      </c>
      <c r="AO15" s="39">
        <f t="shared" si="60"/>
        <v>8569.9999999965203</v>
      </c>
      <c r="AP15" s="52">
        <f t="shared" si="36"/>
        <v>9.0547891530078492E-9</v>
      </c>
      <c r="AQ15" s="39">
        <f t="shared" si="61"/>
        <v>20914.494086974672</v>
      </c>
      <c r="AR15" s="52">
        <f t="shared" si="62"/>
        <v>1.9377202157422205E-19</v>
      </c>
      <c r="AS15" s="9"/>
      <c r="AT15" s="39">
        <f t="shared" si="37"/>
        <v>2.6021552432807256</v>
      </c>
      <c r="AU15" s="35">
        <v>8570</v>
      </c>
      <c r="AV15" s="39">
        <f t="shared" si="68"/>
        <v>8569.9999999967204</v>
      </c>
      <c r="AW15" s="52">
        <f t="shared" si="38"/>
        <v>8.5341269434778931E-9</v>
      </c>
      <c r="AX15" s="39">
        <f t="shared" si="1"/>
        <v>20914.494086975192</v>
      </c>
      <c r="AY15" s="52">
        <f t="shared" si="39"/>
        <v>4.0035541647566539E-20</v>
      </c>
      <c r="AZ15" s="9"/>
      <c r="BA15" s="39">
        <f t="shared" si="40"/>
        <v>2.6021552432807447</v>
      </c>
      <c r="BB15" s="35">
        <v>8570</v>
      </c>
      <c r="BC15" s="39">
        <f t="shared" si="63"/>
        <v>8569.9999999968149</v>
      </c>
      <c r="BD15" s="52">
        <f t="shared" si="64"/>
        <v>8.2879957171547529E-9</v>
      </c>
      <c r="BE15" s="39">
        <f t="shared" si="41"/>
        <v>20914.494086975435</v>
      </c>
      <c r="BF15" s="52">
        <f t="shared" si="42"/>
        <v>8.9467855053735473E-21</v>
      </c>
      <c r="BG15" s="9"/>
      <c r="BH15" s="39">
        <f t="shared" si="43"/>
        <v>2.602155243280754</v>
      </c>
      <c r="BI15" s="35">
        <v>8570</v>
      </c>
      <c r="BJ15" s="39">
        <f t="shared" si="44"/>
        <v>8569.9999999972406</v>
      </c>
      <c r="BK15" s="52">
        <f t="shared" si="2"/>
        <v>7.1804051987000589E-9</v>
      </c>
      <c r="BL15" s="39">
        <f t="shared" si="45"/>
        <v>20914.494086976545</v>
      </c>
      <c r="BM15" s="52">
        <f t="shared" si="46"/>
        <v>1.8117240648381433E-19</v>
      </c>
      <c r="BN15" s="9"/>
      <c r="BO15" s="39">
        <f t="shared" si="3"/>
        <v>2.602155243280794</v>
      </c>
      <c r="BP15" s="35">
        <v>8570</v>
      </c>
      <c r="BQ15" s="10">
        <f t="shared" si="4"/>
        <v>8569.9999999973315</v>
      </c>
      <c r="BR15" s="52">
        <f t="shared" si="47"/>
        <v>6.9437405580047931E-9</v>
      </c>
      <c r="BS15" s="12">
        <f t="shared" si="5"/>
        <v>20914.494086976782</v>
      </c>
      <c r="BT15" s="52">
        <f t="shared" si="6"/>
        <v>8.2718061255302767E-21</v>
      </c>
      <c r="BU15" s="9"/>
      <c r="BV15" s="39">
        <f t="shared" si="48"/>
        <v>2.6021552432808024</v>
      </c>
      <c r="BW15" s="24">
        <v>8570</v>
      </c>
      <c r="BX15" s="39">
        <f t="shared" si="49"/>
        <v>8569.9999999980755</v>
      </c>
      <c r="BY15" s="27">
        <f t="shared" si="50"/>
        <v>5.007823797115939E-9</v>
      </c>
      <c r="BZ15" s="11">
        <f t="shared" si="7"/>
        <v>20914.494086978721</v>
      </c>
      <c r="CA15" s="52">
        <f t="shared" si="51"/>
        <v>5.5348640019393209E-19</v>
      </c>
      <c r="CB15" s="9"/>
      <c r="CC15" s="39">
        <f t="shared" si="65"/>
        <v>2.6021552432808726</v>
      </c>
      <c r="CD15" s="24">
        <v>8570</v>
      </c>
      <c r="CE15" s="39">
        <f t="shared" si="52"/>
        <v>8569.999999998121</v>
      </c>
      <c r="CF15" s="52">
        <f t="shared" si="53"/>
        <v>4.8894914767682143E-9</v>
      </c>
      <c r="CG15" s="39">
        <f t="shared" si="8"/>
        <v>20914.494086978837</v>
      </c>
      <c r="CH15" s="52">
        <f t="shared" si="54"/>
        <v>2.0679515313825692E-21</v>
      </c>
      <c r="CI15" s="9"/>
      <c r="CJ15" s="39">
        <f t="shared" si="66"/>
        <v>2.602155243280877</v>
      </c>
      <c r="CK15" s="24">
        <v>8570</v>
      </c>
      <c r="CL15" s="39">
        <f t="shared" si="55"/>
        <v>8569.9999999981501</v>
      </c>
      <c r="CM15" s="39">
        <f t="shared" si="9"/>
        <v>20914.49408697891</v>
      </c>
      <c r="CN15" s="52">
        <f t="shared" si="10"/>
        <v>8.4703294725430034E-22</v>
      </c>
      <c r="CO15" s="74"/>
      <c r="CP15" s="39">
        <f t="shared" si="11"/>
        <v>15</v>
      </c>
      <c r="CQ15" s="39" t="str">
        <f t="shared" si="12"/>
        <v xml:space="preserve"> ('6', '5'),</v>
      </c>
      <c r="CR15" s="39">
        <f t="shared" si="13"/>
        <v>9900</v>
      </c>
      <c r="CS15" s="39">
        <f t="shared" si="56"/>
        <v>2.602155243280877</v>
      </c>
      <c r="CT15" s="39">
        <f t="shared" si="57"/>
        <v>8569.9999999981501</v>
      </c>
      <c r="CU15" s="11">
        <f t="shared" si="14"/>
        <v>22300.470434912302</v>
      </c>
      <c r="CV15" s="66">
        <f t="shared" si="58"/>
        <v>0.86565656565637883</v>
      </c>
      <c r="CW15" s="39" t="str">
        <f t="shared" si="59"/>
        <v>-</v>
      </c>
      <c r="CX15" s="9"/>
      <c r="CZ15" s="39">
        <v>15</v>
      </c>
    </row>
    <row r="16" spans="2:104" s="1" customFormat="1" x14ac:dyDescent="0.3">
      <c r="B16" s="86"/>
      <c r="C16" s="34">
        <v>16</v>
      </c>
      <c r="D16" s="35" t="s">
        <v>16</v>
      </c>
      <c r="E16" s="35">
        <v>21620</v>
      </c>
      <c r="F16" s="35">
        <v>1.2</v>
      </c>
      <c r="G16" s="35">
        <v>10720</v>
      </c>
      <c r="H16" s="35">
        <f t="shared" si="15"/>
        <v>2512.2451311743121</v>
      </c>
      <c r="I16" s="39">
        <f t="shared" si="16"/>
        <v>12887.326719607849</v>
      </c>
      <c r="J16" s="8"/>
      <c r="K16" s="50">
        <f t="shared" si="0"/>
        <v>1.2108799998170938</v>
      </c>
      <c r="L16" s="51">
        <v>12790</v>
      </c>
      <c r="M16" s="52">
        <f t="shared" si="17"/>
        <v>11344.382884738267</v>
      </c>
      <c r="N16" s="52">
        <f t="shared" si="18"/>
        <v>-756.51200788081792</v>
      </c>
      <c r="O16" s="39">
        <f t="shared" si="19"/>
        <v>13644.218261943992</v>
      </c>
      <c r="P16" s="52">
        <f t="shared" si="20"/>
        <v>389853.98675407941</v>
      </c>
      <c r="Q16" s="6"/>
      <c r="R16" s="39">
        <f t="shared" si="21"/>
        <v>1.2136449909054647</v>
      </c>
      <c r="S16" s="35">
        <v>10720</v>
      </c>
      <c r="T16" s="39">
        <f t="shared" si="22"/>
        <v>10896.761407161977</v>
      </c>
      <c r="U16" s="52">
        <f t="shared" si="23"/>
        <v>1095.2313885849564</v>
      </c>
      <c r="V16" s="39">
        <f t="shared" si="24"/>
        <v>13101.428048552638</v>
      </c>
      <c r="W16" s="52">
        <f t="shared" si="25"/>
        <v>200364.98718758035</v>
      </c>
      <c r="X16" s="9"/>
      <c r="Y16" s="39">
        <f t="shared" si="26"/>
        <v>1.2116155429179298</v>
      </c>
      <c r="Z16" s="23">
        <v>11800</v>
      </c>
      <c r="AA16" s="39">
        <f t="shared" si="27"/>
        <v>11111.912313737412</v>
      </c>
      <c r="AB16" s="27">
        <f t="shared" si="28"/>
        <v>-474.5587823866922</v>
      </c>
      <c r="AC16" s="39">
        <f t="shared" si="29"/>
        <v>13362.208885516304</v>
      </c>
      <c r="AD16" s="52">
        <f t="shared" si="30"/>
        <v>46289.912600231306</v>
      </c>
      <c r="AE16" s="9"/>
      <c r="AF16" s="39">
        <f t="shared" si="31"/>
        <v>1.2125604433527164</v>
      </c>
      <c r="AG16" s="35">
        <v>10720</v>
      </c>
      <c r="AH16" s="39">
        <f t="shared" si="32"/>
        <v>10720.000000011407</v>
      </c>
      <c r="AI16" s="52">
        <f t="shared" si="67"/>
        <v>2460.0222175610202</v>
      </c>
      <c r="AJ16" s="39">
        <f t="shared" si="33"/>
        <v>12887.32671962166</v>
      </c>
      <c r="AK16" s="52">
        <f t="shared" si="34"/>
        <v>153595.26165007046</v>
      </c>
      <c r="AL16" s="9"/>
      <c r="AM16" s="39">
        <f t="shared" si="35"/>
        <v>1.2108799998171402</v>
      </c>
      <c r="AN16" s="35">
        <v>12750</v>
      </c>
      <c r="AO16" s="39">
        <f t="shared" si="60"/>
        <v>10947.547240025686</v>
      </c>
      <c r="AP16" s="52">
        <f t="shared" si="36"/>
        <v>-275.7365110069735</v>
      </c>
      <c r="AQ16" s="39">
        <f t="shared" si="61"/>
        <v>13162.966477361933</v>
      </c>
      <c r="AR16" s="52">
        <f t="shared" si="62"/>
        <v>51777.746438115864</v>
      </c>
      <c r="AS16" s="9"/>
      <c r="AT16" s="39">
        <f t="shared" si="37"/>
        <v>1.2118336047166718</v>
      </c>
      <c r="AU16" s="35">
        <v>10720</v>
      </c>
      <c r="AV16" s="39">
        <f t="shared" si="68"/>
        <v>10934.431213785138</v>
      </c>
      <c r="AW16" s="52">
        <f t="shared" si="38"/>
        <v>-259.83707525938382</v>
      </c>
      <c r="AX16" s="39">
        <f t="shared" si="1"/>
        <v>13147.07240746535</v>
      </c>
      <c r="AY16" s="52">
        <f t="shared" si="39"/>
        <v>172.03014434275178</v>
      </c>
      <c r="AZ16" s="9"/>
      <c r="BA16" s="39">
        <f t="shared" si="40"/>
        <v>1.2117769961782354</v>
      </c>
      <c r="BB16" s="35">
        <v>10720</v>
      </c>
      <c r="BC16" s="39">
        <f t="shared" si="63"/>
        <v>10928.215960513335</v>
      </c>
      <c r="BD16" s="52">
        <f t="shared" si="64"/>
        <v>-252.28094063388008</v>
      </c>
      <c r="BE16" s="39">
        <f t="shared" si="41"/>
        <v>13139.54098968988</v>
      </c>
      <c r="BF16" s="52">
        <f t="shared" si="42"/>
        <v>38.62937323265534</v>
      </c>
      <c r="BG16" s="9"/>
      <c r="BH16" s="39">
        <f t="shared" si="43"/>
        <v>1.2117502422932862</v>
      </c>
      <c r="BI16" s="35">
        <v>10720</v>
      </c>
      <c r="BJ16" s="39">
        <f t="shared" si="44"/>
        <v>10900.416455925291</v>
      </c>
      <c r="BK16" s="52">
        <f t="shared" si="2"/>
        <v>-218.59359653228211</v>
      </c>
      <c r="BL16" s="39">
        <f t="shared" si="45"/>
        <v>13105.856590935158</v>
      </c>
      <c r="BM16" s="52">
        <f t="shared" si="46"/>
        <v>772.81245534064715</v>
      </c>
      <c r="BN16" s="9"/>
      <c r="BO16" s="39">
        <f t="shared" si="3"/>
        <v>1.2116311353457618</v>
      </c>
      <c r="BP16" s="35">
        <v>10720</v>
      </c>
      <c r="BQ16" s="10">
        <f t="shared" si="4"/>
        <v>10894.43941587299</v>
      </c>
      <c r="BR16" s="52">
        <f t="shared" si="47"/>
        <v>-211.31587007632953</v>
      </c>
      <c r="BS16" s="12">
        <f t="shared" si="5"/>
        <v>13098.614699308517</v>
      </c>
      <c r="BT16" s="52">
        <f t="shared" si="6"/>
        <v>35.725007786812291</v>
      </c>
      <c r="BU16" s="9"/>
      <c r="BV16" s="39">
        <f t="shared" si="48"/>
        <v>1.2116056454561972</v>
      </c>
      <c r="BW16" s="24">
        <v>10720</v>
      </c>
      <c r="BX16" s="39">
        <f t="shared" si="49"/>
        <v>10845.802316268257</v>
      </c>
      <c r="BY16" s="27">
        <f t="shared" si="50"/>
        <v>-152.3952998711427</v>
      </c>
      <c r="BZ16" s="11">
        <f t="shared" si="7"/>
        <v>13039.69073238927</v>
      </c>
      <c r="CA16" s="52">
        <f t="shared" si="51"/>
        <v>2365.5674579607698</v>
      </c>
      <c r="CB16" s="9"/>
      <c r="CC16" s="39">
        <f t="shared" si="65"/>
        <v>1.2113997803695311</v>
      </c>
      <c r="CD16" s="24">
        <v>10720</v>
      </c>
      <c r="CE16" s="39">
        <f t="shared" si="52"/>
        <v>10842.778950016622</v>
      </c>
      <c r="CF16" s="52">
        <f t="shared" si="53"/>
        <v>-148.73183058790843</v>
      </c>
      <c r="CG16" s="39">
        <f t="shared" si="8"/>
        <v>13036.028246385969</v>
      </c>
      <c r="CH16" s="52">
        <f t="shared" si="54"/>
        <v>9.1407434915242458</v>
      </c>
      <c r="CI16" s="9"/>
      <c r="CJ16" s="39">
        <f t="shared" si="66"/>
        <v>1.2113870745128421</v>
      </c>
      <c r="CK16" s="24">
        <v>10720</v>
      </c>
      <c r="CL16" s="39">
        <f t="shared" si="55"/>
        <v>10840.83475867187</v>
      </c>
      <c r="CM16" s="39">
        <f t="shared" si="9"/>
        <v>13033.673086058387</v>
      </c>
      <c r="CN16" s="52">
        <f t="shared" si="10"/>
        <v>3.779879985007593</v>
      </c>
      <c r="CO16" s="74"/>
      <c r="CP16" s="39">
        <f t="shared" si="11"/>
        <v>16</v>
      </c>
      <c r="CQ16" s="39" t="str">
        <f t="shared" si="12"/>
        <v xml:space="preserve"> ('6', '8'),</v>
      </c>
      <c r="CR16" s="39">
        <f t="shared" si="13"/>
        <v>21620</v>
      </c>
      <c r="CS16" s="39">
        <f t="shared" si="56"/>
        <v>1.2113870745128421</v>
      </c>
      <c r="CT16" s="39">
        <f t="shared" si="57"/>
        <v>10840.83475867187</v>
      </c>
      <c r="CU16" s="11">
        <f t="shared" si="14"/>
        <v>13132.447103584649</v>
      </c>
      <c r="CV16" s="66">
        <f t="shared" si="58"/>
        <v>0.50142621455466563</v>
      </c>
      <c r="CW16" s="39" t="str">
        <f t="shared" si="59"/>
        <v>-</v>
      </c>
      <c r="CX16" s="9"/>
      <c r="CZ16" s="39">
        <v>16</v>
      </c>
    </row>
    <row r="17" spans="2:104" s="1" customFormat="1" x14ac:dyDescent="0.3">
      <c r="B17" s="86"/>
      <c r="C17" s="34">
        <v>8</v>
      </c>
      <c r="D17" s="35" t="s">
        <v>17</v>
      </c>
      <c r="E17" s="35">
        <v>25820</v>
      </c>
      <c r="F17" s="35">
        <v>2.4</v>
      </c>
      <c r="G17" s="35">
        <v>10650</v>
      </c>
      <c r="H17" s="35">
        <f t="shared" si="15"/>
        <v>-5033.0617145619372</v>
      </c>
      <c r="I17" s="39">
        <f t="shared" si="16"/>
        <v>25582.195022191307</v>
      </c>
      <c r="J17" s="8"/>
      <c r="K17" s="50">
        <f t="shared" si="0"/>
        <v>2.4104201982118827</v>
      </c>
      <c r="L17" s="51">
        <v>8560</v>
      </c>
      <c r="M17" s="52">
        <f t="shared" si="17"/>
        <v>10019.584430385035</v>
      </c>
      <c r="N17" s="52">
        <f t="shared" si="18"/>
        <v>-3510.6673680407894</v>
      </c>
      <c r="O17" s="39">
        <f t="shared" si="19"/>
        <v>24063.361608003554</v>
      </c>
      <c r="P17" s="52">
        <f t="shared" si="20"/>
        <v>397423.79041296028</v>
      </c>
      <c r="Q17" s="6"/>
      <c r="R17" s="39">
        <f t="shared" si="21"/>
        <v>2.4081634997904007</v>
      </c>
      <c r="S17" s="35">
        <v>8560</v>
      </c>
      <c r="T17" s="39">
        <f t="shared" si="22"/>
        <v>8973.2051087446471</v>
      </c>
      <c r="U17" s="52">
        <f t="shared" si="23"/>
        <v>-3277.8695794876194</v>
      </c>
      <c r="V17" s="39">
        <f t="shared" si="24"/>
        <v>21545.116483234884</v>
      </c>
      <c r="W17" s="52">
        <f t="shared" si="25"/>
        <v>1094909.6847565991</v>
      </c>
      <c r="X17" s="9"/>
      <c r="Y17" s="39">
        <f t="shared" si="26"/>
        <v>2.4052513132896891</v>
      </c>
      <c r="Z17" s="23">
        <v>7610</v>
      </c>
      <c r="AA17" s="39">
        <f t="shared" si="27"/>
        <v>8648.4904460627458</v>
      </c>
      <c r="AB17" s="27">
        <f t="shared" si="28"/>
        <v>-212.76190061376158</v>
      </c>
      <c r="AC17" s="39">
        <f t="shared" si="29"/>
        <v>20764.215139773019</v>
      </c>
      <c r="AD17" s="52">
        <f t="shared" si="30"/>
        <v>105439.61216062091</v>
      </c>
      <c r="AE17" s="9"/>
      <c r="AF17" s="39">
        <f t="shared" si="31"/>
        <v>2.4045314666595954</v>
      </c>
      <c r="AG17" s="35">
        <v>8560</v>
      </c>
      <c r="AH17" s="39">
        <f t="shared" si="32"/>
        <v>8560.0000000025757</v>
      </c>
      <c r="AI17" s="52">
        <f t="shared" si="67"/>
        <v>-2283.9296143051229</v>
      </c>
      <c r="AJ17" s="39">
        <f t="shared" si="33"/>
        <v>20551.445199996277</v>
      </c>
      <c r="AK17" s="52">
        <f t="shared" si="34"/>
        <v>7830.5590439278812</v>
      </c>
      <c r="AL17" s="9"/>
      <c r="AM17" s="39">
        <f t="shared" si="35"/>
        <v>2.4043488317699144</v>
      </c>
      <c r="AN17" s="35">
        <v>7610</v>
      </c>
      <c r="AO17" s="39">
        <f t="shared" si="60"/>
        <v>8453.5123753644639</v>
      </c>
      <c r="AP17" s="52">
        <f t="shared" si="36"/>
        <v>-2027.8392540457166</v>
      </c>
      <c r="AQ17" s="39">
        <f t="shared" si="61"/>
        <v>20295.423183633957</v>
      </c>
      <c r="AR17" s="52">
        <f t="shared" si="62"/>
        <v>11339.614201067398</v>
      </c>
      <c r="AS17" s="9"/>
      <c r="AT17" s="39">
        <f t="shared" si="37"/>
        <v>2.4041364361041371</v>
      </c>
      <c r="AU17" s="35">
        <v>7610</v>
      </c>
      <c r="AV17" s="39">
        <f t="shared" si="68"/>
        <v>8404.8915683256309</v>
      </c>
      <c r="AW17" s="52">
        <f t="shared" si="38"/>
        <v>-1910.9177014230934</v>
      </c>
      <c r="AX17" s="39">
        <f t="shared" si="1"/>
        <v>20178.534430079053</v>
      </c>
      <c r="AY17" s="52">
        <f t="shared" si="39"/>
        <v>2363.9828771074262</v>
      </c>
      <c r="AZ17" s="9"/>
      <c r="BA17" s="39">
        <f t="shared" si="40"/>
        <v>2.4040420902770161</v>
      </c>
      <c r="BB17" s="35">
        <v>7610</v>
      </c>
      <c r="BC17" s="39">
        <f t="shared" si="63"/>
        <v>8381.8517676662213</v>
      </c>
      <c r="BD17" s="52">
        <f t="shared" si="64"/>
        <v>-1855.3810868276885</v>
      </c>
      <c r="BE17" s="39">
        <f t="shared" si="41"/>
        <v>20123.146288721637</v>
      </c>
      <c r="BF17" s="52">
        <f t="shared" si="42"/>
        <v>530.83241442533074</v>
      </c>
      <c r="BG17" s="9"/>
      <c r="BH17" s="39">
        <f t="shared" si="43"/>
        <v>2.4039979508755804</v>
      </c>
      <c r="BI17" s="35">
        <v>7610</v>
      </c>
      <c r="BJ17" s="39">
        <f t="shared" si="44"/>
        <v>8278.7996447471796</v>
      </c>
      <c r="BK17" s="52">
        <f t="shared" si="2"/>
        <v>-1607.6367523720016</v>
      </c>
      <c r="BL17" s="39">
        <f t="shared" si="45"/>
        <v>19875.419203344904</v>
      </c>
      <c r="BM17" s="52">
        <f t="shared" si="46"/>
        <v>10619.740038121285</v>
      </c>
      <c r="BN17" s="9"/>
      <c r="BO17" s="39">
        <f t="shared" si="3"/>
        <v>2.4038049332161755</v>
      </c>
      <c r="BP17" s="35">
        <v>7610</v>
      </c>
      <c r="BQ17" s="10">
        <f t="shared" si="4"/>
        <v>8256.642895003275</v>
      </c>
      <c r="BR17" s="52">
        <f t="shared" si="47"/>
        <v>-1554.1713923234631</v>
      </c>
      <c r="BS17" s="12">
        <f t="shared" si="5"/>
        <v>19822.159149055111</v>
      </c>
      <c r="BT17" s="52">
        <f t="shared" si="6"/>
        <v>490.92155921401582</v>
      </c>
      <c r="BU17" s="9"/>
      <c r="BV17" s="39">
        <f t="shared" si="48"/>
        <v>2.4037643635108723</v>
      </c>
      <c r="BW17" s="24">
        <v>7610</v>
      </c>
      <c r="BX17" s="39">
        <f t="shared" si="49"/>
        <v>8076.3462875217001</v>
      </c>
      <c r="BY17" s="27">
        <f t="shared" si="50"/>
        <v>1162.4452810062439</v>
      </c>
      <c r="BZ17" s="11">
        <f t="shared" si="7"/>
        <v>19388.797589928392</v>
      </c>
      <c r="CA17" s="52">
        <f t="shared" si="51"/>
        <v>32506.866669365103</v>
      </c>
      <c r="CB17" s="9"/>
      <c r="CC17" s="39">
        <f t="shared" si="65"/>
        <v>2.4034461745931526</v>
      </c>
      <c r="CD17" s="24">
        <v>8560</v>
      </c>
      <c r="CE17" s="39">
        <f t="shared" si="52"/>
        <v>8087.9697802773226</v>
      </c>
      <c r="CF17" s="52">
        <f t="shared" si="53"/>
        <v>-1148.777950445545</v>
      </c>
      <c r="CG17" s="39">
        <f t="shared" si="8"/>
        <v>19416.734144592388</v>
      </c>
      <c r="CH17" s="52">
        <f t="shared" si="54"/>
        <v>135.10558384000791</v>
      </c>
      <c r="CI17" s="9"/>
      <c r="CJ17" s="39">
        <f t="shared" si="66"/>
        <v>2.4034660564264758</v>
      </c>
      <c r="CK17" s="24">
        <v>7610</v>
      </c>
      <c r="CL17" s="39">
        <f t="shared" si="55"/>
        <v>8080.4011806945582</v>
      </c>
      <c r="CM17" s="39">
        <f t="shared" si="9"/>
        <v>19398.543321451856</v>
      </c>
      <c r="CN17" s="52">
        <f t="shared" si="10"/>
        <v>57.283699644220903</v>
      </c>
      <c r="CO17" s="74"/>
      <c r="CP17" s="39">
        <f t="shared" si="11"/>
        <v>8</v>
      </c>
      <c r="CQ17" s="39" t="str">
        <f t="shared" si="12"/>
        <v xml:space="preserve"> ('4', '3'),</v>
      </c>
      <c r="CR17" s="39">
        <f t="shared" si="13"/>
        <v>25820</v>
      </c>
      <c r="CS17" s="39">
        <f t="shared" si="56"/>
        <v>2.4034660564264758</v>
      </c>
      <c r="CT17" s="39">
        <f t="shared" si="57"/>
        <v>8080.4011806945582</v>
      </c>
      <c r="CU17" s="11">
        <f t="shared" si="14"/>
        <v>19420.969960107788</v>
      </c>
      <c r="CV17" s="66">
        <f t="shared" si="58"/>
        <v>0.31295124634758165</v>
      </c>
      <c r="CW17" s="39" t="str">
        <f t="shared" si="59"/>
        <v>-</v>
      </c>
      <c r="CX17" s="9"/>
      <c r="CZ17" s="39">
        <v>8</v>
      </c>
    </row>
    <row r="18" spans="2:104" s="1" customFormat="1" x14ac:dyDescent="0.3">
      <c r="B18" s="86"/>
      <c r="C18" s="34">
        <v>9</v>
      </c>
      <c r="D18" s="35" t="s">
        <v>18</v>
      </c>
      <c r="E18" s="35">
        <v>28250</v>
      </c>
      <c r="F18" s="35">
        <v>1.2</v>
      </c>
      <c r="G18" s="35">
        <v>13890</v>
      </c>
      <c r="H18" s="35">
        <f t="shared" si="15"/>
        <v>2886.6284876918512</v>
      </c>
      <c r="I18" s="39">
        <f t="shared" si="16"/>
        <v>16697.224017605262</v>
      </c>
      <c r="J18" s="8"/>
      <c r="K18" s="50">
        <f t="shared" si="0"/>
        <v>1.210519804753514</v>
      </c>
      <c r="L18" s="51">
        <v>16270</v>
      </c>
      <c r="M18" s="52">
        <f t="shared" si="17"/>
        <v>14607.88950032709</v>
      </c>
      <c r="N18" s="52">
        <f t="shared" si="18"/>
        <v>2023.8029275030624</v>
      </c>
      <c r="O18" s="39">
        <f t="shared" si="19"/>
        <v>17567.065514994581</v>
      </c>
      <c r="P18" s="52">
        <f t="shared" si="20"/>
        <v>515365.33467987896</v>
      </c>
      <c r="Q18" s="6"/>
      <c r="R18" s="39">
        <f t="shared" si="21"/>
        <v>1.2128691124755675</v>
      </c>
      <c r="S18" s="35">
        <v>16270</v>
      </c>
      <c r="T18" s="39">
        <f t="shared" si="22"/>
        <v>15799.460211094613</v>
      </c>
      <c r="U18" s="52">
        <f t="shared" si="23"/>
        <v>-3631.1292465603287</v>
      </c>
      <c r="V18" s="39">
        <f t="shared" si="24"/>
        <v>19014.999020606414</v>
      </c>
      <c r="W18" s="52">
        <f t="shared" si="25"/>
        <v>1419840.758759019</v>
      </c>
      <c r="X18" s="9"/>
      <c r="Y18" s="39">
        <f t="shared" si="26"/>
        <v>1.2176103381221228</v>
      </c>
      <c r="Z18" s="23">
        <v>12810</v>
      </c>
      <c r="AA18" s="39">
        <f t="shared" si="27"/>
        <v>15087.37253051038</v>
      </c>
      <c r="AB18" s="27">
        <f t="shared" si="28"/>
        <v>-433.60182125378304</v>
      </c>
      <c r="AC18" s="39">
        <f t="shared" si="29"/>
        <v>18149.034264990929</v>
      </c>
      <c r="AD18" s="52">
        <f t="shared" si="30"/>
        <v>507068.86483983218</v>
      </c>
      <c r="AE18" s="9"/>
      <c r="AF18" s="39">
        <f t="shared" si="31"/>
        <v>1.2146437785270821</v>
      </c>
      <c r="AG18" s="35">
        <v>14730</v>
      </c>
      <c r="AH18" s="39">
        <f t="shared" si="32"/>
        <v>14730.000000010401</v>
      </c>
      <c r="AI18" s="52">
        <f t="shared" si="67"/>
        <v>-1309.9026413632425</v>
      </c>
      <c r="AJ18" s="39">
        <f t="shared" si="33"/>
        <v>17715.196061146096</v>
      </c>
      <c r="AK18" s="52">
        <f t="shared" si="34"/>
        <v>127715.12555595835</v>
      </c>
      <c r="AL18" s="9"/>
      <c r="AM18" s="39">
        <f t="shared" si="35"/>
        <v>1.213304840846432</v>
      </c>
      <c r="AN18" s="35">
        <v>13650</v>
      </c>
      <c r="AO18" s="39">
        <f t="shared" si="60"/>
        <v>14608.9403846315</v>
      </c>
      <c r="AP18" s="52">
        <f t="shared" si="36"/>
        <v>1299.2936361353895</v>
      </c>
      <c r="AQ18" s="39">
        <f t="shared" si="61"/>
        <v>17568.340102054139</v>
      </c>
      <c r="AR18" s="52">
        <f t="shared" si="62"/>
        <v>14655.430475687461</v>
      </c>
      <c r="AS18" s="9"/>
      <c r="AT18" s="39">
        <f t="shared" si="37"/>
        <v>1.2128728160653959</v>
      </c>
      <c r="AU18" s="35">
        <v>15680</v>
      </c>
      <c r="AV18" s="39">
        <f t="shared" si="68"/>
        <v>14670.677217909633</v>
      </c>
      <c r="AW18" s="52">
        <f t="shared" si="38"/>
        <v>1224.5069055388919</v>
      </c>
      <c r="AX18" s="39">
        <f t="shared" si="1"/>
        <v>17643.225774304894</v>
      </c>
      <c r="AY18" s="52">
        <f t="shared" si="39"/>
        <v>3811.4365832120416</v>
      </c>
      <c r="AZ18" s="9"/>
      <c r="BA18" s="39">
        <f t="shared" si="40"/>
        <v>1.2130917994591413</v>
      </c>
      <c r="BB18" s="35">
        <v>15680</v>
      </c>
      <c r="BC18" s="39">
        <f t="shared" si="63"/>
        <v>14699.932271840255</v>
      </c>
      <c r="BD18" s="52">
        <f t="shared" si="64"/>
        <v>36.478497343833126</v>
      </c>
      <c r="BE18" s="39">
        <f t="shared" si="41"/>
        <v>17678.71637086909</v>
      </c>
      <c r="BF18" s="52">
        <f t="shared" si="42"/>
        <v>855.85818048355588</v>
      </c>
      <c r="BG18" s="9"/>
      <c r="BH18" s="39">
        <f t="shared" si="43"/>
        <v>1.2131965385769519</v>
      </c>
      <c r="BI18" s="35">
        <v>14730</v>
      </c>
      <c r="BJ18" s="39">
        <f t="shared" si="44"/>
        <v>14703.946699672148</v>
      </c>
      <c r="BK18" s="52">
        <f t="shared" si="2"/>
        <v>1184.2723634353069</v>
      </c>
      <c r="BL18" s="39">
        <f t="shared" si="45"/>
        <v>17683.586689761913</v>
      </c>
      <c r="BM18" s="52">
        <f t="shared" si="46"/>
        <v>16.115630817477491</v>
      </c>
      <c r="BN18" s="9"/>
      <c r="BO18" s="39">
        <f t="shared" si="3"/>
        <v>1.2132109599377841</v>
      </c>
      <c r="BP18" s="35">
        <v>15680</v>
      </c>
      <c r="BQ18" s="10">
        <f t="shared" si="4"/>
        <v>14736.282495424928</v>
      </c>
      <c r="BR18" s="52">
        <f t="shared" si="47"/>
        <v>-7.6226850022550838</v>
      </c>
      <c r="BS18" s="12">
        <f t="shared" si="5"/>
        <v>17722.818714577486</v>
      </c>
      <c r="BT18" s="52">
        <f t="shared" si="6"/>
        <v>1045.6036869655402</v>
      </c>
      <c r="BU18" s="9"/>
      <c r="BV18" s="39">
        <f t="shared" si="48"/>
        <v>1.2133275539742703</v>
      </c>
      <c r="BW18" s="24">
        <v>14730</v>
      </c>
      <c r="BX18" s="39">
        <f t="shared" si="49"/>
        <v>14734.530813591902</v>
      </c>
      <c r="BY18" s="27">
        <f t="shared" si="50"/>
        <v>1147.2356947980477</v>
      </c>
      <c r="BZ18" s="11">
        <f t="shared" si="7"/>
        <v>17720.693356293148</v>
      </c>
      <c r="CA18" s="52">
        <f t="shared" si="51"/>
        <v>3.0683892441531211</v>
      </c>
      <c r="CB18" s="9"/>
      <c r="CC18" s="39">
        <f t="shared" si="65"/>
        <v>1.2133212181913027</v>
      </c>
      <c r="CD18" s="24">
        <v>15680</v>
      </c>
      <c r="CE18" s="39">
        <f t="shared" si="52"/>
        <v>14757.2529678013</v>
      </c>
      <c r="CF18" s="52">
        <f t="shared" si="53"/>
        <v>1119.71360851184</v>
      </c>
      <c r="CG18" s="39">
        <f t="shared" si="8"/>
        <v>17748.263563107117</v>
      </c>
      <c r="CH18" s="52">
        <f t="shared" si="54"/>
        <v>516.29629191564322</v>
      </c>
      <c r="CI18" s="9"/>
      <c r="CJ18" s="39">
        <f t="shared" si="66"/>
        <v>1.2134035791864086</v>
      </c>
      <c r="CK18" s="24">
        <v>15680</v>
      </c>
      <c r="CL18" s="39">
        <f t="shared" si="55"/>
        <v>14771.86456688366</v>
      </c>
      <c r="CM18" s="39">
        <f t="shared" si="9"/>
        <v>17765.993717944904</v>
      </c>
      <c r="CN18" s="52">
        <f t="shared" si="10"/>
        <v>213.49882774362487</v>
      </c>
      <c r="CO18" s="74"/>
      <c r="CP18" s="39">
        <f t="shared" si="11"/>
        <v>9</v>
      </c>
      <c r="CQ18" s="39" t="str">
        <f t="shared" si="12"/>
        <v xml:space="preserve"> ('4', '5'),</v>
      </c>
      <c r="CR18" s="39">
        <f t="shared" si="13"/>
        <v>28250</v>
      </c>
      <c r="CS18" s="39">
        <f t="shared" si="56"/>
        <v>1.2134035791864086</v>
      </c>
      <c r="CT18" s="39">
        <f t="shared" si="57"/>
        <v>14771.86456688366</v>
      </c>
      <c r="CU18" s="11">
        <f t="shared" si="14"/>
        <v>17924.233336713522</v>
      </c>
      <c r="CV18" s="66">
        <f t="shared" si="58"/>
        <v>0.52289786077464284</v>
      </c>
      <c r="CW18" s="39" t="str">
        <f t="shared" si="59"/>
        <v>-</v>
      </c>
      <c r="CX18" s="9"/>
      <c r="CZ18" s="39">
        <v>9</v>
      </c>
    </row>
    <row r="19" spans="2:104" s="1" customFormat="1" x14ac:dyDescent="0.3">
      <c r="B19" s="86"/>
      <c r="C19" s="34">
        <v>10</v>
      </c>
      <c r="D19" s="35" t="s">
        <v>19</v>
      </c>
      <c r="E19" s="35">
        <v>9040</v>
      </c>
      <c r="F19" s="35">
        <v>3.6</v>
      </c>
      <c r="G19" s="35">
        <v>10360</v>
      </c>
      <c r="H19" s="35">
        <f t="shared" si="15"/>
        <v>-26160.91122619958</v>
      </c>
      <c r="I19" s="39">
        <f t="shared" si="16"/>
        <v>39225.962233677186</v>
      </c>
      <c r="J19" s="8"/>
      <c r="K19" s="50">
        <f t="shared" si="0"/>
        <v>4.5314489544774039</v>
      </c>
      <c r="L19" s="51">
        <v>3820</v>
      </c>
      <c r="M19" s="52">
        <f t="shared" si="17"/>
        <v>8387.3120453196789</v>
      </c>
      <c r="N19" s="52">
        <f t="shared" si="18"/>
        <v>-9372.773163660735</v>
      </c>
      <c r="O19" s="39">
        <f t="shared" si="19"/>
        <v>30865.542049665706</v>
      </c>
      <c r="P19" s="52">
        <f t="shared" si="20"/>
        <v>3891497.7665408286</v>
      </c>
      <c r="Q19" s="6"/>
      <c r="R19" s="39">
        <f t="shared" si="21"/>
        <v>4.0001393312231768</v>
      </c>
      <c r="S19" s="35">
        <v>5890</v>
      </c>
      <c r="T19" s="39">
        <f t="shared" si="22"/>
        <v>6596.9834904880581</v>
      </c>
      <c r="U19" s="52">
        <f t="shared" si="23"/>
        <v>2725.6087479865432</v>
      </c>
      <c r="V19" s="39">
        <f t="shared" si="24"/>
        <v>23951.199016933158</v>
      </c>
      <c r="W19" s="52">
        <f t="shared" si="25"/>
        <v>3205276.3342454797</v>
      </c>
      <c r="X19" s="9"/>
      <c r="Y19" s="39">
        <f t="shared" si="26"/>
        <v>3.7531445784785515</v>
      </c>
      <c r="Z19" s="23">
        <v>7320</v>
      </c>
      <c r="AA19" s="39">
        <f t="shared" si="27"/>
        <v>6769.205601814956</v>
      </c>
      <c r="AB19" s="27">
        <f t="shared" si="28"/>
        <v>-1082.371441296003</v>
      </c>
      <c r="AC19" s="39">
        <f t="shared" si="29"/>
        <v>24598.987018239259</v>
      </c>
      <c r="AD19" s="52">
        <f t="shared" si="30"/>
        <v>29660.455629894415</v>
      </c>
      <c r="AE19" s="9"/>
      <c r="AF19" s="39">
        <f t="shared" si="31"/>
        <v>3.7697738739415669</v>
      </c>
      <c r="AG19" s="35">
        <v>6480</v>
      </c>
      <c r="AH19" s="39">
        <f t="shared" si="32"/>
        <v>6480.0000000084174</v>
      </c>
      <c r="AI19" s="52">
        <f t="shared" si="67"/>
        <v>-3.1502587059046156E-8</v>
      </c>
      <c r="AJ19" s="39">
        <f t="shared" si="33"/>
        <v>23512.767278936681</v>
      </c>
      <c r="AK19" s="52">
        <f t="shared" si="34"/>
        <v>83639.880116282191</v>
      </c>
      <c r="AL19" s="9"/>
      <c r="AM19" s="39">
        <f t="shared" si="35"/>
        <v>3.7425673448349821</v>
      </c>
      <c r="AN19" s="35">
        <v>6480</v>
      </c>
      <c r="AO19" s="39">
        <f t="shared" si="60"/>
        <v>6480.0000000074742</v>
      </c>
      <c r="AP19" s="52">
        <f t="shared" si="36"/>
        <v>-2.7972799616557394E-8</v>
      </c>
      <c r="AQ19" s="39">
        <f t="shared" si="61"/>
        <v>23512.767278933148</v>
      </c>
      <c r="AR19" s="52">
        <f t="shared" si="62"/>
        <v>8.8952438814053682E-19</v>
      </c>
      <c r="AS19" s="9"/>
      <c r="AT19" s="39">
        <f t="shared" si="37"/>
        <v>3.7425673448348991</v>
      </c>
      <c r="AU19" s="35">
        <v>6480</v>
      </c>
      <c r="AV19" s="39">
        <f t="shared" si="68"/>
        <v>6480.0000000070431</v>
      </c>
      <c r="AW19" s="52">
        <f t="shared" si="38"/>
        <v>-2.6359377005429474E-8</v>
      </c>
      <c r="AX19" s="39">
        <f t="shared" si="1"/>
        <v>23512.767278931537</v>
      </c>
      <c r="AY19" s="52">
        <f t="shared" si="39"/>
        <v>1.8584763130596405E-19</v>
      </c>
      <c r="AZ19" s="9"/>
      <c r="BA19" s="39">
        <f t="shared" si="40"/>
        <v>3.7425673448348609</v>
      </c>
      <c r="BB19" s="35">
        <v>6480</v>
      </c>
      <c r="BC19" s="39">
        <f t="shared" si="63"/>
        <v>6480.0000000068394</v>
      </c>
      <c r="BD19" s="52">
        <f t="shared" si="64"/>
        <v>-2.5596915687090055E-8</v>
      </c>
      <c r="BE19" s="39">
        <f t="shared" si="41"/>
        <v>23512.767278930773</v>
      </c>
      <c r="BF19" s="52">
        <f t="shared" si="42"/>
        <v>4.1504614415460717E-20</v>
      </c>
      <c r="BG19" s="9"/>
      <c r="BH19" s="39">
        <f t="shared" si="43"/>
        <v>3.7425673448348431</v>
      </c>
      <c r="BI19" s="35">
        <v>6480</v>
      </c>
      <c r="BJ19" s="39">
        <f t="shared" si="44"/>
        <v>6480.0000000059263</v>
      </c>
      <c r="BK19" s="52">
        <f t="shared" si="2"/>
        <v>-2.2179455135249737E-8</v>
      </c>
      <c r="BL19" s="39">
        <f t="shared" si="45"/>
        <v>23512.767278927357</v>
      </c>
      <c r="BM19" s="52">
        <f t="shared" si="46"/>
        <v>8.3381129234325274E-19</v>
      </c>
      <c r="BN19" s="9"/>
      <c r="BO19" s="39">
        <f t="shared" si="3"/>
        <v>3.7425673448347632</v>
      </c>
      <c r="BP19" s="35">
        <v>6480</v>
      </c>
      <c r="BQ19" s="10">
        <f t="shared" si="4"/>
        <v>6480.0000000057298</v>
      </c>
      <c r="BR19" s="52">
        <f t="shared" si="47"/>
        <v>-2.1444224578279328E-8</v>
      </c>
      <c r="BS19" s="12">
        <f t="shared" si="5"/>
        <v>23512.767278926622</v>
      </c>
      <c r="BT19" s="52">
        <f t="shared" si="6"/>
        <v>3.8592938659274059E-20</v>
      </c>
      <c r="BU19" s="9"/>
      <c r="BV19" s="39">
        <f t="shared" si="48"/>
        <v>3.7425673448347454</v>
      </c>
      <c r="BW19" s="24">
        <v>6480</v>
      </c>
      <c r="BX19" s="39">
        <f t="shared" si="49"/>
        <v>6480.0000000041318</v>
      </c>
      <c r="BY19" s="27">
        <f t="shared" si="50"/>
        <v>-1.5463668612559168E-8</v>
      </c>
      <c r="BZ19" s="11">
        <f t="shared" si="7"/>
        <v>23512.767278920641</v>
      </c>
      <c r="CA19" s="52">
        <f t="shared" si="51"/>
        <v>2.5535470828012115E-18</v>
      </c>
      <c r="CB19" s="9"/>
      <c r="CC19" s="39">
        <f t="shared" si="65"/>
        <v>3.7425673448346051</v>
      </c>
      <c r="CD19" s="24">
        <v>6480</v>
      </c>
      <c r="CE19" s="39">
        <f t="shared" si="52"/>
        <v>6480.0000000040327</v>
      </c>
      <c r="CF19" s="52">
        <f t="shared" si="53"/>
        <v>-1.5092649488903201E-8</v>
      </c>
      <c r="CG19" s="39">
        <f t="shared" si="8"/>
        <v>23512.76727892027</v>
      </c>
      <c r="CH19" s="52">
        <f t="shared" si="54"/>
        <v>9.8277328577425218E-21</v>
      </c>
      <c r="CI19" s="9"/>
      <c r="CJ19" s="39">
        <f t="shared" si="66"/>
        <v>3.7425673448345962</v>
      </c>
      <c r="CK19" s="24">
        <v>6480</v>
      </c>
      <c r="CL19" s="39">
        <f t="shared" si="55"/>
        <v>6480.000000003969</v>
      </c>
      <c r="CM19" s="39">
        <f t="shared" si="9"/>
        <v>23512.76727892003</v>
      </c>
      <c r="CN19" s="52">
        <f t="shared" si="10"/>
        <v>4.0531850015098356E-21</v>
      </c>
      <c r="CO19" s="74"/>
      <c r="CP19" s="39">
        <f t="shared" si="11"/>
        <v>10</v>
      </c>
      <c r="CQ19" s="39" t="str">
        <f t="shared" si="12"/>
        <v xml:space="preserve"> ('4', '11'),</v>
      </c>
      <c r="CR19" s="39">
        <f t="shared" si="13"/>
        <v>9040</v>
      </c>
      <c r="CS19" s="39">
        <f t="shared" si="56"/>
        <v>3.7425673448345962</v>
      </c>
      <c r="CT19" s="39">
        <f t="shared" si="57"/>
        <v>6480.000000003969</v>
      </c>
      <c r="CU19" s="11">
        <f t="shared" si="14"/>
        <v>24251.836394543039</v>
      </c>
      <c r="CV19" s="66">
        <f t="shared" si="58"/>
        <v>0.7168141592924745</v>
      </c>
      <c r="CW19" s="39" t="str">
        <f t="shared" si="59"/>
        <v>-</v>
      </c>
      <c r="CX19" s="9"/>
      <c r="CZ19" s="39">
        <v>10</v>
      </c>
    </row>
    <row r="20" spans="2:104" s="1" customFormat="1" x14ac:dyDescent="0.3">
      <c r="B20" s="86"/>
      <c r="C20" s="34">
        <v>35</v>
      </c>
      <c r="D20" s="35" t="s">
        <v>20</v>
      </c>
      <c r="E20" s="35">
        <v>46810</v>
      </c>
      <c r="F20" s="35">
        <v>2.4</v>
      </c>
      <c r="G20" s="35">
        <v>8730</v>
      </c>
      <c r="H20" s="35">
        <f t="shared" si="15"/>
        <v>5017.2030252525037</v>
      </c>
      <c r="I20" s="39">
        <f t="shared" si="16"/>
        <v>20952.760412330284</v>
      </c>
      <c r="J20" s="8"/>
      <c r="K20" s="50">
        <f t="shared" si="0"/>
        <v>2.4004355167985598</v>
      </c>
      <c r="L20" s="51">
        <v>10820</v>
      </c>
      <c r="M20" s="52">
        <f t="shared" si="17"/>
        <v>9360.4155696149646</v>
      </c>
      <c r="N20" s="52">
        <f t="shared" si="18"/>
        <v>3504.2862785303801</v>
      </c>
      <c r="O20" s="39">
        <f t="shared" si="19"/>
        <v>22466.074957152869</v>
      </c>
      <c r="P20" s="52">
        <f t="shared" si="20"/>
        <v>397423.79041296028</v>
      </c>
      <c r="Q20" s="6"/>
      <c r="R20" s="39">
        <f t="shared" si="21"/>
        <v>2.4005756101686622</v>
      </c>
      <c r="S20" s="35">
        <v>10820</v>
      </c>
      <c r="T20" s="39">
        <f t="shared" si="22"/>
        <v>10406.794891255353</v>
      </c>
      <c r="U20" s="52">
        <f t="shared" si="23"/>
        <v>3273.0479260610232</v>
      </c>
      <c r="V20" s="39">
        <f t="shared" si="24"/>
        <v>24978.138210242832</v>
      </c>
      <c r="W20" s="52">
        <f t="shared" si="25"/>
        <v>1094909.6847565991</v>
      </c>
      <c r="X20" s="9"/>
      <c r="Y20" s="39">
        <f t="shared" si="26"/>
        <v>2.4008794596458918</v>
      </c>
      <c r="Z20" s="23">
        <v>11770</v>
      </c>
      <c r="AA20" s="39">
        <f t="shared" si="27"/>
        <v>10731.509553937254</v>
      </c>
      <c r="AB20" s="27">
        <f t="shared" si="28"/>
        <v>212.46801021843871</v>
      </c>
      <c r="AC20" s="39">
        <f t="shared" si="29"/>
        <v>25757.757359932224</v>
      </c>
      <c r="AD20" s="52">
        <f t="shared" si="30"/>
        <v>105439.61216062091</v>
      </c>
      <c r="AE20" s="9"/>
      <c r="AF20" s="39">
        <f t="shared" si="31"/>
        <v>2.400994468891859</v>
      </c>
      <c r="AG20" s="35">
        <v>10820</v>
      </c>
      <c r="AH20" s="39">
        <f t="shared" si="32"/>
        <v>10819.999999997424</v>
      </c>
      <c r="AI20" s="52">
        <f t="shared" si="67"/>
        <v>2281.0152987628439</v>
      </c>
      <c r="AJ20" s="39">
        <f t="shared" si="33"/>
        <v>25970.223894775463</v>
      </c>
      <c r="AK20" s="52">
        <f t="shared" si="34"/>
        <v>7830.5590439278812</v>
      </c>
      <c r="AL20" s="9"/>
      <c r="AM20" s="39">
        <f t="shared" si="35"/>
        <v>2.4010276778103732</v>
      </c>
      <c r="AN20" s="35">
        <v>11770</v>
      </c>
      <c r="AO20" s="39">
        <f t="shared" si="60"/>
        <v>10926.487624635536</v>
      </c>
      <c r="AP20" s="52">
        <f t="shared" si="36"/>
        <v>2025.3473458133262</v>
      </c>
      <c r="AQ20" s="39">
        <f t="shared" si="61"/>
        <v>26225.905804241065</v>
      </c>
      <c r="AR20" s="52">
        <f t="shared" si="62"/>
        <v>11339.614201067398</v>
      </c>
      <c r="AS20" s="9"/>
      <c r="AT20" s="39">
        <f t="shared" si="37"/>
        <v>2.4010687355333258</v>
      </c>
      <c r="AU20" s="35">
        <v>11770</v>
      </c>
      <c r="AV20" s="39">
        <f t="shared" si="68"/>
        <v>10975.108431674369</v>
      </c>
      <c r="AW20" s="52">
        <f t="shared" si="38"/>
        <v>1908.6117993540836</v>
      </c>
      <c r="AX20" s="39">
        <f t="shared" si="1"/>
        <v>26342.648168429958</v>
      </c>
      <c r="AY20" s="52">
        <f t="shared" si="39"/>
        <v>2363.9828771074262</v>
      </c>
      <c r="AZ20" s="9"/>
      <c r="BA20" s="39">
        <f t="shared" si="40"/>
        <v>2.4010878855668438</v>
      </c>
      <c r="BB20" s="35">
        <v>11770</v>
      </c>
      <c r="BC20" s="39">
        <f t="shared" si="63"/>
        <v>10998.148232333779</v>
      </c>
      <c r="BD20" s="52">
        <f t="shared" si="64"/>
        <v>1853.3231872026711</v>
      </c>
      <c r="BE20" s="39">
        <f t="shared" si="41"/>
        <v>26397.968860135687</v>
      </c>
      <c r="BF20" s="52">
        <f t="shared" si="42"/>
        <v>530.83241442533074</v>
      </c>
      <c r="BG20" s="9"/>
      <c r="BH20" s="39">
        <f t="shared" si="43"/>
        <v>2.4010970494685284</v>
      </c>
      <c r="BI20" s="35">
        <v>11770</v>
      </c>
      <c r="BJ20" s="39">
        <f t="shared" si="44"/>
        <v>11101.20035525282</v>
      </c>
      <c r="BK20" s="52">
        <f t="shared" si="2"/>
        <v>1605.8868402334842</v>
      </c>
      <c r="BL20" s="39">
        <f t="shared" si="45"/>
        <v>26645.409146970083</v>
      </c>
      <c r="BM20" s="52">
        <f t="shared" si="46"/>
        <v>10619.740038121285</v>
      </c>
      <c r="BN20" s="9"/>
      <c r="BO20" s="39">
        <f t="shared" si="3"/>
        <v>2.4011387481904682</v>
      </c>
      <c r="BP20" s="35">
        <v>11770</v>
      </c>
      <c r="BQ20" s="10">
        <f t="shared" si="4"/>
        <v>11123.357104996725</v>
      </c>
      <c r="BR20" s="52">
        <f t="shared" si="47"/>
        <v>1552.7345152697478</v>
      </c>
      <c r="BS20" s="12">
        <f t="shared" si="5"/>
        <v>26698.610678231675</v>
      </c>
      <c r="BT20" s="52">
        <f t="shared" si="6"/>
        <v>490.92155921401582</v>
      </c>
      <c r="BU20" s="9"/>
      <c r="BV20" s="39">
        <f t="shared" si="48"/>
        <v>2.4011478666986181</v>
      </c>
      <c r="BW20" s="24">
        <v>11770</v>
      </c>
      <c r="BX20" s="39">
        <f t="shared" si="49"/>
        <v>11303.653712478301</v>
      </c>
      <c r="BY20" s="27">
        <f t="shared" si="50"/>
        <v>-1161.3585277519073</v>
      </c>
      <c r="BZ20" s="11">
        <f t="shared" si="7"/>
        <v>27131.53631133365</v>
      </c>
      <c r="CA20" s="52">
        <f t="shared" si="51"/>
        <v>32506.86666936543</v>
      </c>
      <c r="CB20" s="9"/>
      <c r="CC20" s="39">
        <f t="shared" si="65"/>
        <v>2.4012241180843463</v>
      </c>
      <c r="CD20" s="24">
        <v>10820</v>
      </c>
      <c r="CE20" s="39">
        <f t="shared" si="52"/>
        <v>11292.030219722677</v>
      </c>
      <c r="CF20" s="52">
        <f t="shared" si="53"/>
        <v>1147.71172502337</v>
      </c>
      <c r="CG20" s="39">
        <f t="shared" si="8"/>
        <v>27103.625729424646</v>
      </c>
      <c r="CH20" s="52">
        <f t="shared" si="54"/>
        <v>135.10558384002906</v>
      </c>
      <c r="CI20" s="9"/>
      <c r="CJ20" s="39">
        <f t="shared" si="66"/>
        <v>2.4012190908262938</v>
      </c>
      <c r="CK20" s="24">
        <v>11770</v>
      </c>
      <c r="CL20" s="39">
        <f t="shared" si="55"/>
        <v>11299.598819305442</v>
      </c>
      <c r="CM20" s="39">
        <f t="shared" si="9"/>
        <v>27121.799607610625</v>
      </c>
      <c r="CN20" s="52">
        <f t="shared" si="10"/>
        <v>57.283699644220903</v>
      </c>
      <c r="CO20" s="74"/>
      <c r="CP20" s="39">
        <f t="shared" si="11"/>
        <v>35</v>
      </c>
      <c r="CQ20" s="39" t="str">
        <f t="shared" si="12"/>
        <v xml:space="preserve"> ('12', '3'),</v>
      </c>
      <c r="CR20" s="39">
        <f t="shared" si="13"/>
        <v>46810</v>
      </c>
      <c r="CS20" s="39">
        <f t="shared" si="56"/>
        <v>2.4012190908262938</v>
      </c>
      <c r="CT20" s="39">
        <f t="shared" si="57"/>
        <v>11299.598819305442</v>
      </c>
      <c r="CU20" s="11">
        <f t="shared" si="14"/>
        <v>27132.812403594475</v>
      </c>
      <c r="CV20" s="66">
        <f t="shared" si="58"/>
        <v>0.24139283954935786</v>
      </c>
      <c r="CW20" s="39" t="str">
        <f t="shared" si="59"/>
        <v>-</v>
      </c>
      <c r="CX20" s="9"/>
      <c r="CZ20" s="39">
        <v>35</v>
      </c>
    </row>
    <row r="21" spans="2:104" s="1" customFormat="1" x14ac:dyDescent="0.3">
      <c r="B21" s="86"/>
      <c r="C21" s="34">
        <v>36</v>
      </c>
      <c r="D21" s="35" t="s">
        <v>21</v>
      </c>
      <c r="E21" s="35">
        <v>9820</v>
      </c>
      <c r="F21" s="35">
        <v>3.6</v>
      </c>
      <c r="G21" s="35">
        <v>1840</v>
      </c>
      <c r="H21" s="35">
        <f t="shared" si="15"/>
        <v>7528.5203718097355</v>
      </c>
      <c r="I21" s="39">
        <f t="shared" si="16"/>
        <v>6624.2449440641158</v>
      </c>
      <c r="J21" s="8"/>
      <c r="K21" s="50">
        <f t="shared" si="0"/>
        <v>3.6006656088698792</v>
      </c>
      <c r="L21" s="51">
        <v>3930</v>
      </c>
      <c r="M21" s="52">
        <f t="shared" si="17"/>
        <v>2470.4155696149651</v>
      </c>
      <c r="N21" s="52">
        <f t="shared" si="18"/>
        <v>5267.468730536355</v>
      </c>
      <c r="O21" s="39">
        <f t="shared" si="19"/>
        <v>8894.5646818960959</v>
      </c>
      <c r="P21" s="52">
        <f t="shared" si="20"/>
        <v>397423.79041296087</v>
      </c>
      <c r="Q21" s="6"/>
      <c r="R21" s="39">
        <f t="shared" si="21"/>
        <v>3.6021628573252324</v>
      </c>
      <c r="S21" s="35">
        <v>3930</v>
      </c>
      <c r="T21" s="39">
        <f t="shared" si="22"/>
        <v>3516.7948912553525</v>
      </c>
      <c r="U21" s="52">
        <f t="shared" si="23"/>
        <v>4924.7775746512452</v>
      </c>
      <c r="V21" s="39">
        <f t="shared" si="24"/>
        <v>12666.709205460727</v>
      </c>
      <c r="W21" s="52">
        <f t="shared" si="25"/>
        <v>1094909.6847565973</v>
      </c>
      <c r="X21" s="9"/>
      <c r="Y21" s="39">
        <f t="shared" si="26"/>
        <v>3.6088825153792641</v>
      </c>
      <c r="Z21" s="23">
        <v>4880</v>
      </c>
      <c r="AA21" s="39">
        <f t="shared" si="27"/>
        <v>3841.5095539372542</v>
      </c>
      <c r="AB21" s="27">
        <f t="shared" si="28"/>
        <v>3772.7658811371448</v>
      </c>
      <c r="AC21" s="39">
        <f t="shared" si="29"/>
        <v>13839.1503916314</v>
      </c>
      <c r="AD21" s="52">
        <f t="shared" si="30"/>
        <v>105439.61216062121</v>
      </c>
      <c r="AE21" s="9"/>
      <c r="AF21" s="39">
        <f t="shared" si="31"/>
        <v>3.6126460670224376</v>
      </c>
      <c r="AG21" s="35">
        <v>4880</v>
      </c>
      <c r="AH21" s="39">
        <f t="shared" si="32"/>
        <v>4879.9999999697757</v>
      </c>
      <c r="AI21" s="52">
        <f t="shared" si="67"/>
        <v>-3448.6433377174467</v>
      </c>
      <c r="AJ21" s="39">
        <f t="shared" si="33"/>
        <v>17600.142297232622</v>
      </c>
      <c r="AK21" s="52">
        <f t="shared" si="34"/>
        <v>1078462.4065008254</v>
      </c>
      <c r="AL21" s="9"/>
      <c r="AM21" s="39">
        <f t="shared" si="35"/>
        <v>3.632932681702489</v>
      </c>
      <c r="AN21" s="35">
        <v>3930</v>
      </c>
      <c r="AO21" s="39">
        <f t="shared" si="60"/>
        <v>4773.5123753353409</v>
      </c>
      <c r="AP21" s="52">
        <f t="shared" si="36"/>
        <v>-3061.0567362121783</v>
      </c>
      <c r="AQ21" s="39">
        <f t="shared" si="61"/>
        <v>17213.42967280489</v>
      </c>
      <c r="AR21" s="52">
        <f t="shared" si="62"/>
        <v>11339.61420028427</v>
      </c>
      <c r="AS21" s="9"/>
      <c r="AT21" s="39">
        <f t="shared" si="37"/>
        <v>3.6301508819233321</v>
      </c>
      <c r="AU21" s="35">
        <v>3930</v>
      </c>
      <c r="AV21" s="39">
        <f t="shared" si="68"/>
        <v>4724.891568298186</v>
      </c>
      <c r="AW21" s="52">
        <f t="shared" si="38"/>
        <v>-2884.1692477989864</v>
      </c>
      <c r="AX21" s="39">
        <f t="shared" si="1"/>
        <v>17036.958367828563</v>
      </c>
      <c r="AY21" s="52">
        <f t="shared" si="39"/>
        <v>2363.9828769442533</v>
      </c>
      <c r="AZ21" s="9"/>
      <c r="BA21" s="39">
        <f t="shared" si="40"/>
        <v>3.6289411106686438</v>
      </c>
      <c r="BB21" s="35">
        <v>3930</v>
      </c>
      <c r="BC21" s="39">
        <f t="shared" si="63"/>
        <v>4701.8517676395722</v>
      </c>
      <c r="BD21" s="52">
        <f t="shared" si="64"/>
        <v>646.49269796036504</v>
      </c>
      <c r="BE21" s="39">
        <f t="shared" si="41"/>
        <v>16953.354759359478</v>
      </c>
      <c r="BF21" s="52">
        <f t="shared" si="42"/>
        <v>530.83241438866025</v>
      </c>
      <c r="BG21" s="9"/>
      <c r="BH21" s="39">
        <f t="shared" si="43"/>
        <v>3.628380728674498</v>
      </c>
      <c r="BI21" s="35">
        <v>4880</v>
      </c>
      <c r="BJ21" s="39">
        <f t="shared" si="44"/>
        <v>4725.6368443966367</v>
      </c>
      <c r="BK21" s="52">
        <f t="shared" si="2"/>
        <v>-2886.8239931972344</v>
      </c>
      <c r="BL21" s="39">
        <f t="shared" si="45"/>
        <v>17039.662937706471</v>
      </c>
      <c r="BM21" s="52">
        <f t="shared" si="46"/>
        <v>565.72987633944592</v>
      </c>
      <c r="BN21" s="9"/>
      <c r="BO21" s="39">
        <f t="shared" si="3"/>
        <v>3.6289593749793005</v>
      </c>
      <c r="BP21" s="35">
        <v>3930</v>
      </c>
      <c r="BQ21" s="10">
        <f t="shared" si="4"/>
        <v>4699.2780886963546</v>
      </c>
      <c r="BR21" s="52">
        <f t="shared" si="47"/>
        <v>655.93974102695995</v>
      </c>
      <c r="BS21" s="12">
        <f t="shared" si="5"/>
        <v>16944.016552200137</v>
      </c>
      <c r="BT21" s="52">
        <f t="shared" si="6"/>
        <v>694.7840020671498</v>
      </c>
      <c r="BU21" s="9"/>
      <c r="BV21" s="39">
        <f t="shared" si="48"/>
        <v>3.628318640002687</v>
      </c>
      <c r="BW21" s="24">
        <v>4880</v>
      </c>
      <c r="BX21" s="39">
        <f t="shared" si="49"/>
        <v>4749.6668701357121</v>
      </c>
      <c r="BY21" s="27">
        <f t="shared" si="50"/>
        <v>-2974.6249162928543</v>
      </c>
      <c r="BZ21" s="11">
        <f t="shared" si="7"/>
        <v>17126.874038268321</v>
      </c>
      <c r="CA21" s="52">
        <f t="shared" si="51"/>
        <v>2539.0292949433333</v>
      </c>
      <c r="CB21" s="9"/>
      <c r="CC21" s="39">
        <f t="shared" si="65"/>
        <v>3.6295529208124795</v>
      </c>
      <c r="CD21" s="24">
        <v>3930</v>
      </c>
      <c r="CE21" s="39">
        <f t="shared" si="52"/>
        <v>4729.9680821780494</v>
      </c>
      <c r="CF21" s="52">
        <f t="shared" si="53"/>
        <v>-2902.888637303181</v>
      </c>
      <c r="CG21" s="39">
        <f t="shared" si="8"/>
        <v>17055.381053792669</v>
      </c>
      <c r="CH21" s="52">
        <f t="shared" si="54"/>
        <v>388.04224700095767</v>
      </c>
      <c r="CI21" s="9"/>
      <c r="CJ21" s="39">
        <f t="shared" si="66"/>
        <v>3.6290656907974657</v>
      </c>
      <c r="CK21" s="24">
        <v>3930</v>
      </c>
      <c r="CL21" s="39">
        <f t="shared" si="55"/>
        <v>4717.3006744405047</v>
      </c>
      <c r="CM21" s="39">
        <f t="shared" si="9"/>
        <v>17009.412165802034</v>
      </c>
      <c r="CN21" s="52">
        <f t="shared" si="10"/>
        <v>160.46321878920571</v>
      </c>
      <c r="CO21" s="74"/>
      <c r="CP21" s="39">
        <f t="shared" si="11"/>
        <v>36</v>
      </c>
      <c r="CQ21" s="39" t="str">
        <f t="shared" si="12"/>
        <v xml:space="preserve"> ('12', '11'),</v>
      </c>
      <c r="CR21" s="39">
        <f t="shared" si="13"/>
        <v>9820</v>
      </c>
      <c r="CS21" s="39">
        <f t="shared" si="56"/>
        <v>3.6290656907974657</v>
      </c>
      <c r="CT21" s="39">
        <f t="shared" si="57"/>
        <v>4717.3006744405047</v>
      </c>
      <c r="CU21" s="11">
        <f t="shared" si="14"/>
        <v>17119.394030787782</v>
      </c>
      <c r="CV21" s="66">
        <f t="shared" si="58"/>
        <v>0.48037685075768888</v>
      </c>
      <c r="CW21" s="39" t="str">
        <f t="shared" si="59"/>
        <v>-</v>
      </c>
      <c r="CX21" s="9"/>
      <c r="CZ21" s="39">
        <v>36</v>
      </c>
    </row>
    <row r="22" spans="2:104" s="1" customFormat="1" x14ac:dyDescent="0.3">
      <c r="B22" s="86"/>
      <c r="C22" s="34">
        <v>37</v>
      </c>
      <c r="D22" s="35" t="s">
        <v>22</v>
      </c>
      <c r="E22" s="35">
        <v>51800</v>
      </c>
      <c r="F22" s="35">
        <v>1.8</v>
      </c>
      <c r="G22" s="35">
        <v>10570</v>
      </c>
      <c r="H22" s="35">
        <f t="shared" si="15"/>
        <v>0</v>
      </c>
      <c r="I22" s="39">
        <f t="shared" si="16"/>
        <v>19026.989577147251</v>
      </c>
      <c r="J22" s="8"/>
      <c r="K22" s="50">
        <f t="shared" si="0"/>
        <v>1.8004681065029569</v>
      </c>
      <c r="L22" s="51">
        <v>10570</v>
      </c>
      <c r="M22" s="52">
        <f t="shared" si="17"/>
        <v>10570</v>
      </c>
      <c r="N22" s="52">
        <f t="shared" si="18"/>
        <v>0</v>
      </c>
      <c r="O22" s="39">
        <f t="shared" si="19"/>
        <v>19026.989577147251</v>
      </c>
      <c r="P22" s="52">
        <f t="shared" si="20"/>
        <v>0</v>
      </c>
      <c r="Q22" s="6"/>
      <c r="R22" s="39">
        <f t="shared" si="21"/>
        <v>1.8004681065029569</v>
      </c>
      <c r="S22" s="35">
        <v>10570</v>
      </c>
      <c r="T22" s="39">
        <f t="shared" si="22"/>
        <v>10570</v>
      </c>
      <c r="U22" s="52">
        <f t="shared" si="23"/>
        <v>0</v>
      </c>
      <c r="V22" s="39">
        <f t="shared" si="24"/>
        <v>19026.989577147251</v>
      </c>
      <c r="W22" s="52">
        <f t="shared" si="25"/>
        <v>0</v>
      </c>
      <c r="X22" s="9"/>
      <c r="Y22" s="39">
        <f t="shared" si="26"/>
        <v>1.8004681065029569</v>
      </c>
      <c r="Z22" s="23">
        <v>10570</v>
      </c>
      <c r="AA22" s="39">
        <f t="shared" si="27"/>
        <v>10570</v>
      </c>
      <c r="AB22" s="27">
        <f t="shared" si="28"/>
        <v>0</v>
      </c>
      <c r="AC22" s="39">
        <f t="shared" si="29"/>
        <v>19026.989577147251</v>
      </c>
      <c r="AD22" s="52">
        <f t="shared" si="30"/>
        <v>0</v>
      </c>
      <c r="AE22" s="9"/>
      <c r="AF22" s="39">
        <f t="shared" si="31"/>
        <v>1.8004681065029569</v>
      </c>
      <c r="AG22" s="35">
        <v>10570</v>
      </c>
      <c r="AH22" s="39">
        <f t="shared" si="32"/>
        <v>10570</v>
      </c>
      <c r="AI22" s="52">
        <f t="shared" si="67"/>
        <v>0</v>
      </c>
      <c r="AJ22" s="39">
        <f t="shared" si="33"/>
        <v>19026.989577147251</v>
      </c>
      <c r="AK22" s="52">
        <f t="shared" si="34"/>
        <v>0</v>
      </c>
      <c r="AL22" s="9"/>
      <c r="AM22" s="39">
        <f t="shared" si="35"/>
        <v>1.8004681065029569</v>
      </c>
      <c r="AN22" s="35">
        <v>10570</v>
      </c>
      <c r="AO22" s="39">
        <f t="shared" si="60"/>
        <v>10570</v>
      </c>
      <c r="AP22" s="52">
        <f t="shared" si="36"/>
        <v>0</v>
      </c>
      <c r="AQ22" s="39">
        <f t="shared" si="61"/>
        <v>19026.989577147251</v>
      </c>
      <c r="AR22" s="52">
        <f t="shared" si="62"/>
        <v>0</v>
      </c>
      <c r="AS22" s="9"/>
      <c r="AT22" s="39">
        <f t="shared" si="37"/>
        <v>1.8004681065029569</v>
      </c>
      <c r="AU22" s="35">
        <v>10570</v>
      </c>
      <c r="AV22" s="39">
        <f t="shared" si="68"/>
        <v>10570</v>
      </c>
      <c r="AW22" s="52">
        <f t="shared" si="38"/>
        <v>0</v>
      </c>
      <c r="AX22" s="39">
        <f t="shared" si="1"/>
        <v>19026.989577147251</v>
      </c>
      <c r="AY22" s="52">
        <f t="shared" si="39"/>
        <v>0</v>
      </c>
      <c r="AZ22" s="9"/>
      <c r="BA22" s="39">
        <f t="shared" si="40"/>
        <v>1.8004681065029569</v>
      </c>
      <c r="BB22" s="35">
        <v>10570</v>
      </c>
      <c r="BC22" s="39">
        <f t="shared" si="63"/>
        <v>10570</v>
      </c>
      <c r="BD22" s="52">
        <f t="shared" si="64"/>
        <v>0</v>
      </c>
      <c r="BE22" s="39">
        <f t="shared" si="41"/>
        <v>19026.989577147251</v>
      </c>
      <c r="BF22" s="52">
        <f t="shared" si="42"/>
        <v>0</v>
      </c>
      <c r="BG22" s="9"/>
      <c r="BH22" s="39">
        <f t="shared" si="43"/>
        <v>1.8004681065029569</v>
      </c>
      <c r="BI22" s="35">
        <v>10570</v>
      </c>
      <c r="BJ22" s="39">
        <f t="shared" si="44"/>
        <v>10570</v>
      </c>
      <c r="BK22" s="52">
        <f t="shared" si="2"/>
        <v>0</v>
      </c>
      <c r="BL22" s="39">
        <f t="shared" si="45"/>
        <v>19026.989577147251</v>
      </c>
      <c r="BM22" s="52">
        <f t="shared" si="46"/>
        <v>0</v>
      </c>
      <c r="BN22" s="9"/>
      <c r="BO22" s="39">
        <f t="shared" si="3"/>
        <v>1.8004681065029569</v>
      </c>
      <c r="BP22" s="35">
        <v>10570</v>
      </c>
      <c r="BQ22" s="10">
        <f t="shared" si="4"/>
        <v>10570</v>
      </c>
      <c r="BR22" s="52">
        <f t="shared" si="47"/>
        <v>0</v>
      </c>
      <c r="BS22" s="12">
        <f t="shared" si="5"/>
        <v>19026.989577147251</v>
      </c>
      <c r="BT22" s="52">
        <f t="shared" si="6"/>
        <v>0</v>
      </c>
      <c r="BU22" s="9"/>
      <c r="BV22" s="39">
        <f t="shared" si="48"/>
        <v>1.8004681065029569</v>
      </c>
      <c r="BW22" s="24">
        <v>10570</v>
      </c>
      <c r="BX22" s="39">
        <f t="shared" si="49"/>
        <v>10570</v>
      </c>
      <c r="BY22" s="27">
        <f t="shared" si="50"/>
        <v>0</v>
      </c>
      <c r="BZ22" s="11">
        <f t="shared" si="7"/>
        <v>19026.989577147251</v>
      </c>
      <c r="CA22" s="52">
        <f t="shared" si="51"/>
        <v>0</v>
      </c>
      <c r="CB22" s="9"/>
      <c r="CC22" s="39">
        <f t="shared" si="65"/>
        <v>1.8004681065029569</v>
      </c>
      <c r="CD22" s="24">
        <v>10570</v>
      </c>
      <c r="CE22" s="39">
        <f t="shared" si="52"/>
        <v>10570</v>
      </c>
      <c r="CF22" s="52">
        <f t="shared" si="53"/>
        <v>0</v>
      </c>
      <c r="CG22" s="39">
        <f t="shared" si="8"/>
        <v>19026.989577147251</v>
      </c>
      <c r="CH22" s="52">
        <f t="shared" si="54"/>
        <v>0</v>
      </c>
      <c r="CI22" s="9"/>
      <c r="CJ22" s="39">
        <f t="shared" si="66"/>
        <v>1.8004681065029569</v>
      </c>
      <c r="CK22" s="24">
        <v>10570</v>
      </c>
      <c r="CL22" s="39">
        <f t="shared" si="55"/>
        <v>10570</v>
      </c>
      <c r="CM22" s="39">
        <f t="shared" si="9"/>
        <v>19026.989577147251</v>
      </c>
      <c r="CN22" s="52">
        <f t="shared" si="10"/>
        <v>0</v>
      </c>
      <c r="CO22" s="74"/>
      <c r="CP22" s="39">
        <f t="shared" si="11"/>
        <v>37</v>
      </c>
      <c r="CQ22" s="39" t="str">
        <f t="shared" si="12"/>
        <v xml:space="preserve"> ('12', '13'),</v>
      </c>
      <c r="CR22" s="39">
        <f t="shared" si="13"/>
        <v>51800</v>
      </c>
      <c r="CS22" s="39">
        <f t="shared" si="56"/>
        <v>1.8004681065029569</v>
      </c>
      <c r="CT22" s="39">
        <f t="shared" si="57"/>
        <v>10570</v>
      </c>
      <c r="CU22" s="11">
        <f t="shared" si="14"/>
        <v>19030.947885736256</v>
      </c>
      <c r="CV22" s="66">
        <f t="shared" si="58"/>
        <v>0.20405405405405405</v>
      </c>
      <c r="CW22" s="39" t="str">
        <f t="shared" si="59"/>
        <v>-</v>
      </c>
      <c r="CX22" s="9"/>
      <c r="CZ22" s="39">
        <v>37</v>
      </c>
    </row>
    <row r="23" spans="2:104" s="1" customFormat="1" x14ac:dyDescent="0.3">
      <c r="B23" s="86"/>
      <c r="C23" s="34">
        <v>11</v>
      </c>
      <c r="D23" s="35" t="s">
        <v>23</v>
      </c>
      <c r="E23" s="35">
        <v>46850</v>
      </c>
      <c r="F23" s="35">
        <v>1.2</v>
      </c>
      <c r="G23" s="35">
        <v>13890</v>
      </c>
      <c r="H23" s="35">
        <f t="shared" si="15"/>
        <v>372.44285360759255</v>
      </c>
      <c r="I23" s="39">
        <f t="shared" si="16"/>
        <v>16671.863450466994</v>
      </c>
      <c r="J23" s="8"/>
      <c r="K23" s="50">
        <f t="shared" si="0"/>
        <v>1.2013907309096454</v>
      </c>
      <c r="L23" s="51">
        <v>14200</v>
      </c>
      <c r="M23" s="52">
        <f t="shared" si="17"/>
        <v>13983.506615588822</v>
      </c>
      <c r="N23" s="52">
        <f t="shared" si="18"/>
        <v>2748.8810128068926</v>
      </c>
      <c r="O23" s="39">
        <f t="shared" si="19"/>
        <v>16784.203194417238</v>
      </c>
      <c r="P23" s="52">
        <f t="shared" si="20"/>
        <v>8743.487158875665</v>
      </c>
      <c r="Q23" s="6"/>
      <c r="R23" s="39">
        <f t="shared" si="21"/>
        <v>1.2014285600244921</v>
      </c>
      <c r="S23" s="35">
        <v>16270</v>
      </c>
      <c r="T23" s="39">
        <f t="shared" si="22"/>
        <v>15622.698803932633</v>
      </c>
      <c r="U23" s="52">
        <f t="shared" si="23"/>
        <v>-2082.7033054301301</v>
      </c>
      <c r="V23" s="39">
        <f t="shared" si="24"/>
        <v>18754.192720568892</v>
      </c>
      <c r="W23" s="52">
        <f t="shared" si="25"/>
        <v>2686951.0303273741</v>
      </c>
      <c r="X23" s="9"/>
      <c r="Y23" s="39">
        <f t="shared" si="26"/>
        <v>1.2022256576590922</v>
      </c>
      <c r="Z23" s="23">
        <v>13890</v>
      </c>
      <c r="AA23" s="39">
        <f t="shared" si="27"/>
        <v>15209.970958328799</v>
      </c>
      <c r="AB23" s="27">
        <f t="shared" si="28"/>
        <v>565.09640634953087</v>
      </c>
      <c r="AC23" s="39">
        <f t="shared" si="29"/>
        <v>18258.047985103854</v>
      </c>
      <c r="AD23" s="52">
        <f t="shared" si="30"/>
        <v>170344.2745367829</v>
      </c>
      <c r="AE23" s="9"/>
      <c r="AF23" s="39">
        <f t="shared" si="31"/>
        <v>1.2019996208822363</v>
      </c>
      <c r="AG23" s="35">
        <v>15680</v>
      </c>
      <c r="AH23" s="39">
        <f t="shared" si="32"/>
        <v>15679.999999986319</v>
      </c>
      <c r="AI23" s="52">
        <f t="shared" si="67"/>
        <v>-2151.8397114000627</v>
      </c>
      <c r="AJ23" s="39">
        <f t="shared" si="33"/>
        <v>18823.082627651063</v>
      </c>
      <c r="AK23" s="52">
        <f t="shared" si="34"/>
        <v>220927.30000148743</v>
      </c>
      <c r="AL23" s="9"/>
      <c r="AM23" s="39">
        <f t="shared" si="35"/>
        <v>1.2022584909653979</v>
      </c>
      <c r="AN23" s="35">
        <v>13890</v>
      </c>
      <c r="AO23" s="39">
        <f t="shared" si="60"/>
        <v>15479.354896722904</v>
      </c>
      <c r="AP23" s="52">
        <f t="shared" si="36"/>
        <v>-900.81544336215472</v>
      </c>
      <c r="AQ23" s="39">
        <f t="shared" si="61"/>
        <v>18581.866798493978</v>
      </c>
      <c r="AR23" s="52">
        <f t="shared" si="62"/>
        <v>40258.457463586819</v>
      </c>
      <c r="AS23" s="9"/>
      <c r="AT23" s="39">
        <f t="shared" si="37"/>
        <v>1.2021450901768207</v>
      </c>
      <c r="AU23" s="35">
        <v>14730</v>
      </c>
      <c r="AV23" s="39">
        <f t="shared" si="68"/>
        <v>15436.161410887646</v>
      </c>
      <c r="AW23" s="52">
        <f t="shared" si="38"/>
        <v>-848.88370712488802</v>
      </c>
      <c r="AX23" s="39">
        <f t="shared" si="1"/>
        <v>18529.942477210392</v>
      </c>
      <c r="AY23" s="52">
        <f t="shared" si="39"/>
        <v>1865.6772186006237</v>
      </c>
      <c r="AZ23" s="9"/>
      <c r="BA23" s="39">
        <f t="shared" si="40"/>
        <v>1.2021212476246197</v>
      </c>
      <c r="BB23" s="35">
        <v>14730</v>
      </c>
      <c r="BC23" s="39">
        <f t="shared" si="63"/>
        <v>15415.693439168572</v>
      </c>
      <c r="BD23" s="52">
        <f t="shared" si="64"/>
        <v>-824.24488924400748</v>
      </c>
      <c r="BE23" s="39">
        <f t="shared" si="41"/>
        <v>18505.337608499984</v>
      </c>
      <c r="BF23" s="52">
        <f t="shared" si="42"/>
        <v>418.93786629280612</v>
      </c>
      <c r="BG23" s="9"/>
      <c r="BH23" s="39">
        <f t="shared" si="43"/>
        <v>1.2021100190930007</v>
      </c>
      <c r="BI23" s="35">
        <v>14730</v>
      </c>
      <c r="BJ23" s="39">
        <f t="shared" si="44"/>
        <v>15324.144559528593</v>
      </c>
      <c r="BK23" s="52">
        <f t="shared" si="2"/>
        <v>-714.19133436789321</v>
      </c>
      <c r="BL23" s="39">
        <f t="shared" si="45"/>
        <v>18395.28806381152</v>
      </c>
      <c r="BM23" s="52">
        <f t="shared" si="46"/>
        <v>8381.1973633352918</v>
      </c>
      <c r="BN23" s="9"/>
      <c r="BO23" s="39">
        <f t="shared" si="3"/>
        <v>1.2020603409060386</v>
      </c>
      <c r="BP23" s="35">
        <v>14730</v>
      </c>
      <c r="BQ23" s="10">
        <f t="shared" si="4"/>
        <v>15304.461067737633</v>
      </c>
      <c r="BR23" s="52">
        <f t="shared" si="47"/>
        <v>-690.48227211099561</v>
      </c>
      <c r="BS23" s="12">
        <f t="shared" si="5"/>
        <v>18371.627423008387</v>
      </c>
      <c r="BT23" s="52">
        <f t="shared" si="6"/>
        <v>387.43984908479104</v>
      </c>
      <c r="BU23" s="9"/>
      <c r="BV23" s="39">
        <f t="shared" si="48"/>
        <v>1.2020497754528756</v>
      </c>
      <c r="BW23" s="24">
        <v>14730</v>
      </c>
      <c r="BX23" s="39">
        <f t="shared" si="49"/>
        <v>15144.290156646413</v>
      </c>
      <c r="BY23" s="27">
        <f t="shared" si="50"/>
        <v>643.90822962742027</v>
      </c>
      <c r="BZ23" s="11">
        <f t="shared" si="7"/>
        <v>18179.100815790138</v>
      </c>
      <c r="CA23" s="52">
        <f t="shared" si="51"/>
        <v>25654.72075979142</v>
      </c>
      <c r="CB23" s="9"/>
      <c r="CC23" s="39">
        <f t="shared" si="65"/>
        <v>1.2019653043334722</v>
      </c>
      <c r="CD23" s="24">
        <v>15680</v>
      </c>
      <c r="CE23" s="39">
        <f t="shared" si="52"/>
        <v>15157.164697506298</v>
      </c>
      <c r="CF23" s="52">
        <f t="shared" si="53"/>
        <v>-513.43850136224</v>
      </c>
      <c r="CG23" s="39">
        <f t="shared" si="8"/>
        <v>18194.575610269927</v>
      </c>
      <c r="CH23" s="52">
        <f t="shared" si="54"/>
        <v>165.75380235283015</v>
      </c>
      <c r="CI23" s="9"/>
      <c r="CJ23" s="39">
        <f t="shared" si="66"/>
        <v>1.201971995878409</v>
      </c>
      <c r="CK23" s="24">
        <v>14730</v>
      </c>
      <c r="CL23" s="39">
        <f t="shared" si="55"/>
        <v>15150.400590893863</v>
      </c>
      <c r="CM23" s="39">
        <f t="shared" si="9"/>
        <v>18186.445355444594</v>
      </c>
      <c r="CN23" s="52">
        <f t="shared" si="10"/>
        <v>45.753138264376901</v>
      </c>
      <c r="CO23" s="74"/>
      <c r="CP23" s="39">
        <f t="shared" si="11"/>
        <v>11</v>
      </c>
      <c r="CQ23" s="39" t="str">
        <f t="shared" si="12"/>
        <v xml:space="preserve"> ('5', '4'),</v>
      </c>
      <c r="CR23" s="39">
        <f t="shared" si="13"/>
        <v>46850</v>
      </c>
      <c r="CS23" s="39">
        <f t="shared" si="56"/>
        <v>1.201971995878409</v>
      </c>
      <c r="CT23" s="39">
        <f t="shared" si="57"/>
        <v>15150.400590893863</v>
      </c>
      <c r="CU23" s="11">
        <f t="shared" si="14"/>
        <v>18210.357236594125</v>
      </c>
      <c r="CV23" s="66">
        <f t="shared" si="58"/>
        <v>0.32338101581417</v>
      </c>
      <c r="CW23" s="39" t="str">
        <f t="shared" si="59"/>
        <v>-</v>
      </c>
      <c r="CX23" s="9"/>
      <c r="CZ23" s="39">
        <v>11</v>
      </c>
    </row>
    <row r="24" spans="2:104" s="1" customFormat="1" x14ac:dyDescent="0.3">
      <c r="B24" s="86"/>
      <c r="C24" s="34">
        <v>12</v>
      </c>
      <c r="D24" s="35" t="s">
        <v>24</v>
      </c>
      <c r="E24" s="35">
        <v>13860</v>
      </c>
      <c r="F24" s="35">
        <v>2.4</v>
      </c>
      <c r="G24" s="35">
        <v>8570</v>
      </c>
      <c r="H24" s="35">
        <f t="shared" si="15"/>
        <v>0</v>
      </c>
      <c r="I24" s="39">
        <f t="shared" si="16"/>
        <v>20658.195253796264</v>
      </c>
      <c r="J24" s="8"/>
      <c r="K24" s="50">
        <f t="shared" si="0"/>
        <v>2.4526226684925692</v>
      </c>
      <c r="L24" s="51">
        <v>8570</v>
      </c>
      <c r="M24" s="52">
        <f t="shared" si="17"/>
        <v>8570</v>
      </c>
      <c r="N24" s="52">
        <f t="shared" si="18"/>
        <v>0</v>
      </c>
      <c r="O24" s="39">
        <f t="shared" si="19"/>
        <v>20658.195253796264</v>
      </c>
      <c r="P24" s="52">
        <f t="shared" si="20"/>
        <v>0</v>
      </c>
      <c r="Q24" s="6"/>
      <c r="R24" s="39">
        <f t="shared" si="21"/>
        <v>2.4526226684925692</v>
      </c>
      <c r="S24" s="35">
        <v>8570</v>
      </c>
      <c r="T24" s="39">
        <f t="shared" si="22"/>
        <v>8570</v>
      </c>
      <c r="U24" s="52">
        <f t="shared" si="23"/>
        <v>0</v>
      </c>
      <c r="V24" s="39">
        <f t="shared" si="24"/>
        <v>20658.195253796264</v>
      </c>
      <c r="W24" s="52">
        <f t="shared" si="25"/>
        <v>0</v>
      </c>
      <c r="X24" s="9"/>
      <c r="Y24" s="39">
        <f t="shared" si="26"/>
        <v>2.4526226684925692</v>
      </c>
      <c r="Z24" s="23">
        <v>8570</v>
      </c>
      <c r="AA24" s="39">
        <f t="shared" si="27"/>
        <v>8570</v>
      </c>
      <c r="AB24" s="27">
        <f t="shared" si="28"/>
        <v>0</v>
      </c>
      <c r="AC24" s="39">
        <f t="shared" si="29"/>
        <v>20658.195253796264</v>
      </c>
      <c r="AD24" s="52">
        <f t="shared" si="30"/>
        <v>0</v>
      </c>
      <c r="AE24" s="9"/>
      <c r="AF24" s="39">
        <f t="shared" si="31"/>
        <v>2.4526226684925692</v>
      </c>
      <c r="AG24" s="35">
        <v>8570</v>
      </c>
      <c r="AH24" s="39">
        <f t="shared" si="32"/>
        <v>8570</v>
      </c>
      <c r="AI24" s="52">
        <f t="shared" si="67"/>
        <v>0</v>
      </c>
      <c r="AJ24" s="39">
        <f t="shared" si="33"/>
        <v>20658.195253796264</v>
      </c>
      <c r="AK24" s="52">
        <f t="shared" si="34"/>
        <v>0</v>
      </c>
      <c r="AL24" s="9"/>
      <c r="AM24" s="39">
        <f t="shared" si="35"/>
        <v>2.4526226684925692</v>
      </c>
      <c r="AN24" s="35">
        <v>8570</v>
      </c>
      <c r="AO24" s="39">
        <f t="shared" si="60"/>
        <v>8570</v>
      </c>
      <c r="AP24" s="52">
        <f t="shared" si="36"/>
        <v>0</v>
      </c>
      <c r="AQ24" s="39">
        <f t="shared" si="61"/>
        <v>20658.195253796264</v>
      </c>
      <c r="AR24" s="52">
        <f t="shared" si="62"/>
        <v>0</v>
      </c>
      <c r="AS24" s="9"/>
      <c r="AT24" s="39">
        <f t="shared" si="37"/>
        <v>2.4526226684925692</v>
      </c>
      <c r="AU24" s="35">
        <v>8570</v>
      </c>
      <c r="AV24" s="39">
        <f t="shared" si="68"/>
        <v>8570</v>
      </c>
      <c r="AW24" s="52">
        <f t="shared" si="38"/>
        <v>0</v>
      </c>
      <c r="AX24" s="39">
        <f t="shared" si="1"/>
        <v>20658.195253796264</v>
      </c>
      <c r="AY24" s="52">
        <f t="shared" si="39"/>
        <v>0</v>
      </c>
      <c r="AZ24" s="9"/>
      <c r="BA24" s="39">
        <f t="shared" si="40"/>
        <v>2.4526226684925692</v>
      </c>
      <c r="BB24" s="35">
        <v>8570</v>
      </c>
      <c r="BC24" s="39">
        <f t="shared" si="63"/>
        <v>8570</v>
      </c>
      <c r="BD24" s="52">
        <f t="shared" si="64"/>
        <v>0</v>
      </c>
      <c r="BE24" s="39">
        <f t="shared" si="41"/>
        <v>20658.195253796264</v>
      </c>
      <c r="BF24" s="52">
        <f t="shared" si="42"/>
        <v>0</v>
      </c>
      <c r="BG24" s="9"/>
      <c r="BH24" s="39">
        <f t="shared" si="43"/>
        <v>2.4526226684925692</v>
      </c>
      <c r="BI24" s="35">
        <v>8570</v>
      </c>
      <c r="BJ24" s="39">
        <f t="shared" si="44"/>
        <v>8570</v>
      </c>
      <c r="BK24" s="52">
        <f t="shared" si="2"/>
        <v>0</v>
      </c>
      <c r="BL24" s="39">
        <f t="shared" si="45"/>
        <v>20658.195253796264</v>
      </c>
      <c r="BM24" s="52">
        <f t="shared" si="46"/>
        <v>0</v>
      </c>
      <c r="BN24" s="9"/>
      <c r="BO24" s="39">
        <f t="shared" si="3"/>
        <v>2.4526226684925692</v>
      </c>
      <c r="BP24" s="35">
        <v>8570</v>
      </c>
      <c r="BQ24" s="10">
        <f t="shared" si="4"/>
        <v>8570</v>
      </c>
      <c r="BR24" s="52">
        <f t="shared" si="47"/>
        <v>0</v>
      </c>
      <c r="BS24" s="12">
        <f t="shared" si="5"/>
        <v>20658.195253796264</v>
      </c>
      <c r="BT24" s="52">
        <f t="shared" si="6"/>
        <v>0</v>
      </c>
      <c r="BU24" s="9"/>
      <c r="BV24" s="39">
        <f t="shared" si="48"/>
        <v>2.4526226684925692</v>
      </c>
      <c r="BW24" s="24">
        <v>8570</v>
      </c>
      <c r="BX24" s="39">
        <f t="shared" si="49"/>
        <v>8570</v>
      </c>
      <c r="BY24" s="27">
        <f t="shared" si="50"/>
        <v>0</v>
      </c>
      <c r="BZ24" s="11">
        <f t="shared" si="7"/>
        <v>20658.195253796264</v>
      </c>
      <c r="CA24" s="52">
        <f t="shared" si="51"/>
        <v>0</v>
      </c>
      <c r="CB24" s="9"/>
      <c r="CC24" s="39">
        <f t="shared" si="65"/>
        <v>2.4526226684925692</v>
      </c>
      <c r="CD24" s="24">
        <v>8570</v>
      </c>
      <c r="CE24" s="39">
        <f t="shared" si="52"/>
        <v>8570</v>
      </c>
      <c r="CF24" s="52">
        <f t="shared" si="53"/>
        <v>0</v>
      </c>
      <c r="CG24" s="39">
        <f t="shared" si="8"/>
        <v>20658.195253796264</v>
      </c>
      <c r="CH24" s="52">
        <f t="shared" si="54"/>
        <v>0</v>
      </c>
      <c r="CI24" s="9"/>
      <c r="CJ24" s="39">
        <f t="shared" si="66"/>
        <v>2.4526226684925692</v>
      </c>
      <c r="CK24" s="24">
        <v>8570</v>
      </c>
      <c r="CL24" s="39">
        <f t="shared" si="55"/>
        <v>8570</v>
      </c>
      <c r="CM24" s="39">
        <f t="shared" si="9"/>
        <v>20658.195253796264</v>
      </c>
      <c r="CN24" s="52">
        <f t="shared" si="10"/>
        <v>0</v>
      </c>
      <c r="CO24" s="74"/>
      <c r="CP24" s="39">
        <f t="shared" si="11"/>
        <v>12</v>
      </c>
      <c r="CQ24" s="39" t="str">
        <f t="shared" si="12"/>
        <v xml:space="preserve"> ('5', '6'),</v>
      </c>
      <c r="CR24" s="39">
        <f t="shared" si="13"/>
        <v>13860</v>
      </c>
      <c r="CS24" s="39">
        <f t="shared" si="56"/>
        <v>2.4526226684925692</v>
      </c>
      <c r="CT24" s="39">
        <f t="shared" si="57"/>
        <v>8570</v>
      </c>
      <c r="CU24" s="11">
        <f t="shared" si="14"/>
        <v>21018.976268981318</v>
      </c>
      <c r="CV24" s="66">
        <f t="shared" si="58"/>
        <v>0.61832611832611828</v>
      </c>
      <c r="CW24" s="39" t="str">
        <f t="shared" si="59"/>
        <v>-</v>
      </c>
      <c r="CX24" s="9"/>
      <c r="CZ24" s="39">
        <v>12</v>
      </c>
    </row>
    <row r="25" spans="2:104" s="1" customFormat="1" x14ac:dyDescent="0.3">
      <c r="B25" s="86"/>
      <c r="C25" s="34">
        <v>13</v>
      </c>
      <c r="D25" s="35" t="s">
        <v>25</v>
      </c>
      <c r="E25" s="35">
        <v>10520</v>
      </c>
      <c r="F25" s="35">
        <v>3</v>
      </c>
      <c r="G25" s="35">
        <v>5850</v>
      </c>
      <c r="H25" s="35">
        <f t="shared" si="15"/>
        <v>7302.7158508820357</v>
      </c>
      <c r="I25" s="39">
        <f t="shared" si="16"/>
        <v>17600.345293912113</v>
      </c>
      <c r="J25" s="8"/>
      <c r="K25" s="50">
        <f t="shared" si="0"/>
        <v>3.0430301657368473</v>
      </c>
      <c r="L25" s="51">
        <v>8230</v>
      </c>
      <c r="M25" s="52">
        <f t="shared" si="17"/>
        <v>6567.8895003270891</v>
      </c>
      <c r="N25" s="52">
        <f t="shared" si="18"/>
        <v>5207.7100240030622</v>
      </c>
      <c r="O25" s="39">
        <f t="shared" si="19"/>
        <v>19793.475200858993</v>
      </c>
      <c r="P25" s="52">
        <f t="shared" si="20"/>
        <v>515365.33467987762</v>
      </c>
      <c r="Q25" s="6"/>
      <c r="R25" s="39">
        <f t="shared" si="21"/>
        <v>3.0683680045722839</v>
      </c>
      <c r="S25" s="35">
        <v>8230</v>
      </c>
      <c r="T25" s="39">
        <f t="shared" si="22"/>
        <v>7759.4602110946116</v>
      </c>
      <c r="U25" s="52">
        <f t="shared" si="23"/>
        <v>-9239.3069852071167</v>
      </c>
      <c r="V25" s="39">
        <f t="shared" si="24"/>
        <v>23485.079027469394</v>
      </c>
      <c r="W25" s="52">
        <f t="shared" si="25"/>
        <v>1419840.758759019</v>
      </c>
      <c r="X25" s="9"/>
      <c r="Y25" s="39">
        <f t="shared" si="26"/>
        <v>3.1331912198544534</v>
      </c>
      <c r="Z25" s="23">
        <v>4770</v>
      </c>
      <c r="AA25" s="39">
        <f t="shared" si="27"/>
        <v>7047.3725305103781</v>
      </c>
      <c r="AB25" s="27">
        <f t="shared" si="28"/>
        <v>-1098.4187690733565</v>
      </c>
      <c r="AC25" s="39">
        <f t="shared" si="29"/>
        <v>21269.8542928426</v>
      </c>
      <c r="AD25" s="52">
        <f t="shared" si="30"/>
        <v>507068.86483983346</v>
      </c>
      <c r="AE25" s="9"/>
      <c r="AF25" s="39">
        <f t="shared" si="31"/>
        <v>3.0906271810937005</v>
      </c>
      <c r="AG25" s="35">
        <v>6690</v>
      </c>
      <c r="AH25" s="39">
        <f t="shared" si="32"/>
        <v>6690.000000010401</v>
      </c>
      <c r="AI25" s="52">
        <f t="shared" si="67"/>
        <v>-3313.8847132664669</v>
      </c>
      <c r="AJ25" s="39">
        <f t="shared" si="33"/>
        <v>20168.47140604915</v>
      </c>
      <c r="AK25" s="52">
        <f t="shared" si="34"/>
        <v>127715.12555595704</v>
      </c>
      <c r="AL25" s="9"/>
      <c r="AM25" s="39">
        <f t="shared" si="35"/>
        <v>3.073595968623164</v>
      </c>
      <c r="AN25" s="35">
        <v>5610</v>
      </c>
      <c r="AO25" s="39">
        <f t="shared" si="60"/>
        <v>6568.9403846314999</v>
      </c>
      <c r="AP25" s="52">
        <f t="shared" si="36"/>
        <v>3289.2455760450935</v>
      </c>
      <c r="AQ25" s="39">
        <f t="shared" si="61"/>
        <v>19796.699723630307</v>
      </c>
      <c r="AR25" s="52">
        <f t="shared" si="62"/>
        <v>14655.430475687461</v>
      </c>
      <c r="AS25" s="9"/>
      <c r="AT25" s="39">
        <f t="shared" si="37"/>
        <v>3.0684117715134747</v>
      </c>
      <c r="AU25" s="35">
        <v>7640</v>
      </c>
      <c r="AV25" s="39">
        <f t="shared" si="68"/>
        <v>6630.6772179096342</v>
      </c>
      <c r="AW25" s="52">
        <f t="shared" si="38"/>
        <v>3100.9239878705512</v>
      </c>
      <c r="AX25" s="39">
        <f t="shared" si="1"/>
        <v>19986.213887101192</v>
      </c>
      <c r="AY25" s="52">
        <f t="shared" si="39"/>
        <v>3811.4365832121539</v>
      </c>
      <c r="AZ25" s="9"/>
      <c r="BA25" s="39">
        <f t="shared" si="40"/>
        <v>3.0710200710101674</v>
      </c>
      <c r="BB25" s="35">
        <v>7640</v>
      </c>
      <c r="BC25" s="39">
        <f t="shared" si="63"/>
        <v>6659.9322718402555</v>
      </c>
      <c r="BD25" s="52">
        <f t="shared" si="64"/>
        <v>92.381778106051868</v>
      </c>
      <c r="BE25" s="39">
        <f t="shared" si="41"/>
        <v>20076.07515987652</v>
      </c>
      <c r="BF25" s="52">
        <f t="shared" si="42"/>
        <v>855.85818048355588</v>
      </c>
      <c r="BG25" s="9"/>
      <c r="BH25" s="39">
        <f t="shared" si="43"/>
        <v>3.0722817743679167</v>
      </c>
      <c r="BI25" s="35">
        <v>6690</v>
      </c>
      <c r="BJ25" s="39">
        <f t="shared" si="44"/>
        <v>6663.9466996721476</v>
      </c>
      <c r="BK25" s="52">
        <f t="shared" si="2"/>
        <v>3000.2637014811962</v>
      </c>
      <c r="BL25" s="39">
        <f t="shared" si="45"/>
        <v>20088.408963363163</v>
      </c>
      <c r="BM25" s="52">
        <f t="shared" si="46"/>
        <v>16.115630817470191</v>
      </c>
      <c r="BN25" s="9"/>
      <c r="BO25" s="39">
        <f t="shared" si="3"/>
        <v>3.0724562100350168</v>
      </c>
      <c r="BP25" s="35">
        <v>7640</v>
      </c>
      <c r="BQ25" s="10">
        <f t="shared" si="4"/>
        <v>6696.2824954249281</v>
      </c>
      <c r="BR25" s="52">
        <f t="shared" si="47"/>
        <v>-19.311106437436223</v>
      </c>
      <c r="BS25" s="12">
        <f t="shared" si="5"/>
        <v>20187.782127848921</v>
      </c>
      <c r="BT25" s="52">
        <f t="shared" si="6"/>
        <v>1045.6036869655402</v>
      </c>
      <c r="BU25" s="9"/>
      <c r="BV25" s="39">
        <f t="shared" si="48"/>
        <v>3.0738728105047333</v>
      </c>
      <c r="BW25" s="24">
        <v>6690</v>
      </c>
      <c r="BX25" s="39">
        <f t="shared" si="49"/>
        <v>6694.5308135919013</v>
      </c>
      <c r="BY25" s="27">
        <f t="shared" si="50"/>
        <v>2907.1310599280041</v>
      </c>
      <c r="BZ25" s="11">
        <f t="shared" si="7"/>
        <v>20182.39774837243</v>
      </c>
      <c r="CA25" s="52">
        <f t="shared" si="51"/>
        <v>3.0683892441563074</v>
      </c>
      <c r="CB25" s="9"/>
      <c r="CC25" s="39">
        <f t="shared" si="65"/>
        <v>3.0737955432187425</v>
      </c>
      <c r="CD25" s="24">
        <v>7640</v>
      </c>
      <c r="CE25" s="39">
        <f t="shared" si="52"/>
        <v>6717.2529678012979</v>
      </c>
      <c r="CF25" s="52">
        <f t="shared" si="53"/>
        <v>2837.86745674752</v>
      </c>
      <c r="CG25" s="39">
        <f t="shared" si="8"/>
        <v>20252.252425947994</v>
      </c>
      <c r="CH25" s="52">
        <f t="shared" si="54"/>
        <v>516.29629191560184</v>
      </c>
      <c r="CI25" s="9"/>
      <c r="CJ25" s="39">
        <f t="shared" si="66"/>
        <v>3.0748025443033118</v>
      </c>
      <c r="CK25" s="24">
        <v>7640</v>
      </c>
      <c r="CL25" s="39">
        <f t="shared" si="55"/>
        <v>6731.864566883658</v>
      </c>
      <c r="CM25" s="39">
        <f t="shared" si="9"/>
        <v>20297.184973333267</v>
      </c>
      <c r="CN25" s="52">
        <f t="shared" si="10"/>
        <v>213.49882774362487</v>
      </c>
      <c r="CO25" s="74"/>
      <c r="CP25" s="39">
        <f t="shared" si="11"/>
        <v>13</v>
      </c>
      <c r="CQ25" s="39" t="str">
        <f t="shared" si="12"/>
        <v xml:space="preserve"> ('5', '9'),</v>
      </c>
      <c r="CR25" s="39">
        <f t="shared" si="13"/>
        <v>10520</v>
      </c>
      <c r="CS25" s="39">
        <f t="shared" si="56"/>
        <v>3.0748025443033118</v>
      </c>
      <c r="CT25" s="39">
        <f t="shared" si="57"/>
        <v>6731.864566883658</v>
      </c>
      <c r="CU25" s="11">
        <f t="shared" si="14"/>
        <v>20699.154298159185</v>
      </c>
      <c r="CV25" s="66">
        <f t="shared" si="58"/>
        <v>0.63991108050224887</v>
      </c>
      <c r="CW25" s="39" t="str">
        <f t="shared" si="59"/>
        <v>-</v>
      </c>
      <c r="CX25" s="9"/>
      <c r="CZ25" s="39">
        <v>13</v>
      </c>
    </row>
    <row r="26" spans="2:104" s="1" customFormat="1" x14ac:dyDescent="0.3">
      <c r="B26" s="86"/>
      <c r="C26" s="34">
        <v>31</v>
      </c>
      <c r="D26" s="35" t="s">
        <v>26</v>
      </c>
      <c r="E26" s="35">
        <v>9820</v>
      </c>
      <c r="F26" s="35">
        <v>3.6</v>
      </c>
      <c r="G26" s="35">
        <v>10360</v>
      </c>
      <c r="H26" s="35">
        <f t="shared" si="15"/>
        <v>-17803.911293144036</v>
      </c>
      <c r="I26" s="39">
        <f t="shared" si="16"/>
        <v>38682.042609157812</v>
      </c>
      <c r="J26" s="8"/>
      <c r="K26" s="50">
        <f t="shared" si="0"/>
        <v>4.26893948318427</v>
      </c>
      <c r="L26" s="51">
        <v>5890</v>
      </c>
      <c r="M26" s="52">
        <f t="shared" si="17"/>
        <v>9011.6949300579454</v>
      </c>
      <c r="N26" s="52">
        <f t="shared" si="18"/>
        <v>-11619.74150927038</v>
      </c>
      <c r="O26" s="39">
        <f t="shared" si="19"/>
        <v>33132.357780474151</v>
      </c>
      <c r="P26" s="52">
        <f t="shared" si="20"/>
        <v>1817926.5616314488</v>
      </c>
      <c r="Q26" s="6"/>
      <c r="R26" s="39">
        <f t="shared" si="21"/>
        <v>3.9829779179293143</v>
      </c>
      <c r="S26" s="35">
        <v>5890</v>
      </c>
      <c r="T26" s="39">
        <f t="shared" si="22"/>
        <v>6773.7448976500364</v>
      </c>
      <c r="U26" s="52">
        <f t="shared" si="23"/>
        <v>2038.581289049841</v>
      </c>
      <c r="V26" s="39">
        <f t="shared" si="24"/>
        <v>24551.105143263911</v>
      </c>
      <c r="W26" s="52">
        <f t="shared" si="25"/>
        <v>5008420.3475545608</v>
      </c>
      <c r="X26" s="9"/>
      <c r="Y26" s="39">
        <f t="shared" si="26"/>
        <v>3.7222540221297957</v>
      </c>
      <c r="Z26" s="23">
        <v>7320</v>
      </c>
      <c r="AA26" s="39">
        <f t="shared" si="27"/>
        <v>6903.8625447744516</v>
      </c>
      <c r="AB26" s="27">
        <f t="shared" si="28"/>
        <v>-1569.3034767490144</v>
      </c>
      <c r="AC26" s="39">
        <f t="shared" si="29"/>
        <v>25036.059065540732</v>
      </c>
      <c r="AD26" s="52">
        <f t="shared" si="30"/>
        <v>16930.602093193855</v>
      </c>
      <c r="AE26" s="9"/>
      <c r="AF26" s="39">
        <f t="shared" si="31"/>
        <v>3.7319217345155411</v>
      </c>
      <c r="AG26" s="35">
        <v>6480</v>
      </c>
      <c r="AH26" s="39">
        <f t="shared" si="32"/>
        <v>6480.0000000123364</v>
      </c>
      <c r="AI26" s="52">
        <f t="shared" si="67"/>
        <v>3115.1145021851071</v>
      </c>
      <c r="AJ26" s="39">
        <f t="shared" si="33"/>
        <v>23460.694472959156</v>
      </c>
      <c r="AK26" s="52">
        <f t="shared" si="34"/>
        <v>179659.45685221616</v>
      </c>
      <c r="AL26" s="9"/>
      <c r="AM26" s="39">
        <f t="shared" si="35"/>
        <v>3.7023877105821699</v>
      </c>
      <c r="AN26" s="35">
        <v>7320</v>
      </c>
      <c r="AO26" s="39">
        <f t="shared" si="60"/>
        <v>6574.1574786380806</v>
      </c>
      <c r="AP26" s="52">
        <f t="shared" si="36"/>
        <v>-349.14646688763168</v>
      </c>
      <c r="AQ26" s="39">
        <f t="shared" si="61"/>
        <v>23809.586229347893</v>
      </c>
      <c r="AR26" s="52">
        <f t="shared" si="62"/>
        <v>8865.6307811574879</v>
      </c>
      <c r="AS26" s="9"/>
      <c r="AT26" s="39">
        <f t="shared" si="37"/>
        <v>3.7084696455129236</v>
      </c>
      <c r="AU26" s="35">
        <v>6480</v>
      </c>
      <c r="AV26" s="39">
        <f t="shared" si="68"/>
        <v>6568.7301574347048</v>
      </c>
      <c r="AW26" s="52">
        <f t="shared" si="38"/>
        <v>-329.00633807421997</v>
      </c>
      <c r="AX26" s="39">
        <f t="shared" si="1"/>
        <v>23789.460144613102</v>
      </c>
      <c r="AY26" s="52">
        <f t="shared" si="39"/>
        <v>29.455815444613282</v>
      </c>
      <c r="AZ26" s="9"/>
      <c r="BA26" s="39">
        <f t="shared" si="40"/>
        <v>3.7081118986806039</v>
      </c>
      <c r="BB26" s="35">
        <v>6480</v>
      </c>
      <c r="BC26" s="39">
        <f t="shared" si="63"/>
        <v>6566.1583284944636</v>
      </c>
      <c r="BD26" s="52">
        <f t="shared" si="64"/>
        <v>-319.40514307755689</v>
      </c>
      <c r="BE26" s="39">
        <f t="shared" si="41"/>
        <v>23779.923732757154</v>
      </c>
      <c r="BF26" s="52">
        <f t="shared" si="42"/>
        <v>6.614304097862048</v>
      </c>
      <c r="BG26" s="9"/>
      <c r="BH26" s="39">
        <f t="shared" si="43"/>
        <v>3.7079426835947054</v>
      </c>
      <c r="BI26" s="35">
        <v>6480</v>
      </c>
      <c r="BJ26" s="39">
        <f t="shared" si="44"/>
        <v>6554.6550852158261</v>
      </c>
      <c r="BK26" s="52">
        <f t="shared" si="2"/>
        <v>-276.7483838336255</v>
      </c>
      <c r="BL26" s="39">
        <f t="shared" si="45"/>
        <v>23737.274709022484</v>
      </c>
      <c r="BM26" s="52">
        <f t="shared" si="46"/>
        <v>132.32460592751781</v>
      </c>
      <c r="BN26" s="9"/>
      <c r="BO26" s="39">
        <f t="shared" si="3"/>
        <v>3.7071882505018814</v>
      </c>
      <c r="BP26" s="35">
        <v>6480</v>
      </c>
      <c r="BQ26" s="10">
        <f t="shared" si="4"/>
        <v>6552.1818272629716</v>
      </c>
      <c r="BR26" s="52">
        <f t="shared" si="47"/>
        <v>-267.48547024666425</v>
      </c>
      <c r="BS26" s="12">
        <f t="shared" si="5"/>
        <v>23728.106076186443</v>
      </c>
      <c r="BT26" s="52">
        <f t="shared" si="6"/>
        <v>6.1170049013580829</v>
      </c>
      <c r="BU26" s="9"/>
      <c r="BV26" s="39">
        <f t="shared" si="48"/>
        <v>3.7070265613327247</v>
      </c>
      <c r="BW26" s="24">
        <v>6480</v>
      </c>
      <c r="BX26" s="39">
        <f t="shared" si="49"/>
        <v>6532.0561308733613</v>
      </c>
      <c r="BY26" s="27">
        <f t="shared" si="50"/>
        <v>-192.90110739388857</v>
      </c>
      <c r="BZ26" s="11">
        <f t="shared" si="7"/>
        <v>23653.512776887314</v>
      </c>
      <c r="CA26" s="52">
        <f t="shared" si="51"/>
        <v>405.04365516677353</v>
      </c>
      <c r="CB26" s="9"/>
      <c r="CC26" s="39">
        <f t="shared" si="65"/>
        <v>3.7057176354398127</v>
      </c>
      <c r="CD26" s="24">
        <v>6480</v>
      </c>
      <c r="CE26" s="39">
        <f t="shared" si="52"/>
        <v>6530.8050827691468</v>
      </c>
      <c r="CF26" s="52">
        <f t="shared" si="53"/>
        <v>-188.26253369090566</v>
      </c>
      <c r="CG26" s="39">
        <f t="shared" si="8"/>
        <v>23648.876796516248</v>
      </c>
      <c r="CH26" s="52">
        <f t="shared" si="54"/>
        <v>1.5651213590587769</v>
      </c>
      <c r="CI26" s="9"/>
      <c r="CJ26" s="39">
        <f t="shared" si="66"/>
        <v>3.7056366686791513</v>
      </c>
      <c r="CK26" s="24">
        <v>6480</v>
      </c>
      <c r="CL26" s="39">
        <f t="shared" si="55"/>
        <v>6530.0005897988467</v>
      </c>
      <c r="CM26" s="39">
        <f t="shared" si="9"/>
        <v>23645.895658800619</v>
      </c>
      <c r="CN26" s="52">
        <f t="shared" si="10"/>
        <v>0.64720893926225975</v>
      </c>
      <c r="CO26" s="74"/>
      <c r="CP26" s="39">
        <f t="shared" si="11"/>
        <v>31</v>
      </c>
      <c r="CQ26" s="39" t="str">
        <f t="shared" si="12"/>
        <v xml:space="preserve"> ('11', '4'),</v>
      </c>
      <c r="CR26" s="39">
        <f t="shared" si="13"/>
        <v>9820</v>
      </c>
      <c r="CS26" s="39">
        <f t="shared" si="56"/>
        <v>3.7056366686791513</v>
      </c>
      <c r="CT26" s="39">
        <f t="shared" si="57"/>
        <v>6530.0005897988467</v>
      </c>
      <c r="CU26" s="11">
        <f t="shared" si="14"/>
        <v>24197.80963205509</v>
      </c>
      <c r="CV26" s="66">
        <f t="shared" si="58"/>
        <v>0.66496951016281536</v>
      </c>
      <c r="CW26" s="39" t="str">
        <f t="shared" si="59"/>
        <v>-</v>
      </c>
      <c r="CX26" s="9"/>
      <c r="CZ26" s="39">
        <v>31</v>
      </c>
    </row>
    <row r="27" spans="2:104" s="1" customFormat="1" x14ac:dyDescent="0.3">
      <c r="B27" s="86"/>
      <c r="C27" s="34">
        <v>32</v>
      </c>
      <c r="D27" s="35" t="s">
        <v>27</v>
      </c>
      <c r="E27" s="35">
        <v>20000</v>
      </c>
      <c r="F27" s="35">
        <v>3</v>
      </c>
      <c r="G27" s="35">
        <v>3810</v>
      </c>
      <c r="H27" s="35">
        <f t="shared" si="15"/>
        <v>8793.999946260119</v>
      </c>
      <c r="I27" s="39">
        <f t="shared" si="16"/>
        <v>11430.451593211832</v>
      </c>
      <c r="J27" s="8"/>
      <c r="K27" s="50">
        <f t="shared" si="0"/>
        <v>3.0005926420102784</v>
      </c>
      <c r="L27" s="51">
        <v>6740</v>
      </c>
      <c r="M27" s="52">
        <f t="shared" si="17"/>
        <v>4693.7883344362908</v>
      </c>
      <c r="N27" s="52">
        <f t="shared" si="18"/>
        <v>648.97112531537823</v>
      </c>
      <c r="O27" s="39">
        <f t="shared" si="19"/>
        <v>14082.646566523488</v>
      </c>
      <c r="P27" s="52">
        <f t="shared" si="20"/>
        <v>781081.82008567301</v>
      </c>
      <c r="Q27" s="6"/>
      <c r="R27" s="39">
        <f t="shared" si="21"/>
        <v>3.0013651693720549</v>
      </c>
      <c r="S27" s="35">
        <v>4910</v>
      </c>
      <c r="T27" s="39">
        <f t="shared" si="22"/>
        <v>4848.7909579457855</v>
      </c>
      <c r="U27" s="52">
        <f t="shared" si="23"/>
        <v>1954.7754130809201</v>
      </c>
      <c r="V27" s="39">
        <f t="shared" si="24"/>
        <v>14547.880486694159</v>
      </c>
      <c r="W27" s="52">
        <f t="shared" si="25"/>
        <v>24025.813294826159</v>
      </c>
      <c r="X27" s="9"/>
      <c r="Y27" s="39">
        <f t="shared" si="26"/>
        <v>3.0015546276070459</v>
      </c>
      <c r="Z27" s="23">
        <v>5500</v>
      </c>
      <c r="AA27" s="39">
        <f t="shared" si="27"/>
        <v>5003.9085723602193</v>
      </c>
      <c r="AB27" s="27">
        <f t="shared" si="28"/>
        <v>-281.87922250901084</v>
      </c>
      <c r="AC27" s="39">
        <f t="shared" si="29"/>
        <v>15013.490410868008</v>
      </c>
      <c r="AD27" s="52">
        <f t="shared" si="30"/>
        <v>24061.474301624952</v>
      </c>
      <c r="AE27" s="9"/>
      <c r="AF27" s="39">
        <f t="shared" si="31"/>
        <v>3.0017633153781986</v>
      </c>
      <c r="AG27" s="35">
        <v>4910</v>
      </c>
      <c r="AH27" s="39">
        <f t="shared" si="32"/>
        <v>4910.000000002733</v>
      </c>
      <c r="AI27" s="52">
        <f t="shared" si="67"/>
        <v>-8.2035622219602122E-9</v>
      </c>
      <c r="AJ27" s="39">
        <f t="shared" si="33"/>
        <v>14731.6052030994</v>
      </c>
      <c r="AK27" s="52">
        <f t="shared" si="34"/>
        <v>8818.8199622212342</v>
      </c>
      <c r="AL27" s="9"/>
      <c r="AM27" s="39">
        <f t="shared" si="35"/>
        <v>3.0016346263657816</v>
      </c>
      <c r="AN27" s="35">
        <v>4910</v>
      </c>
      <c r="AO27" s="39">
        <f t="shared" si="60"/>
        <v>4910.0000000024265</v>
      </c>
      <c r="AP27" s="52">
        <f t="shared" si="36"/>
        <v>-7.2835620659533596E-9</v>
      </c>
      <c r="AQ27" s="39">
        <f t="shared" si="61"/>
        <v>14731.605203098476</v>
      </c>
      <c r="AR27" s="52">
        <f t="shared" si="62"/>
        <v>9.39420749870348E-20</v>
      </c>
      <c r="AS27" s="9"/>
      <c r="AT27" s="39">
        <f t="shared" si="37"/>
        <v>3.0016346263657812</v>
      </c>
      <c r="AU27" s="35">
        <v>4910</v>
      </c>
      <c r="AV27" s="39">
        <f t="shared" si="68"/>
        <v>4910.0000000022865</v>
      </c>
      <c r="AW27" s="52">
        <f t="shared" si="38"/>
        <v>-6.8631465643953311E-9</v>
      </c>
      <c r="AX27" s="39">
        <f t="shared" si="1"/>
        <v>14731.605203098057</v>
      </c>
      <c r="AY27" s="52">
        <f t="shared" si="39"/>
        <v>1.9617415407307604E-20</v>
      </c>
      <c r="AZ27" s="9"/>
      <c r="BA27" s="39">
        <f t="shared" si="40"/>
        <v>3.0016346263657812</v>
      </c>
      <c r="BB27" s="35">
        <v>4910</v>
      </c>
      <c r="BC27" s="39">
        <f t="shared" si="63"/>
        <v>4910.0000000022201</v>
      </c>
      <c r="BD27" s="52">
        <f t="shared" si="64"/>
        <v>-6.6638586967736695E-9</v>
      </c>
      <c r="BE27" s="39">
        <f t="shared" si="41"/>
        <v>14731.605203097857</v>
      </c>
      <c r="BF27" s="52">
        <f t="shared" si="42"/>
        <v>4.4080454842950845E-21</v>
      </c>
      <c r="BG27" s="9"/>
      <c r="BH27" s="39">
        <f t="shared" si="43"/>
        <v>3.0016346263657812</v>
      </c>
      <c r="BI27" s="35">
        <v>4910</v>
      </c>
      <c r="BJ27" s="39">
        <f t="shared" si="44"/>
        <v>4910.0000000019236</v>
      </c>
      <c r="BK27" s="52">
        <f t="shared" si="2"/>
        <v>-5.7738882194495325E-9</v>
      </c>
      <c r="BL27" s="39">
        <f t="shared" si="45"/>
        <v>14731.605203096968</v>
      </c>
      <c r="BM27" s="52">
        <f t="shared" si="46"/>
        <v>8.7909446779685569E-20</v>
      </c>
      <c r="BN27" s="9"/>
      <c r="BO27" s="39">
        <f t="shared" si="3"/>
        <v>3.0016346263657807</v>
      </c>
      <c r="BP27" s="35">
        <v>4910</v>
      </c>
      <c r="BQ27" s="10">
        <f t="shared" si="4"/>
        <v>4910.0000000018599</v>
      </c>
      <c r="BR27" s="52">
        <f t="shared" si="47"/>
        <v>-5.5827902641958822E-9</v>
      </c>
      <c r="BS27" s="12">
        <f t="shared" si="5"/>
        <v>14731.605203096777</v>
      </c>
      <c r="BT27" s="52">
        <f t="shared" si="6"/>
        <v>4.0531850015098356E-21</v>
      </c>
      <c r="BU27" s="9"/>
      <c r="BV27" s="39">
        <f t="shared" si="48"/>
        <v>3.0016346263657807</v>
      </c>
      <c r="BW27" s="24">
        <v>4910</v>
      </c>
      <c r="BX27" s="39">
        <f t="shared" si="49"/>
        <v>4910.0000000013415</v>
      </c>
      <c r="BY27" s="27">
        <f t="shared" si="50"/>
        <v>-4.0267069142733136E-9</v>
      </c>
      <c r="BZ27" s="11">
        <f t="shared" si="7"/>
        <v>14731.605203095221</v>
      </c>
      <c r="CA27" s="52">
        <f t="shared" si="51"/>
        <v>2.6875098101847869E-19</v>
      </c>
      <c r="CB27" s="9"/>
      <c r="CC27" s="39">
        <f t="shared" si="65"/>
        <v>3.0016346263657798</v>
      </c>
      <c r="CD27" s="24">
        <v>4910</v>
      </c>
      <c r="CE27" s="39">
        <f t="shared" si="52"/>
        <v>4910.0000000013097</v>
      </c>
      <c r="CF27" s="52">
        <f t="shared" si="53"/>
        <v>-3.9311579366464897E-9</v>
      </c>
      <c r="CG27" s="39">
        <f t="shared" si="8"/>
        <v>14731.605203095125</v>
      </c>
      <c r="CH27" s="52">
        <f t="shared" si="54"/>
        <v>1.0132962503774589E-21</v>
      </c>
      <c r="CI27" s="9"/>
      <c r="CJ27" s="39">
        <f t="shared" si="66"/>
        <v>3.0016346263657798</v>
      </c>
      <c r="CK27" s="24">
        <v>4910</v>
      </c>
      <c r="CL27" s="39">
        <f t="shared" si="55"/>
        <v>4910.0000000012888</v>
      </c>
      <c r="CM27" s="39">
        <f t="shared" si="9"/>
        <v>14731.605203095063</v>
      </c>
      <c r="CN27" s="52">
        <f t="shared" si="10"/>
        <v>4.3757854404055164E-22</v>
      </c>
      <c r="CO27" s="74"/>
      <c r="CP27" s="39">
        <f t="shared" si="11"/>
        <v>32</v>
      </c>
      <c r="CQ27" s="39" t="str">
        <f t="shared" si="12"/>
        <v xml:space="preserve"> ('11', '10'),</v>
      </c>
      <c r="CR27" s="39">
        <f t="shared" si="13"/>
        <v>20000</v>
      </c>
      <c r="CS27" s="39">
        <f t="shared" si="56"/>
        <v>3.0016346263657798</v>
      </c>
      <c r="CT27" s="39">
        <f t="shared" si="57"/>
        <v>4910.0000000012888</v>
      </c>
      <c r="CU27" s="11">
        <f t="shared" si="14"/>
        <v>14738.026015459847</v>
      </c>
      <c r="CV27" s="66">
        <f t="shared" si="58"/>
        <v>0.24550000000006444</v>
      </c>
      <c r="CW27" s="39" t="str">
        <f t="shared" si="59"/>
        <v>-</v>
      </c>
      <c r="CX27" s="9"/>
      <c r="CZ27" s="39">
        <v>32</v>
      </c>
    </row>
    <row r="28" spans="2:104" s="1" customFormat="1" x14ac:dyDescent="0.3">
      <c r="B28" s="86"/>
      <c r="C28" s="34">
        <v>33</v>
      </c>
      <c r="D28" s="35" t="s">
        <v>28</v>
      </c>
      <c r="E28" s="35">
        <v>9820</v>
      </c>
      <c r="F28" s="35">
        <v>3.6</v>
      </c>
      <c r="G28" s="35">
        <v>1840</v>
      </c>
      <c r="H28" s="35">
        <f t="shared" si="15"/>
        <v>7528.5203718097355</v>
      </c>
      <c r="I28" s="39">
        <f t="shared" si="16"/>
        <v>6624.2449440641158</v>
      </c>
      <c r="J28" s="8"/>
      <c r="K28" s="50">
        <f t="shared" si="0"/>
        <v>3.6006656088698792</v>
      </c>
      <c r="L28" s="51">
        <v>3930</v>
      </c>
      <c r="M28" s="52">
        <f t="shared" si="17"/>
        <v>2470.4155696149651</v>
      </c>
      <c r="N28" s="52">
        <f t="shared" si="18"/>
        <v>5267.468730536355</v>
      </c>
      <c r="O28" s="39">
        <f t="shared" si="19"/>
        <v>8894.5646818960959</v>
      </c>
      <c r="P28" s="52">
        <f t="shared" si="20"/>
        <v>397423.79041296087</v>
      </c>
      <c r="Q28" s="6"/>
      <c r="R28" s="39">
        <f t="shared" si="21"/>
        <v>3.6021628573252324</v>
      </c>
      <c r="S28" s="35">
        <v>3930</v>
      </c>
      <c r="T28" s="39">
        <f t="shared" si="22"/>
        <v>3516.7948912553525</v>
      </c>
      <c r="U28" s="52">
        <f t="shared" si="23"/>
        <v>4924.7775746512452</v>
      </c>
      <c r="V28" s="39">
        <f t="shared" si="24"/>
        <v>12666.709205460727</v>
      </c>
      <c r="W28" s="52">
        <f t="shared" si="25"/>
        <v>1094909.6847565973</v>
      </c>
      <c r="X28" s="9"/>
      <c r="Y28" s="39">
        <f t="shared" si="26"/>
        <v>3.6088825153792641</v>
      </c>
      <c r="Z28" s="23">
        <v>4880</v>
      </c>
      <c r="AA28" s="39">
        <f t="shared" si="27"/>
        <v>3841.5095539372542</v>
      </c>
      <c r="AB28" s="27">
        <f t="shared" si="28"/>
        <v>319.79139108530745</v>
      </c>
      <c r="AC28" s="39">
        <f t="shared" si="29"/>
        <v>13839.1503916314</v>
      </c>
      <c r="AD28" s="52">
        <f t="shared" si="30"/>
        <v>105439.61216062121</v>
      </c>
      <c r="AE28" s="9"/>
      <c r="AF28" s="39">
        <f t="shared" si="31"/>
        <v>3.6126460670224376</v>
      </c>
      <c r="AG28" s="35">
        <v>3930</v>
      </c>
      <c r="AH28" s="39">
        <f t="shared" si="32"/>
        <v>3929.9999999974248</v>
      </c>
      <c r="AI28" s="52">
        <f t="shared" si="67"/>
        <v>3434.6448833090153</v>
      </c>
      <c r="AJ28" s="39">
        <f t="shared" si="33"/>
        <v>14158.887810559818</v>
      </c>
      <c r="AK28" s="52">
        <f t="shared" si="34"/>
        <v>7830.5590439279622</v>
      </c>
      <c r="AL28" s="9"/>
      <c r="AM28" s="39">
        <f t="shared" si="35"/>
        <v>3.613852176296561</v>
      </c>
      <c r="AN28" s="35">
        <v>4880</v>
      </c>
      <c r="AO28" s="39">
        <f t="shared" si="60"/>
        <v>4036.4876246355361</v>
      </c>
      <c r="AP28" s="52">
        <f t="shared" si="36"/>
        <v>3050.2857841414916</v>
      </c>
      <c r="AQ28" s="39">
        <f t="shared" si="61"/>
        <v>14543.800478204454</v>
      </c>
      <c r="AR28" s="52">
        <f t="shared" si="62"/>
        <v>11339.614201067301</v>
      </c>
      <c r="AS28" s="9"/>
      <c r="AT28" s="39">
        <f t="shared" si="37"/>
        <v>3.6154156666312676</v>
      </c>
      <c r="AU28" s="35">
        <v>4880</v>
      </c>
      <c r="AV28" s="39">
        <f t="shared" si="68"/>
        <v>4085.1084316743691</v>
      </c>
      <c r="AW28" s="52">
        <f t="shared" si="38"/>
        <v>2874.7570533994799</v>
      </c>
      <c r="AX28" s="39">
        <f t="shared" si="1"/>
        <v>14719.603180982598</v>
      </c>
      <c r="AY28" s="52">
        <f t="shared" si="39"/>
        <v>2363.9828771074262</v>
      </c>
      <c r="AZ28" s="9"/>
      <c r="BA28" s="39">
        <f t="shared" si="40"/>
        <v>3.6161719415480156</v>
      </c>
      <c r="BB28" s="35">
        <v>4880</v>
      </c>
      <c r="BC28" s="39">
        <f t="shared" si="63"/>
        <v>4108.1482323337787</v>
      </c>
      <c r="BD28" s="52">
        <f t="shared" si="64"/>
        <v>2792.7626699216412</v>
      </c>
      <c r="BE28" s="39">
        <f t="shared" si="41"/>
        <v>14802.923288307367</v>
      </c>
      <c r="BF28" s="52">
        <f t="shared" si="42"/>
        <v>530.83241442533074</v>
      </c>
      <c r="BG28" s="9"/>
      <c r="BH28" s="39">
        <f t="shared" si="43"/>
        <v>3.6165398753126823</v>
      </c>
      <c r="BI28" s="35">
        <v>4880</v>
      </c>
      <c r="BJ28" s="39">
        <f t="shared" si="44"/>
        <v>4211.2003552528204</v>
      </c>
      <c r="BK28" s="52">
        <f t="shared" si="2"/>
        <v>2420.152081241632</v>
      </c>
      <c r="BL28" s="39">
        <f t="shared" si="45"/>
        <v>15175.70308476536</v>
      </c>
      <c r="BM28" s="52">
        <f t="shared" si="46"/>
        <v>10619.740038121285</v>
      </c>
      <c r="BN28" s="9"/>
      <c r="BO28" s="39">
        <f t="shared" si="3"/>
        <v>3.6182629708368306</v>
      </c>
      <c r="BP28" s="35">
        <v>4880</v>
      </c>
      <c r="BQ28" s="10">
        <f t="shared" si="4"/>
        <v>4233.357104996725</v>
      </c>
      <c r="BR28" s="52">
        <f t="shared" si="47"/>
        <v>2342.1641096192575</v>
      </c>
      <c r="BS28" s="12">
        <f t="shared" si="5"/>
        <v>15255.876312399172</v>
      </c>
      <c r="BT28" s="52">
        <f t="shared" si="6"/>
        <v>490.92155921401582</v>
      </c>
      <c r="BU28" s="9"/>
      <c r="BV28" s="39">
        <f t="shared" si="48"/>
        <v>3.6186503689853189</v>
      </c>
      <c r="BW28" s="24">
        <v>4880</v>
      </c>
      <c r="BX28" s="39">
        <f t="shared" si="49"/>
        <v>4413.6537124782999</v>
      </c>
      <c r="BY28" s="27">
        <f t="shared" si="50"/>
        <v>-1751.6995263072677</v>
      </c>
      <c r="BZ28" s="11">
        <f t="shared" si="7"/>
        <v>15908.605581004771</v>
      </c>
      <c r="CA28" s="52">
        <f t="shared" si="51"/>
        <v>32506.866669365103</v>
      </c>
      <c r="CB28" s="9"/>
      <c r="CC28" s="39">
        <f t="shared" si="65"/>
        <v>3.6220364094581066</v>
      </c>
      <c r="CD28" s="24">
        <v>3930</v>
      </c>
      <c r="CE28" s="39">
        <f t="shared" si="52"/>
        <v>4402.0302197226774</v>
      </c>
      <c r="CF28" s="52">
        <f t="shared" si="53"/>
        <v>1731.1852937244098</v>
      </c>
      <c r="CG28" s="39">
        <f t="shared" si="8"/>
        <v>15866.506212595972</v>
      </c>
      <c r="CH28" s="52">
        <f t="shared" si="54"/>
        <v>135.10558384000791</v>
      </c>
      <c r="CI28" s="9"/>
      <c r="CJ28" s="39">
        <f t="shared" si="66"/>
        <v>3.6218051906008299</v>
      </c>
      <c r="CK28" s="24">
        <v>4880</v>
      </c>
      <c r="CL28" s="39">
        <f t="shared" si="55"/>
        <v>4409.5988193054418</v>
      </c>
      <c r="CM28" s="39">
        <f t="shared" si="9"/>
        <v>15893.918774329666</v>
      </c>
      <c r="CN28" s="52">
        <f t="shared" si="10"/>
        <v>57.283699644220903</v>
      </c>
      <c r="CO28" s="74"/>
      <c r="CP28" s="39">
        <f t="shared" si="11"/>
        <v>33</v>
      </c>
      <c r="CQ28" s="39" t="str">
        <f t="shared" si="12"/>
        <v xml:space="preserve"> ('11', '12'),</v>
      </c>
      <c r="CR28" s="39">
        <f t="shared" si="13"/>
        <v>9820</v>
      </c>
      <c r="CS28" s="39">
        <f t="shared" si="56"/>
        <v>3.6218051906008299</v>
      </c>
      <c r="CT28" s="39">
        <f t="shared" si="57"/>
        <v>4409.5988193054418</v>
      </c>
      <c r="CU28" s="11">
        <f t="shared" si="14"/>
        <v>15970.70789222774</v>
      </c>
      <c r="CV28" s="66">
        <f t="shared" si="58"/>
        <v>0.44904264962377205</v>
      </c>
      <c r="CW28" s="39" t="str">
        <f t="shared" si="59"/>
        <v>-</v>
      </c>
      <c r="CX28" s="9"/>
      <c r="CZ28" s="39">
        <v>33</v>
      </c>
    </row>
    <row r="29" spans="2:104" s="1" customFormat="1" x14ac:dyDescent="0.3">
      <c r="B29" s="86"/>
      <c r="C29" s="34">
        <v>34</v>
      </c>
      <c r="D29" s="35" t="s">
        <v>29</v>
      </c>
      <c r="E29" s="35">
        <v>9750</v>
      </c>
      <c r="F29" s="35">
        <v>2.4</v>
      </c>
      <c r="G29" s="35">
        <v>14560</v>
      </c>
      <c r="H29" s="35">
        <f t="shared" si="15"/>
        <v>-29684.828422891806</v>
      </c>
      <c r="I29" s="39">
        <f t="shared" si="16"/>
        <v>40157.398330390752</v>
      </c>
      <c r="J29" s="8"/>
      <c r="K29" s="50">
        <f t="shared" si="0"/>
        <v>4.1903153607111117</v>
      </c>
      <c r="L29" s="51">
        <v>5140</v>
      </c>
      <c r="M29" s="52">
        <f t="shared" si="17"/>
        <v>11718.605423075134</v>
      </c>
      <c r="N29" s="52">
        <f t="shared" si="18"/>
        <v>-5217.0334166935199</v>
      </c>
      <c r="O29" s="39">
        <f t="shared" si="19"/>
        <v>29885.386771955105</v>
      </c>
      <c r="P29" s="52">
        <f t="shared" si="20"/>
        <v>8073523.141778037</v>
      </c>
      <c r="Q29" s="6"/>
      <c r="R29" s="39">
        <f t="shared" si="21"/>
        <v>3.1512556712199373</v>
      </c>
      <c r="S29" s="35">
        <v>9900</v>
      </c>
      <c r="T29" s="39">
        <f t="shared" si="22"/>
        <v>10414.843153956592</v>
      </c>
      <c r="U29" s="52">
        <f t="shared" si="23"/>
        <v>7324.1697721198007</v>
      </c>
      <c r="V29" s="39">
        <f t="shared" si="24"/>
        <v>25971.911012010143</v>
      </c>
      <c r="W29" s="52">
        <f t="shared" si="25"/>
        <v>1699796.0543771307</v>
      </c>
      <c r="X29" s="9"/>
      <c r="Y29" s="39">
        <f t="shared" si="26"/>
        <v>2.8687000217297727</v>
      </c>
      <c r="Z29" s="23">
        <v>12870</v>
      </c>
      <c r="AA29" s="39">
        <f t="shared" si="27"/>
        <v>10999.660084277737</v>
      </c>
      <c r="AB29" s="27">
        <f t="shared" si="28"/>
        <v>1357.2685528256252</v>
      </c>
      <c r="AC29" s="39">
        <f t="shared" si="29"/>
        <v>27682.136050665547</v>
      </c>
      <c r="AD29" s="52">
        <f t="shared" si="30"/>
        <v>342010.84199024725</v>
      </c>
      <c r="AE29" s="9"/>
      <c r="AF29" s="39">
        <f t="shared" si="31"/>
        <v>2.9831779521226998</v>
      </c>
      <c r="AG29" s="35">
        <v>11440</v>
      </c>
      <c r="AH29" s="39">
        <f t="shared" si="32"/>
        <v>11439.999999987183</v>
      </c>
      <c r="AI29" s="52">
        <f t="shared" si="67"/>
        <v>-2904.4040854081809</v>
      </c>
      <c r="AJ29" s="39">
        <f t="shared" si="33"/>
        <v>29017.148283614184</v>
      </c>
      <c r="AK29" s="52">
        <f t="shared" si="34"/>
        <v>193899.24136700234</v>
      </c>
      <c r="AL29" s="9"/>
      <c r="AM29" s="39">
        <f t="shared" si="35"/>
        <v>3.0823200540413866</v>
      </c>
      <c r="AN29" s="35">
        <v>10490</v>
      </c>
      <c r="AO29" s="39">
        <f t="shared" si="60"/>
        <v>11333.512375350798</v>
      </c>
      <c r="AP29" s="52">
        <f t="shared" si="36"/>
        <v>-2569.3902432078062</v>
      </c>
      <c r="AQ29" s="39">
        <f t="shared" si="61"/>
        <v>28690.2594755024</v>
      </c>
      <c r="AR29" s="52">
        <f t="shared" si="62"/>
        <v>11339.614200699756</v>
      </c>
      <c r="AS29" s="9"/>
      <c r="AT29" s="39">
        <f t="shared" si="37"/>
        <v>3.0572674583656472</v>
      </c>
      <c r="AU29" s="35">
        <v>10490</v>
      </c>
      <c r="AV29" s="39">
        <f t="shared" si="68"/>
        <v>11284.891568312752</v>
      </c>
      <c r="AW29" s="52">
        <f t="shared" si="38"/>
        <v>-2417.1071743370171</v>
      </c>
      <c r="AX29" s="39">
        <f t="shared" si="1"/>
        <v>28541.885680790394</v>
      </c>
      <c r="AY29" s="52">
        <f t="shared" si="39"/>
        <v>2363.9828770308368</v>
      </c>
      <c r="AZ29" s="9"/>
      <c r="BA29" s="39">
        <f t="shared" si="40"/>
        <v>3.0460611110053417</v>
      </c>
      <c r="BB29" s="35">
        <v>10490</v>
      </c>
      <c r="BC29" s="39">
        <f t="shared" si="63"/>
        <v>11261.851767653716</v>
      </c>
      <c r="BD29" s="52">
        <f t="shared" si="64"/>
        <v>542.6808098495078</v>
      </c>
      <c r="BE29" s="39">
        <f t="shared" si="41"/>
        <v>28471.765696443868</v>
      </c>
      <c r="BF29" s="52">
        <f t="shared" si="42"/>
        <v>530.832414408148</v>
      </c>
      <c r="BG29" s="9"/>
      <c r="BH29" s="39">
        <f t="shared" si="43"/>
        <v>3.0408011239414723</v>
      </c>
      <c r="BI29" s="35">
        <v>11440</v>
      </c>
      <c r="BJ29" s="39">
        <f t="shared" si="44"/>
        <v>11285.636844408891</v>
      </c>
      <c r="BK29" s="52">
        <f t="shared" si="2"/>
        <v>-2418.9075095287621</v>
      </c>
      <c r="BL29" s="39">
        <f t="shared" si="45"/>
        <v>28544.155900925583</v>
      </c>
      <c r="BM29" s="52">
        <f t="shared" si="46"/>
        <v>565.729876249585</v>
      </c>
      <c r="BN29" s="9"/>
      <c r="BO29" s="39">
        <f t="shared" si="3"/>
        <v>3.046231796421341</v>
      </c>
      <c r="BP29" s="35">
        <v>10490</v>
      </c>
      <c r="BQ29" s="10">
        <f t="shared" si="4"/>
        <v>11259.278088708203</v>
      </c>
      <c r="BR29" s="52">
        <f t="shared" si="47"/>
        <v>551.518702864028</v>
      </c>
      <c r="BS29" s="12">
        <f t="shared" si="5"/>
        <v>28463.940404234603</v>
      </c>
      <c r="BT29" s="52">
        <f t="shared" si="6"/>
        <v>694.7840020885817</v>
      </c>
      <c r="BU29" s="9"/>
      <c r="BV29" s="39">
        <f t="shared" si="48"/>
        <v>3.0402155537754925</v>
      </c>
      <c r="BW29" s="24">
        <v>11440</v>
      </c>
      <c r="BX29" s="39">
        <f t="shared" si="49"/>
        <v>11309.666870144256</v>
      </c>
      <c r="BY29" s="27">
        <f t="shared" si="50"/>
        <v>-2497.7089023812032</v>
      </c>
      <c r="BZ29" s="11">
        <f t="shared" si="7"/>
        <v>28617.423200682391</v>
      </c>
      <c r="CA29" s="52">
        <f t="shared" si="51"/>
        <v>2539.0292946103446</v>
      </c>
      <c r="CB29" s="9"/>
      <c r="CC29" s="39">
        <f t="shared" si="65"/>
        <v>3.0517533757903563</v>
      </c>
      <c r="CD29" s="24">
        <v>10490</v>
      </c>
      <c r="CE29" s="39">
        <f t="shared" si="52"/>
        <v>11289.968082186388</v>
      </c>
      <c r="CF29" s="52">
        <f t="shared" si="53"/>
        <v>-2435.362469091167</v>
      </c>
      <c r="CG29" s="39">
        <f t="shared" si="8"/>
        <v>28557.352004391654</v>
      </c>
      <c r="CH29" s="52">
        <f t="shared" si="54"/>
        <v>388.04224700905564</v>
      </c>
      <c r="CI29" s="9"/>
      <c r="CJ29" s="39">
        <f t="shared" si="66"/>
        <v>3.0472244192834381</v>
      </c>
      <c r="CK29" s="24">
        <v>10490</v>
      </c>
      <c r="CL29" s="39">
        <f t="shared" si="55"/>
        <v>11277.30067444871</v>
      </c>
      <c r="CM29" s="39">
        <f t="shared" si="9"/>
        <v>28518.769947448945</v>
      </c>
      <c r="CN29" s="52">
        <f t="shared" si="10"/>
        <v>160.46321879256982</v>
      </c>
      <c r="CO29" s="74"/>
      <c r="CP29" s="39">
        <f t="shared" si="11"/>
        <v>34</v>
      </c>
      <c r="CQ29" s="39" t="str">
        <f t="shared" si="12"/>
        <v xml:space="preserve"> ('11', '14'),</v>
      </c>
      <c r="CR29" s="39">
        <f t="shared" si="13"/>
        <v>9750</v>
      </c>
      <c r="CS29" s="39">
        <f t="shared" si="56"/>
        <v>3.0472244192834381</v>
      </c>
      <c r="CT29" s="39">
        <f t="shared" si="57"/>
        <v>11277.30067444871</v>
      </c>
      <c r="CU29" s="11">
        <f t="shared" si="14"/>
        <v>34364.465998781699</v>
      </c>
      <c r="CV29" s="66">
        <f t="shared" si="58"/>
        <v>1.1566462230203804</v>
      </c>
      <c r="CW29" s="39" t="str">
        <f t="shared" si="59"/>
        <v>V</v>
      </c>
      <c r="CX29" s="9"/>
      <c r="CY29" s="1">
        <v>3</v>
      </c>
      <c r="CZ29" s="39">
        <v>34</v>
      </c>
    </row>
    <row r="30" spans="2:104" s="1" customFormat="1" x14ac:dyDescent="0.3">
      <c r="B30" s="86"/>
      <c r="C30" s="34">
        <v>23</v>
      </c>
      <c r="D30" s="35" t="s">
        <v>30</v>
      </c>
      <c r="E30" s="35">
        <v>20000</v>
      </c>
      <c r="F30" s="35">
        <v>3</v>
      </c>
      <c r="G30" s="35">
        <v>5850</v>
      </c>
      <c r="H30" s="35">
        <f t="shared" si="15"/>
        <v>7152.4558347592174</v>
      </c>
      <c r="I30" s="39">
        <f t="shared" si="16"/>
        <v>17553.853912562754</v>
      </c>
      <c r="J30" s="8"/>
      <c r="K30" s="50">
        <f t="shared" si="0"/>
        <v>3.0032939423613283</v>
      </c>
      <c r="L30" s="51">
        <v>8230</v>
      </c>
      <c r="M30" s="52">
        <f t="shared" si="17"/>
        <v>6567.8895003270891</v>
      </c>
      <c r="N30" s="52">
        <f t="shared" si="18"/>
        <v>5003.2779385419672</v>
      </c>
      <c r="O30" s="39">
        <f t="shared" si="19"/>
        <v>19710.543168740332</v>
      </c>
      <c r="P30" s="52">
        <f t="shared" si="20"/>
        <v>515365.33467987762</v>
      </c>
      <c r="Q30" s="6"/>
      <c r="R30" s="39">
        <f t="shared" si="21"/>
        <v>3.0052335440164777</v>
      </c>
      <c r="S30" s="35">
        <v>8230</v>
      </c>
      <c r="T30" s="39">
        <f t="shared" si="22"/>
        <v>7759.4602110946116</v>
      </c>
      <c r="U30" s="52">
        <f t="shared" si="23"/>
        <v>-5743.6702125730772</v>
      </c>
      <c r="V30" s="39">
        <f t="shared" si="24"/>
        <v>23294.203314534705</v>
      </c>
      <c r="W30" s="52">
        <f t="shared" si="25"/>
        <v>1419840.758759019</v>
      </c>
      <c r="X30" s="9"/>
      <c r="Y30" s="39">
        <f t="shared" si="26"/>
        <v>3.0101957357988947</v>
      </c>
      <c r="Z30" s="23">
        <v>5850</v>
      </c>
      <c r="AA30" s="39">
        <f t="shared" si="27"/>
        <v>7304.6279012882942</v>
      </c>
      <c r="AB30" s="27">
        <f t="shared" si="28"/>
        <v>1009.3299040921361</v>
      </c>
      <c r="AC30" s="39">
        <f t="shared" si="29"/>
        <v>21925.58174154341</v>
      </c>
      <c r="AD30" s="52">
        <f t="shared" si="30"/>
        <v>206872.43004374992</v>
      </c>
      <c r="AE30" s="9"/>
      <c r="AF30" s="39">
        <f t="shared" si="31"/>
        <v>3.0080072782875522</v>
      </c>
      <c r="AG30" s="35">
        <v>7640</v>
      </c>
      <c r="AH30" s="39">
        <f t="shared" si="32"/>
        <v>7639.9999999902393</v>
      </c>
      <c r="AI30" s="52">
        <f t="shared" si="67"/>
        <v>-5385.4200815563991</v>
      </c>
      <c r="AJ30" s="39">
        <f t="shared" si="33"/>
        <v>22934.641626323002</v>
      </c>
      <c r="AK30" s="52">
        <f t="shared" si="34"/>
        <v>112474.44458774722</v>
      </c>
      <c r="AL30" s="9"/>
      <c r="AM30" s="39">
        <f t="shared" si="35"/>
        <v>3.009582216199151</v>
      </c>
      <c r="AN30" s="35">
        <v>5850</v>
      </c>
      <c r="AO30" s="39">
        <f t="shared" si="60"/>
        <v>7439.3548967263832</v>
      </c>
      <c r="AP30" s="52">
        <f t="shared" si="36"/>
        <v>-2254.3714399857417</v>
      </c>
      <c r="AQ30" s="39">
        <f t="shared" si="61"/>
        <v>22330.882059950432</v>
      </c>
      <c r="AR30" s="52">
        <f t="shared" si="62"/>
        <v>40258.457463763465</v>
      </c>
      <c r="AS30" s="9"/>
      <c r="AT30" s="39">
        <f t="shared" si="37"/>
        <v>3.0086145707183043</v>
      </c>
      <c r="AU30" s="35">
        <v>6690</v>
      </c>
      <c r="AV30" s="39">
        <f t="shared" si="68"/>
        <v>7396.1614108909253</v>
      </c>
      <c r="AW30" s="52">
        <f t="shared" si="38"/>
        <v>-2124.361939803317</v>
      </c>
      <c r="AX30" s="39">
        <f t="shared" si="1"/>
        <v>22200.933804898548</v>
      </c>
      <c r="AY30" s="52">
        <f t="shared" si="39"/>
        <v>1865.6772186179089</v>
      </c>
      <c r="AZ30" s="9"/>
      <c r="BA30" s="39">
        <f t="shared" si="40"/>
        <v>3.0084162388664488</v>
      </c>
      <c r="BB30" s="35">
        <v>6690</v>
      </c>
      <c r="BC30" s="39">
        <f t="shared" si="63"/>
        <v>7375.6934391717568</v>
      </c>
      <c r="BD30" s="52">
        <f t="shared" si="64"/>
        <v>-2062.5095288822081</v>
      </c>
      <c r="BE30" s="39">
        <f t="shared" si="41"/>
        <v>22139.358577202504</v>
      </c>
      <c r="BF30" s="52">
        <f t="shared" si="42"/>
        <v>418.93786629667812</v>
      </c>
      <c r="BG30" s="9"/>
      <c r="BH30" s="39">
        <f t="shared" si="43"/>
        <v>3.0083234612368943</v>
      </c>
      <c r="BI30" s="35">
        <v>6690</v>
      </c>
      <c r="BJ30" s="39">
        <f t="shared" si="44"/>
        <v>7284.1445595313526</v>
      </c>
      <c r="BK30" s="52">
        <f t="shared" si="2"/>
        <v>-1787.0873772560133</v>
      </c>
      <c r="BL30" s="39">
        <f t="shared" si="45"/>
        <v>21863.968617732105</v>
      </c>
      <c r="BM30" s="52">
        <f t="shared" si="46"/>
        <v>8381.1973634132264</v>
      </c>
      <c r="BN30" s="9"/>
      <c r="BO30" s="39">
        <f t="shared" si="3"/>
        <v>3.0079178406220359</v>
      </c>
      <c r="BP30" s="35">
        <v>6690</v>
      </c>
      <c r="BQ30" s="10">
        <f t="shared" si="4"/>
        <v>7264.4610677403016</v>
      </c>
      <c r="BR30" s="52">
        <f t="shared" si="47"/>
        <v>-1727.4988291564596</v>
      </c>
      <c r="BS30" s="12">
        <f t="shared" si="5"/>
        <v>21804.763131626692</v>
      </c>
      <c r="BT30" s="52">
        <f t="shared" si="6"/>
        <v>387.43984908837143</v>
      </c>
      <c r="BU30" s="9"/>
      <c r="BV30" s="39">
        <f t="shared" si="48"/>
        <v>3.007832603340888</v>
      </c>
      <c r="BW30" s="24">
        <v>6690</v>
      </c>
      <c r="BX30" s="39">
        <f t="shared" si="49"/>
        <v>7104.2901566483379</v>
      </c>
      <c r="BY30" s="27">
        <f t="shared" si="50"/>
        <v>1610.9954265408762</v>
      </c>
      <c r="BZ30" s="11">
        <f t="shared" si="7"/>
        <v>21323.049959022461</v>
      </c>
      <c r="CA30" s="52">
        <f t="shared" si="51"/>
        <v>25654.720760029744</v>
      </c>
      <c r="CB30" s="9"/>
      <c r="CC30" s="39">
        <f t="shared" si="65"/>
        <v>3.0071643252548759</v>
      </c>
      <c r="CD30" s="24">
        <v>7640</v>
      </c>
      <c r="CE30" s="39">
        <f t="shared" si="52"/>
        <v>7117.1646975081749</v>
      </c>
      <c r="CF30" s="52">
        <f t="shared" si="53"/>
        <v>-1284.5649818228799</v>
      </c>
      <c r="CG30" s="39">
        <f t="shared" si="8"/>
        <v>21361.766153915614</v>
      </c>
      <c r="CH30" s="52">
        <f t="shared" si="54"/>
        <v>165.75380235161239</v>
      </c>
      <c r="CI30" s="9"/>
      <c r="CJ30" s="39">
        <f t="shared" si="66"/>
        <v>3.0072163999483434</v>
      </c>
      <c r="CK30" s="24">
        <v>6690</v>
      </c>
      <c r="CL30" s="39">
        <f t="shared" si="55"/>
        <v>7110.4005908957106</v>
      </c>
      <c r="CM30" s="39">
        <f t="shared" si="9"/>
        <v>21341.425114273632</v>
      </c>
      <c r="CN30" s="52">
        <f t="shared" si="10"/>
        <v>45.753138264782926</v>
      </c>
      <c r="CO30" s="74"/>
      <c r="CP30" s="39">
        <f t="shared" si="11"/>
        <v>23</v>
      </c>
      <c r="CQ30" s="39" t="str">
        <f t="shared" si="12"/>
        <v xml:space="preserve"> ('9', '5'),</v>
      </c>
      <c r="CR30" s="39">
        <f t="shared" si="13"/>
        <v>20000</v>
      </c>
      <c r="CS30" s="39">
        <f t="shared" si="56"/>
        <v>3.0072163999483434</v>
      </c>
      <c r="CT30" s="39">
        <f t="shared" si="57"/>
        <v>7110.4005908957106</v>
      </c>
      <c r="CU30" s="11">
        <f t="shared" si="14"/>
        <v>21382.513267143971</v>
      </c>
      <c r="CV30" s="66">
        <f t="shared" si="58"/>
        <v>0.35552002954478551</v>
      </c>
      <c r="CW30" s="39" t="str">
        <f t="shared" si="59"/>
        <v>-</v>
      </c>
      <c r="CX30" s="9"/>
      <c r="CZ30" s="39">
        <v>23</v>
      </c>
    </row>
    <row r="31" spans="2:104" s="1" customFormat="1" x14ac:dyDescent="0.3">
      <c r="B31" s="86"/>
      <c r="C31" s="34">
        <v>24</v>
      </c>
      <c r="D31" s="35" t="s">
        <v>31</v>
      </c>
      <c r="E31" s="35">
        <v>10100</v>
      </c>
      <c r="F31" s="35">
        <v>2</v>
      </c>
      <c r="G31" s="35">
        <v>2040</v>
      </c>
      <c r="H31" s="35">
        <f t="shared" si="15"/>
        <v>0</v>
      </c>
      <c r="I31" s="39">
        <f t="shared" si="16"/>
        <v>4080.2037119905144</v>
      </c>
      <c r="J31" s="8"/>
      <c r="K31" s="50">
        <f t="shared" si="0"/>
        <v>2.0004992940943982</v>
      </c>
      <c r="L31" s="51">
        <v>2040</v>
      </c>
      <c r="M31" s="52">
        <f t="shared" si="17"/>
        <v>2040</v>
      </c>
      <c r="N31" s="52">
        <f t="shared" si="18"/>
        <v>0</v>
      </c>
      <c r="O31" s="39">
        <f t="shared" si="19"/>
        <v>4080.2037119905144</v>
      </c>
      <c r="P31" s="52">
        <f t="shared" si="20"/>
        <v>0</v>
      </c>
      <c r="Q31" s="6"/>
      <c r="R31" s="39">
        <f t="shared" si="21"/>
        <v>2.0004992940943982</v>
      </c>
      <c r="S31" s="35">
        <v>2040</v>
      </c>
      <c r="T31" s="39">
        <f t="shared" si="22"/>
        <v>2040</v>
      </c>
      <c r="U31" s="52">
        <f t="shared" si="23"/>
        <v>0</v>
      </c>
      <c r="V31" s="39">
        <f t="shared" si="24"/>
        <v>4080.2037119905144</v>
      </c>
      <c r="W31" s="52">
        <f t="shared" si="25"/>
        <v>0</v>
      </c>
      <c r="X31" s="9"/>
      <c r="Y31" s="39">
        <f t="shared" si="26"/>
        <v>2.0004992940943982</v>
      </c>
      <c r="Z31" s="23">
        <v>2040</v>
      </c>
      <c r="AA31" s="39">
        <f t="shared" si="27"/>
        <v>2040</v>
      </c>
      <c r="AB31" s="27">
        <f t="shared" si="28"/>
        <v>0</v>
      </c>
      <c r="AC31" s="39">
        <f t="shared" si="29"/>
        <v>4080.2037119905144</v>
      </c>
      <c r="AD31" s="52">
        <f t="shared" si="30"/>
        <v>0</v>
      </c>
      <c r="AE31" s="9"/>
      <c r="AF31" s="39">
        <f t="shared" si="31"/>
        <v>2.0004992940943982</v>
      </c>
      <c r="AG31" s="35">
        <v>2040</v>
      </c>
      <c r="AH31" s="39">
        <f t="shared" si="32"/>
        <v>2040</v>
      </c>
      <c r="AI31" s="52">
        <f t="shared" si="67"/>
        <v>0</v>
      </c>
      <c r="AJ31" s="39">
        <f t="shared" si="33"/>
        <v>4080.2037119905144</v>
      </c>
      <c r="AK31" s="52">
        <f t="shared" si="34"/>
        <v>0</v>
      </c>
      <c r="AL31" s="9"/>
      <c r="AM31" s="39">
        <f t="shared" si="35"/>
        <v>2.0004992940943982</v>
      </c>
      <c r="AN31" s="35">
        <v>2040</v>
      </c>
      <c r="AO31" s="39">
        <f t="shared" si="60"/>
        <v>2040</v>
      </c>
      <c r="AP31" s="52">
        <f t="shared" si="36"/>
        <v>0</v>
      </c>
      <c r="AQ31" s="39">
        <f t="shared" si="61"/>
        <v>4080.2037119905144</v>
      </c>
      <c r="AR31" s="52">
        <f t="shared" si="62"/>
        <v>0</v>
      </c>
      <c r="AS31" s="9"/>
      <c r="AT31" s="39">
        <f t="shared" si="37"/>
        <v>2.0004992940943982</v>
      </c>
      <c r="AU31" s="35">
        <v>2040</v>
      </c>
      <c r="AV31" s="39">
        <f t="shared" si="68"/>
        <v>2040</v>
      </c>
      <c r="AW31" s="52">
        <f t="shared" si="38"/>
        <v>0</v>
      </c>
      <c r="AX31" s="39">
        <f t="shared" si="1"/>
        <v>4080.2037119905144</v>
      </c>
      <c r="AY31" s="52">
        <f t="shared" si="39"/>
        <v>0</v>
      </c>
      <c r="AZ31" s="9"/>
      <c r="BA31" s="39">
        <f t="shared" si="40"/>
        <v>2.0004992940943982</v>
      </c>
      <c r="BB31" s="35">
        <v>2040</v>
      </c>
      <c r="BC31" s="39">
        <f t="shared" si="63"/>
        <v>2040</v>
      </c>
      <c r="BD31" s="52">
        <f t="shared" si="64"/>
        <v>0</v>
      </c>
      <c r="BE31" s="39">
        <f t="shared" si="41"/>
        <v>4080.2037119905144</v>
      </c>
      <c r="BF31" s="52">
        <f t="shared" si="42"/>
        <v>0</v>
      </c>
      <c r="BG31" s="9"/>
      <c r="BH31" s="39">
        <f t="shared" si="43"/>
        <v>2.0004992940943982</v>
      </c>
      <c r="BI31" s="35">
        <v>2040</v>
      </c>
      <c r="BJ31" s="39">
        <f t="shared" si="44"/>
        <v>2040</v>
      </c>
      <c r="BK31" s="52">
        <f t="shared" si="2"/>
        <v>0</v>
      </c>
      <c r="BL31" s="39">
        <f t="shared" si="45"/>
        <v>4080.2037119905144</v>
      </c>
      <c r="BM31" s="52">
        <f t="shared" si="46"/>
        <v>0</v>
      </c>
      <c r="BN31" s="9"/>
      <c r="BO31" s="39">
        <f t="shared" si="3"/>
        <v>2.0004992940943982</v>
      </c>
      <c r="BP31" s="35">
        <v>2040</v>
      </c>
      <c r="BQ31" s="10">
        <f t="shared" si="4"/>
        <v>2040</v>
      </c>
      <c r="BR31" s="52">
        <f t="shared" si="47"/>
        <v>0</v>
      </c>
      <c r="BS31" s="12">
        <f t="shared" si="5"/>
        <v>4080.2037119905144</v>
      </c>
      <c r="BT31" s="52">
        <f t="shared" si="6"/>
        <v>0</v>
      </c>
      <c r="BU31" s="9"/>
      <c r="BV31" s="39">
        <f t="shared" si="48"/>
        <v>2.0004992940943982</v>
      </c>
      <c r="BW31" s="24">
        <v>2040</v>
      </c>
      <c r="BX31" s="39">
        <f t="shared" si="49"/>
        <v>2040</v>
      </c>
      <c r="BY31" s="27">
        <f t="shared" si="50"/>
        <v>0</v>
      </c>
      <c r="BZ31" s="11">
        <f t="shared" si="7"/>
        <v>4080.2037119905144</v>
      </c>
      <c r="CA31" s="52">
        <f t="shared" si="51"/>
        <v>0</v>
      </c>
      <c r="CB31" s="9"/>
      <c r="CC31" s="39">
        <f t="shared" si="65"/>
        <v>2.0004992940943982</v>
      </c>
      <c r="CD31" s="24">
        <v>2040</v>
      </c>
      <c r="CE31" s="39">
        <f t="shared" si="52"/>
        <v>2040</v>
      </c>
      <c r="CF31" s="52">
        <f t="shared" si="53"/>
        <v>0</v>
      </c>
      <c r="CG31" s="39">
        <f t="shared" si="8"/>
        <v>4080.2037119905144</v>
      </c>
      <c r="CH31" s="52">
        <f t="shared" si="54"/>
        <v>0</v>
      </c>
      <c r="CI31" s="9"/>
      <c r="CJ31" s="39">
        <f t="shared" si="66"/>
        <v>2.0004992940943982</v>
      </c>
      <c r="CK31" s="24">
        <v>2040</v>
      </c>
      <c r="CL31" s="39">
        <f t="shared" si="55"/>
        <v>2040</v>
      </c>
      <c r="CM31" s="39">
        <f t="shared" si="9"/>
        <v>4080.2037119905144</v>
      </c>
      <c r="CN31" s="52">
        <f t="shared" si="10"/>
        <v>0</v>
      </c>
      <c r="CO31" s="74"/>
      <c r="CP31" s="39">
        <f t="shared" si="11"/>
        <v>24</v>
      </c>
      <c r="CQ31" s="39" t="str">
        <f t="shared" si="12"/>
        <v xml:space="preserve"> ('9', '8'),</v>
      </c>
      <c r="CR31" s="39">
        <f t="shared" si="13"/>
        <v>10100</v>
      </c>
      <c r="CS31" s="39">
        <f t="shared" si="56"/>
        <v>2.0004992940943982</v>
      </c>
      <c r="CT31" s="39">
        <f t="shared" si="57"/>
        <v>2040</v>
      </c>
      <c r="CU31" s="11">
        <f t="shared" si="14"/>
        <v>4081.0185599525721</v>
      </c>
      <c r="CV31" s="66">
        <f t="shared" si="58"/>
        <v>0.20198019801980199</v>
      </c>
      <c r="CW31" s="39" t="str">
        <f t="shared" si="59"/>
        <v>-</v>
      </c>
      <c r="CX31" s="9"/>
      <c r="CZ31" s="39">
        <v>24</v>
      </c>
    </row>
    <row r="32" spans="2:104" s="1" customFormat="1" x14ac:dyDescent="0.3">
      <c r="B32" s="86"/>
      <c r="C32" s="34">
        <v>25</v>
      </c>
      <c r="D32" s="35" t="s">
        <v>32</v>
      </c>
      <c r="E32" s="35">
        <v>27830</v>
      </c>
      <c r="F32" s="35">
        <v>1.8</v>
      </c>
      <c r="G32" s="35">
        <v>7890</v>
      </c>
      <c r="H32" s="35">
        <f t="shared" si="15"/>
        <v>8024.5514203606235</v>
      </c>
      <c r="I32" s="39">
        <f t="shared" si="16"/>
        <v>14204.752491272078</v>
      </c>
      <c r="J32" s="8"/>
      <c r="K32" s="50">
        <f t="shared" si="0"/>
        <v>1.8017442910469432</v>
      </c>
      <c r="L32" s="51">
        <v>12340</v>
      </c>
      <c r="M32" s="52">
        <f t="shared" si="17"/>
        <v>9232.2723850653565</v>
      </c>
      <c r="N32" s="52">
        <f t="shared" si="18"/>
        <v>1872.5362718582212</v>
      </c>
      <c r="O32" s="39">
        <f t="shared" si="19"/>
        <v>16624.128166212424</v>
      </c>
      <c r="P32" s="52">
        <f t="shared" si="20"/>
        <v>1801695.1557090406</v>
      </c>
      <c r="Q32" s="6"/>
      <c r="R32" s="39">
        <f t="shared" si="21"/>
        <v>1.8032699821035112</v>
      </c>
      <c r="S32" s="35">
        <v>10270</v>
      </c>
      <c r="T32" s="39">
        <f t="shared" si="22"/>
        <v>9976.2216182565899</v>
      </c>
      <c r="U32" s="52">
        <f t="shared" si="23"/>
        <v>-3762.7807364434116</v>
      </c>
      <c r="V32" s="39">
        <f t="shared" si="24"/>
        <v>17966.094433587383</v>
      </c>
      <c r="W32" s="52">
        <f t="shared" si="25"/>
        <v>553460.46156582411</v>
      </c>
      <c r="X32" s="9"/>
      <c r="Y32" s="39">
        <f t="shared" si="26"/>
        <v>1.804458361625227</v>
      </c>
      <c r="Z32" s="23">
        <v>7890</v>
      </c>
      <c r="AA32" s="39">
        <f t="shared" si="27"/>
        <v>9479.2848442477898</v>
      </c>
      <c r="AB32" s="27">
        <f t="shared" si="28"/>
        <v>-1350.6716313537984</v>
      </c>
      <c r="AC32" s="39">
        <f t="shared" si="29"/>
        <v>17069.602712994703</v>
      </c>
      <c r="AD32" s="52">
        <f t="shared" si="30"/>
        <v>246946.15736227322</v>
      </c>
      <c r="AE32" s="9"/>
      <c r="AF32" s="39">
        <f t="shared" si="31"/>
        <v>1.8036342368975575</v>
      </c>
      <c r="AG32" s="35">
        <v>8730</v>
      </c>
      <c r="AH32" s="39">
        <f t="shared" si="32"/>
        <v>8730.0000000218079</v>
      </c>
      <c r="AI32" s="52">
        <f t="shared" si="67"/>
        <v>1712.6070732397272</v>
      </c>
      <c r="AJ32" s="39">
        <f t="shared" si="33"/>
        <v>15718.564699122711</v>
      </c>
      <c r="AK32" s="52">
        <f t="shared" si="34"/>
        <v>561427.77778675407</v>
      </c>
      <c r="AL32" s="9"/>
      <c r="AM32" s="39">
        <f t="shared" si="35"/>
        <v>1.8026143751909771</v>
      </c>
      <c r="AN32" s="35">
        <v>9680</v>
      </c>
      <c r="AO32" s="39">
        <f t="shared" si="60"/>
        <v>8836.4876246571857</v>
      </c>
      <c r="AP32" s="52">
        <f t="shared" si="36"/>
        <v>1520.6884858392473</v>
      </c>
      <c r="AQ32" s="39">
        <f t="shared" si="61"/>
        <v>15910.52769717595</v>
      </c>
      <c r="AR32" s="52">
        <f t="shared" si="62"/>
        <v>11339.614200485135</v>
      </c>
      <c r="AS32" s="9"/>
      <c r="AT32" s="39">
        <f t="shared" si="37"/>
        <v>1.8027442876621484</v>
      </c>
      <c r="AU32" s="35">
        <v>9680</v>
      </c>
      <c r="AV32" s="39">
        <f t="shared" si="68"/>
        <v>8885.1084316947708</v>
      </c>
      <c r="AW32" s="52">
        <f t="shared" si="38"/>
        <v>1433.0578612241</v>
      </c>
      <c r="AX32" s="39">
        <f t="shared" si="1"/>
        <v>15998.180055757963</v>
      </c>
      <c r="AY32" s="52">
        <f t="shared" si="39"/>
        <v>2363.9828769860856</v>
      </c>
      <c r="AZ32" s="9"/>
      <c r="BA32" s="39">
        <f t="shared" si="40"/>
        <v>1.8028051873230904</v>
      </c>
      <c r="BB32" s="35">
        <v>9680</v>
      </c>
      <c r="BC32" s="39">
        <f t="shared" si="63"/>
        <v>8908.1482323535893</v>
      </c>
      <c r="BD32" s="52">
        <f t="shared" si="64"/>
        <v>-321.1663897496303</v>
      </c>
      <c r="BE32" s="39">
        <f t="shared" si="41"/>
        <v>16039.716663957399</v>
      </c>
      <c r="BF32" s="52">
        <f t="shared" si="42"/>
        <v>530.83241439808978</v>
      </c>
      <c r="BG32" s="9"/>
      <c r="BH32" s="39">
        <f t="shared" si="43"/>
        <v>1.8028343969976826</v>
      </c>
      <c r="BI32" s="35">
        <v>8730</v>
      </c>
      <c r="BJ32" s="39">
        <f t="shared" si="44"/>
        <v>8884.3631555974371</v>
      </c>
      <c r="BK32" s="52">
        <f t="shared" si="2"/>
        <v>1434.4040779057846</v>
      </c>
      <c r="BL32" s="39">
        <f t="shared" si="45"/>
        <v>15996.836468494394</v>
      </c>
      <c r="BM32" s="52">
        <f t="shared" si="46"/>
        <v>565.72987629605132</v>
      </c>
      <c r="BN32" s="9"/>
      <c r="BO32" s="39">
        <f t="shared" si="3"/>
        <v>1.8028042462536371</v>
      </c>
      <c r="BP32" s="35">
        <v>9680</v>
      </c>
      <c r="BQ32" s="10">
        <f t="shared" si="4"/>
        <v>8910.7219112979164</v>
      </c>
      <c r="BR32" s="52">
        <f t="shared" si="47"/>
        <v>-325.80076832639861</v>
      </c>
      <c r="BS32" s="12">
        <f t="shared" si="5"/>
        <v>16044.356585101421</v>
      </c>
      <c r="BT32" s="52">
        <f t="shared" si="6"/>
        <v>694.78400207755408</v>
      </c>
      <c r="BU32" s="9"/>
      <c r="BV32" s="39">
        <f t="shared" si="48"/>
        <v>1.8028376739929217</v>
      </c>
      <c r="BW32" s="24">
        <v>8730</v>
      </c>
      <c r="BX32" s="39">
        <f t="shared" si="49"/>
        <v>8860.333129860157</v>
      </c>
      <c r="BY32" s="27">
        <f t="shared" si="50"/>
        <v>1477.6944349955102</v>
      </c>
      <c r="BZ32" s="11">
        <f t="shared" si="7"/>
        <v>15953.515399598857</v>
      </c>
      <c r="CA32" s="52">
        <f t="shared" si="51"/>
        <v>2539.0292947822927</v>
      </c>
      <c r="CB32" s="9"/>
      <c r="CC32" s="39">
        <f t="shared" si="65"/>
        <v>1.802774029925583</v>
      </c>
      <c r="CD32" s="24">
        <v>9680</v>
      </c>
      <c r="CE32" s="39">
        <f t="shared" si="52"/>
        <v>8880.0319178179197</v>
      </c>
      <c r="CF32" s="52">
        <f t="shared" si="53"/>
        <v>1442.1942868361368</v>
      </c>
      <c r="CG32" s="39">
        <f t="shared" si="8"/>
        <v>15989.028106470689</v>
      </c>
      <c r="CH32" s="52">
        <f t="shared" si="54"/>
        <v>388.04224700489914</v>
      </c>
      <c r="CI32" s="9"/>
      <c r="CJ32" s="39">
        <f t="shared" si="66"/>
        <v>1.802798781831211</v>
      </c>
      <c r="CK32" s="24">
        <v>9680</v>
      </c>
      <c r="CL32" s="39">
        <f t="shared" si="55"/>
        <v>8892.699325555528</v>
      </c>
      <c r="CM32" s="39">
        <f t="shared" si="9"/>
        <v>16011.864995002032</v>
      </c>
      <c r="CN32" s="52">
        <f t="shared" si="10"/>
        <v>160.46321879081864</v>
      </c>
      <c r="CO32" s="74"/>
      <c r="CP32" s="39">
        <f t="shared" si="11"/>
        <v>25</v>
      </c>
      <c r="CQ32" s="39" t="str">
        <f t="shared" si="12"/>
        <v xml:space="preserve"> ('9', '10'),</v>
      </c>
      <c r="CR32" s="39">
        <f t="shared" si="13"/>
        <v>27830</v>
      </c>
      <c r="CS32" s="39">
        <f t="shared" si="56"/>
        <v>1.802798781831211</v>
      </c>
      <c r="CT32" s="39">
        <f t="shared" si="57"/>
        <v>8892.699325555528</v>
      </c>
      <c r="CU32" s="11">
        <f t="shared" si="14"/>
        <v>16031.747511302738</v>
      </c>
      <c r="CV32" s="66">
        <f t="shared" si="58"/>
        <v>0.31953644719926438</v>
      </c>
      <c r="CW32" s="39" t="str">
        <f t="shared" si="59"/>
        <v>-</v>
      </c>
      <c r="CX32" s="9"/>
      <c r="CZ32" s="39">
        <v>25</v>
      </c>
    </row>
    <row r="33" spans="2:104" s="1" customFormat="1" x14ac:dyDescent="0.3">
      <c r="B33" s="86"/>
      <c r="C33" s="34">
        <v>19</v>
      </c>
      <c r="D33" s="35" t="s">
        <v>33</v>
      </c>
      <c r="E33" s="35">
        <v>9800</v>
      </c>
      <c r="F33" s="35">
        <v>1.2</v>
      </c>
      <c r="G33" s="35">
        <v>10720</v>
      </c>
      <c r="H33" s="35">
        <f t="shared" si="15"/>
        <v>0</v>
      </c>
      <c r="I33" s="39">
        <f t="shared" si="16"/>
        <v>13416.550688990768</v>
      </c>
      <c r="J33" s="8"/>
      <c r="K33" s="50">
        <f t="shared" si="0"/>
        <v>1.4577195377755452</v>
      </c>
      <c r="L33" s="51">
        <v>10720</v>
      </c>
      <c r="M33" s="52">
        <f t="shared" si="17"/>
        <v>10720</v>
      </c>
      <c r="N33" s="52">
        <f t="shared" si="18"/>
        <v>0</v>
      </c>
      <c r="O33" s="39">
        <f t="shared" si="19"/>
        <v>13416.550688990768</v>
      </c>
      <c r="P33" s="52">
        <f t="shared" si="20"/>
        <v>0</v>
      </c>
      <c r="Q33" s="6"/>
      <c r="R33" s="39">
        <f t="shared" si="21"/>
        <v>1.4577195377755452</v>
      </c>
      <c r="S33" s="35">
        <v>10720</v>
      </c>
      <c r="T33" s="39">
        <f t="shared" si="22"/>
        <v>10720</v>
      </c>
      <c r="U33" s="52">
        <f t="shared" si="23"/>
        <v>0</v>
      </c>
      <c r="V33" s="39">
        <f t="shared" si="24"/>
        <v>13416.550688990768</v>
      </c>
      <c r="W33" s="52">
        <f t="shared" si="25"/>
        <v>0</v>
      </c>
      <c r="X33" s="9"/>
      <c r="Y33" s="39">
        <f t="shared" si="26"/>
        <v>1.4577195377755452</v>
      </c>
      <c r="Z33" s="23">
        <v>10720</v>
      </c>
      <c r="AA33" s="39">
        <f t="shared" si="27"/>
        <v>10720</v>
      </c>
      <c r="AB33" s="27">
        <f t="shared" si="28"/>
        <v>0</v>
      </c>
      <c r="AC33" s="39">
        <f t="shared" si="29"/>
        <v>13416.550688990768</v>
      </c>
      <c r="AD33" s="52">
        <f t="shared" si="30"/>
        <v>0</v>
      </c>
      <c r="AE33" s="9"/>
      <c r="AF33" s="39">
        <f t="shared" si="31"/>
        <v>1.4577195377755452</v>
      </c>
      <c r="AG33" s="35">
        <v>10720</v>
      </c>
      <c r="AH33" s="39">
        <f t="shared" si="32"/>
        <v>10720</v>
      </c>
      <c r="AI33" s="52">
        <f t="shared" si="67"/>
        <v>0</v>
      </c>
      <c r="AJ33" s="39">
        <f t="shared" si="33"/>
        <v>13416.550688990768</v>
      </c>
      <c r="AK33" s="52">
        <f t="shared" si="34"/>
        <v>0</v>
      </c>
      <c r="AL33" s="9"/>
      <c r="AM33" s="39">
        <f t="shared" si="35"/>
        <v>1.4577195377755452</v>
      </c>
      <c r="AN33" s="35">
        <v>10720</v>
      </c>
      <c r="AO33" s="39">
        <f t="shared" si="60"/>
        <v>10720</v>
      </c>
      <c r="AP33" s="52">
        <f t="shared" si="36"/>
        <v>0</v>
      </c>
      <c r="AQ33" s="39">
        <f t="shared" si="61"/>
        <v>13416.550688990768</v>
      </c>
      <c r="AR33" s="52">
        <f t="shared" si="62"/>
        <v>0</v>
      </c>
      <c r="AS33" s="9"/>
      <c r="AT33" s="39">
        <f t="shared" si="37"/>
        <v>1.4577195377755452</v>
      </c>
      <c r="AU33" s="35">
        <v>10720</v>
      </c>
      <c r="AV33" s="39">
        <f t="shared" si="68"/>
        <v>10720</v>
      </c>
      <c r="AW33" s="52">
        <f t="shared" si="38"/>
        <v>0</v>
      </c>
      <c r="AX33" s="39">
        <f t="shared" si="1"/>
        <v>13416.550688990768</v>
      </c>
      <c r="AY33" s="52">
        <f t="shared" si="39"/>
        <v>0</v>
      </c>
      <c r="AZ33" s="9"/>
      <c r="BA33" s="39">
        <f t="shared" si="40"/>
        <v>1.4577195377755452</v>
      </c>
      <c r="BB33" s="35">
        <v>10720</v>
      </c>
      <c r="BC33" s="39">
        <f t="shared" si="63"/>
        <v>10720</v>
      </c>
      <c r="BD33" s="52">
        <f t="shared" si="64"/>
        <v>0</v>
      </c>
      <c r="BE33" s="39">
        <f t="shared" si="41"/>
        <v>13416.550688990768</v>
      </c>
      <c r="BF33" s="52">
        <f t="shared" si="42"/>
        <v>0</v>
      </c>
      <c r="BG33" s="9"/>
      <c r="BH33" s="39">
        <f t="shared" si="43"/>
        <v>1.4577195377755452</v>
      </c>
      <c r="BI33" s="35">
        <v>10720</v>
      </c>
      <c r="BJ33" s="39">
        <f t="shared" si="44"/>
        <v>10720</v>
      </c>
      <c r="BK33" s="52">
        <f t="shared" si="2"/>
        <v>0</v>
      </c>
      <c r="BL33" s="39">
        <f t="shared" si="45"/>
        <v>13416.550688990768</v>
      </c>
      <c r="BM33" s="52">
        <f t="shared" si="46"/>
        <v>0</v>
      </c>
      <c r="BN33" s="9"/>
      <c r="BO33" s="39">
        <f t="shared" si="3"/>
        <v>1.4577195377755452</v>
      </c>
      <c r="BP33" s="35">
        <v>10720</v>
      </c>
      <c r="BQ33" s="10">
        <f t="shared" si="4"/>
        <v>10720</v>
      </c>
      <c r="BR33" s="52">
        <f t="shared" si="47"/>
        <v>0</v>
      </c>
      <c r="BS33" s="12">
        <f t="shared" si="5"/>
        <v>13416.550688990768</v>
      </c>
      <c r="BT33" s="52">
        <f t="shared" si="6"/>
        <v>0</v>
      </c>
      <c r="BU33" s="9"/>
      <c r="BV33" s="39">
        <f t="shared" si="48"/>
        <v>1.4577195377755452</v>
      </c>
      <c r="BW33" s="24">
        <v>10720</v>
      </c>
      <c r="BX33" s="39">
        <f t="shared" si="49"/>
        <v>10720</v>
      </c>
      <c r="BY33" s="27">
        <f t="shared" si="50"/>
        <v>0</v>
      </c>
      <c r="BZ33" s="11">
        <f t="shared" si="7"/>
        <v>13416.550688990768</v>
      </c>
      <c r="CA33" s="52">
        <f t="shared" si="51"/>
        <v>0</v>
      </c>
      <c r="CB33" s="9"/>
      <c r="CC33" s="39">
        <f t="shared" si="65"/>
        <v>1.4577195377755452</v>
      </c>
      <c r="CD33" s="24">
        <v>10720</v>
      </c>
      <c r="CE33" s="39">
        <f t="shared" si="52"/>
        <v>10720</v>
      </c>
      <c r="CF33" s="52">
        <f t="shared" si="53"/>
        <v>0</v>
      </c>
      <c r="CG33" s="39">
        <f t="shared" si="8"/>
        <v>13416.550688990768</v>
      </c>
      <c r="CH33" s="52">
        <f t="shared" si="54"/>
        <v>0</v>
      </c>
      <c r="CI33" s="9"/>
      <c r="CJ33" s="39">
        <f t="shared" si="66"/>
        <v>1.4577195377755452</v>
      </c>
      <c r="CK33" s="24">
        <v>10720</v>
      </c>
      <c r="CL33" s="39">
        <f t="shared" si="55"/>
        <v>10720</v>
      </c>
      <c r="CM33" s="39">
        <f t="shared" si="9"/>
        <v>13416.550688990768</v>
      </c>
      <c r="CN33" s="52">
        <f t="shared" si="10"/>
        <v>0</v>
      </c>
      <c r="CO33" s="74"/>
      <c r="CP33" s="39">
        <f t="shared" si="11"/>
        <v>19</v>
      </c>
      <c r="CQ33" s="39" t="str">
        <f t="shared" si="12"/>
        <v xml:space="preserve"> ('8', '6'),</v>
      </c>
      <c r="CR33" s="39">
        <f t="shared" si="13"/>
        <v>9800</v>
      </c>
      <c r="CS33" s="39">
        <f t="shared" si="56"/>
        <v>1.4577195377755452</v>
      </c>
      <c r="CT33" s="39">
        <f t="shared" si="57"/>
        <v>10720</v>
      </c>
      <c r="CU33" s="11">
        <f t="shared" si="14"/>
        <v>15626.753444953845</v>
      </c>
      <c r="CV33" s="66">
        <f t="shared" si="58"/>
        <v>1.0938775510204082</v>
      </c>
      <c r="CW33" s="39" t="str">
        <f t="shared" si="59"/>
        <v>V</v>
      </c>
      <c r="CX33" s="9"/>
      <c r="CY33" s="1">
        <v>4</v>
      </c>
      <c r="CZ33" s="39">
        <v>19</v>
      </c>
    </row>
    <row r="34" spans="2:104" s="1" customFormat="1" x14ac:dyDescent="0.3">
      <c r="B34" s="86"/>
      <c r="C34" s="34">
        <v>20</v>
      </c>
      <c r="D34" s="35" t="s">
        <v>34</v>
      </c>
      <c r="E34" s="35">
        <v>15680</v>
      </c>
      <c r="F34" s="35">
        <v>1.8</v>
      </c>
      <c r="G34" s="35">
        <v>4950</v>
      </c>
      <c r="H34" s="35">
        <f t="shared" si="15"/>
        <v>0</v>
      </c>
      <c r="I34" s="39">
        <f t="shared" si="16"/>
        <v>8912.6548226919695</v>
      </c>
      <c r="J34" s="8"/>
      <c r="K34" s="50">
        <f t="shared" si="0"/>
        <v>1.802681639082798</v>
      </c>
      <c r="L34" s="51">
        <v>4950</v>
      </c>
      <c r="M34" s="52">
        <f t="shared" si="17"/>
        <v>4950</v>
      </c>
      <c r="N34" s="52">
        <f t="shared" si="18"/>
        <v>0</v>
      </c>
      <c r="O34" s="39">
        <f t="shared" si="19"/>
        <v>8912.6548226919695</v>
      </c>
      <c r="P34" s="52">
        <f t="shared" si="20"/>
        <v>0</v>
      </c>
      <c r="Q34" s="6"/>
      <c r="R34" s="39">
        <f t="shared" si="21"/>
        <v>1.802681639082798</v>
      </c>
      <c r="S34" s="35">
        <v>4950</v>
      </c>
      <c r="T34" s="39">
        <f t="shared" si="22"/>
        <v>4950</v>
      </c>
      <c r="U34" s="52">
        <f t="shared" si="23"/>
        <v>0</v>
      </c>
      <c r="V34" s="39">
        <f t="shared" si="24"/>
        <v>8912.6548226919695</v>
      </c>
      <c r="W34" s="52">
        <f t="shared" si="25"/>
        <v>0</v>
      </c>
      <c r="X34" s="9"/>
      <c r="Y34" s="39">
        <f t="shared" si="26"/>
        <v>1.802681639082798</v>
      </c>
      <c r="Z34" s="23">
        <v>4950</v>
      </c>
      <c r="AA34" s="39">
        <f t="shared" si="27"/>
        <v>4950</v>
      </c>
      <c r="AB34" s="27">
        <f t="shared" si="28"/>
        <v>0</v>
      </c>
      <c r="AC34" s="39">
        <f t="shared" si="29"/>
        <v>8912.6548226919695</v>
      </c>
      <c r="AD34" s="52">
        <f t="shared" si="30"/>
        <v>0</v>
      </c>
      <c r="AE34" s="9"/>
      <c r="AF34" s="39">
        <f t="shared" si="31"/>
        <v>1.802681639082798</v>
      </c>
      <c r="AG34" s="35">
        <v>4950</v>
      </c>
      <c r="AH34" s="39">
        <f t="shared" si="32"/>
        <v>4950</v>
      </c>
      <c r="AI34" s="52">
        <f t="shared" si="67"/>
        <v>0</v>
      </c>
      <c r="AJ34" s="39">
        <f t="shared" si="33"/>
        <v>8912.6548226919695</v>
      </c>
      <c r="AK34" s="52">
        <f t="shared" si="34"/>
        <v>0</v>
      </c>
      <c r="AL34" s="9"/>
      <c r="AM34" s="39">
        <f t="shared" si="35"/>
        <v>1.802681639082798</v>
      </c>
      <c r="AN34" s="35">
        <v>4950</v>
      </c>
      <c r="AO34" s="39">
        <f t="shared" si="60"/>
        <v>4950</v>
      </c>
      <c r="AP34" s="52">
        <f t="shared" si="36"/>
        <v>0</v>
      </c>
      <c r="AQ34" s="39">
        <f t="shared" si="61"/>
        <v>8912.6548226919695</v>
      </c>
      <c r="AR34" s="52">
        <f t="shared" si="62"/>
        <v>0</v>
      </c>
      <c r="AS34" s="9"/>
      <c r="AT34" s="39">
        <f t="shared" si="37"/>
        <v>1.802681639082798</v>
      </c>
      <c r="AU34" s="35">
        <v>4950</v>
      </c>
      <c r="AV34" s="39">
        <f t="shared" si="68"/>
        <v>4950</v>
      </c>
      <c r="AW34" s="52">
        <f t="shared" si="38"/>
        <v>0</v>
      </c>
      <c r="AX34" s="39">
        <f t="shared" si="1"/>
        <v>8912.6548226919695</v>
      </c>
      <c r="AY34" s="52">
        <f t="shared" si="39"/>
        <v>0</v>
      </c>
      <c r="AZ34" s="9"/>
      <c r="BA34" s="39">
        <f t="shared" si="40"/>
        <v>1.802681639082798</v>
      </c>
      <c r="BB34" s="35">
        <v>4950</v>
      </c>
      <c r="BC34" s="39">
        <f t="shared" si="63"/>
        <v>4950</v>
      </c>
      <c r="BD34" s="52">
        <f t="shared" si="64"/>
        <v>0</v>
      </c>
      <c r="BE34" s="39">
        <f t="shared" si="41"/>
        <v>8912.6548226919695</v>
      </c>
      <c r="BF34" s="52">
        <f t="shared" si="42"/>
        <v>0</v>
      </c>
      <c r="BG34" s="9"/>
      <c r="BH34" s="39">
        <f t="shared" si="43"/>
        <v>1.802681639082798</v>
      </c>
      <c r="BI34" s="35">
        <v>4950</v>
      </c>
      <c r="BJ34" s="39">
        <f t="shared" si="44"/>
        <v>4950</v>
      </c>
      <c r="BK34" s="52">
        <f t="shared" si="2"/>
        <v>0</v>
      </c>
      <c r="BL34" s="39">
        <f t="shared" si="45"/>
        <v>8912.6548226919695</v>
      </c>
      <c r="BM34" s="52">
        <f t="shared" si="46"/>
        <v>0</v>
      </c>
      <c r="BN34" s="9"/>
      <c r="BO34" s="39">
        <f t="shared" si="3"/>
        <v>1.802681639082798</v>
      </c>
      <c r="BP34" s="35">
        <v>4950</v>
      </c>
      <c r="BQ34" s="10">
        <f t="shared" si="4"/>
        <v>4950</v>
      </c>
      <c r="BR34" s="52">
        <f t="shared" si="47"/>
        <v>0</v>
      </c>
      <c r="BS34" s="12">
        <f t="shared" si="5"/>
        <v>8912.6548226919695</v>
      </c>
      <c r="BT34" s="52">
        <f t="shared" si="6"/>
        <v>0</v>
      </c>
      <c r="BU34" s="9"/>
      <c r="BV34" s="39">
        <f t="shared" si="48"/>
        <v>1.802681639082798</v>
      </c>
      <c r="BW34" s="24">
        <v>4950</v>
      </c>
      <c r="BX34" s="39">
        <f t="shared" si="49"/>
        <v>4950</v>
      </c>
      <c r="BY34" s="27">
        <f t="shared" si="50"/>
        <v>0</v>
      </c>
      <c r="BZ34" s="11">
        <f t="shared" si="7"/>
        <v>8912.6548226919695</v>
      </c>
      <c r="CA34" s="52">
        <f t="shared" si="51"/>
        <v>0</v>
      </c>
      <c r="CB34" s="9"/>
      <c r="CC34" s="39">
        <f t="shared" si="65"/>
        <v>1.802681639082798</v>
      </c>
      <c r="CD34" s="24">
        <v>4950</v>
      </c>
      <c r="CE34" s="39">
        <f t="shared" si="52"/>
        <v>4950</v>
      </c>
      <c r="CF34" s="52">
        <f t="shared" si="53"/>
        <v>0</v>
      </c>
      <c r="CG34" s="39">
        <f t="shared" si="8"/>
        <v>8912.6548226919695</v>
      </c>
      <c r="CH34" s="52">
        <f t="shared" si="54"/>
        <v>0</v>
      </c>
      <c r="CI34" s="9"/>
      <c r="CJ34" s="39">
        <f t="shared" si="66"/>
        <v>1.802681639082798</v>
      </c>
      <c r="CK34" s="24">
        <v>4950</v>
      </c>
      <c r="CL34" s="39">
        <f t="shared" si="55"/>
        <v>4950</v>
      </c>
      <c r="CM34" s="39">
        <f t="shared" si="9"/>
        <v>8912.6548226919695</v>
      </c>
      <c r="CN34" s="52">
        <f t="shared" si="10"/>
        <v>0</v>
      </c>
      <c r="CO34" s="74"/>
      <c r="CP34" s="39">
        <f t="shared" si="11"/>
        <v>20</v>
      </c>
      <c r="CQ34" s="39" t="str">
        <f t="shared" si="12"/>
        <v xml:space="preserve"> ('8', '7'),</v>
      </c>
      <c r="CR34" s="39">
        <f t="shared" si="13"/>
        <v>15680</v>
      </c>
      <c r="CS34" s="39">
        <f t="shared" si="56"/>
        <v>1.802681639082798</v>
      </c>
      <c r="CT34" s="39">
        <f t="shared" si="57"/>
        <v>4950</v>
      </c>
      <c r="CU34" s="11">
        <f t="shared" si="14"/>
        <v>8923.2741134598509</v>
      </c>
      <c r="CV34" s="66">
        <f t="shared" si="58"/>
        <v>0.31568877551020408</v>
      </c>
      <c r="CW34" s="39" t="str">
        <f t="shared" si="59"/>
        <v>-</v>
      </c>
      <c r="CX34" s="9"/>
      <c r="CZ34" s="39">
        <v>20</v>
      </c>
    </row>
    <row r="35" spans="2:104" s="1" customFormat="1" x14ac:dyDescent="0.3">
      <c r="B35" s="86"/>
      <c r="C35" s="34">
        <v>21</v>
      </c>
      <c r="D35" s="35" t="s">
        <v>35</v>
      </c>
      <c r="E35" s="35">
        <v>10100</v>
      </c>
      <c r="F35" s="35">
        <v>2</v>
      </c>
      <c r="G35" s="35">
        <v>2040</v>
      </c>
      <c r="H35" s="35">
        <f t="shared" si="15"/>
        <v>4143.0074100442826</v>
      </c>
      <c r="I35" s="39">
        <f t="shared" si="16"/>
        <v>4080.2037119905144</v>
      </c>
      <c r="J35" s="8"/>
      <c r="K35" s="50">
        <f t="shared" si="0"/>
        <v>2.0004992940943982</v>
      </c>
      <c r="L35" s="51">
        <v>4110</v>
      </c>
      <c r="M35" s="52">
        <f t="shared" si="17"/>
        <v>2664.3828847382665</v>
      </c>
      <c r="N35" s="52">
        <f t="shared" si="18"/>
        <v>-1249.200442369244</v>
      </c>
      <c r="O35" s="39">
        <f t="shared" si="19"/>
        <v>5329.5399619257487</v>
      </c>
      <c r="P35" s="52">
        <f t="shared" si="20"/>
        <v>389853.98675407941</v>
      </c>
      <c r="Q35" s="6"/>
      <c r="R35" s="39">
        <f t="shared" si="21"/>
        <v>2.0014528550938566</v>
      </c>
      <c r="S35" s="35">
        <v>2040</v>
      </c>
      <c r="T35" s="39">
        <f t="shared" si="22"/>
        <v>2216.7614071619773</v>
      </c>
      <c r="U35" s="52">
        <f t="shared" si="23"/>
        <v>1807.3880000841002</v>
      </c>
      <c r="V35" s="39">
        <f t="shared" si="24"/>
        <v>4433.8314602259652</v>
      </c>
      <c r="W35" s="52">
        <f t="shared" si="25"/>
        <v>200364.98718758035</v>
      </c>
      <c r="X35" s="9"/>
      <c r="Y35" s="39">
        <f t="shared" si="26"/>
        <v>2.0006961640098337</v>
      </c>
      <c r="Z35" s="23">
        <v>3120</v>
      </c>
      <c r="AA35" s="39">
        <f t="shared" si="27"/>
        <v>2431.9123137374113</v>
      </c>
      <c r="AB35" s="27">
        <f t="shared" si="28"/>
        <v>-784.020306978598</v>
      </c>
      <c r="AC35" s="39">
        <f t="shared" si="29"/>
        <v>4864.315089417446</v>
      </c>
      <c r="AD35" s="52">
        <f t="shared" si="30"/>
        <v>46289.912600231117</v>
      </c>
      <c r="AE35" s="9"/>
      <c r="AF35" s="39">
        <f t="shared" si="31"/>
        <v>2.0010083873909692</v>
      </c>
      <c r="AG35" s="35">
        <v>2040</v>
      </c>
      <c r="AH35" s="39">
        <f t="shared" si="32"/>
        <v>2040.0000000114062</v>
      </c>
      <c r="AI35" s="52">
        <f t="shared" si="67"/>
        <v>4061.5472381499799</v>
      </c>
      <c r="AJ35" s="39">
        <f t="shared" si="33"/>
        <v>4080.2037120133327</v>
      </c>
      <c r="AK35" s="52">
        <f t="shared" si="34"/>
        <v>153595.26165007064</v>
      </c>
      <c r="AL35" s="9"/>
      <c r="AM35" s="39">
        <f t="shared" si="35"/>
        <v>2.0004992940944093</v>
      </c>
      <c r="AN35" s="35">
        <v>4070</v>
      </c>
      <c r="AO35" s="39">
        <f t="shared" si="60"/>
        <v>2267.5472400256858</v>
      </c>
      <c r="AP35" s="52">
        <f t="shared" si="36"/>
        <v>-455.26393540228872</v>
      </c>
      <c r="AQ35" s="39">
        <f t="shared" si="61"/>
        <v>4535.440138735943</v>
      </c>
      <c r="AR35" s="52">
        <f t="shared" si="62"/>
        <v>51777.746438116177</v>
      </c>
      <c r="AS35" s="9"/>
      <c r="AT35" s="39">
        <f t="shared" si="37"/>
        <v>2.0007621862920204</v>
      </c>
      <c r="AU35" s="35">
        <v>2040</v>
      </c>
      <c r="AV35" s="39">
        <f t="shared" si="68"/>
        <v>2254.4312137851371</v>
      </c>
      <c r="AW35" s="52">
        <f t="shared" si="38"/>
        <v>-429.02036165577306</v>
      </c>
      <c r="AX35" s="39">
        <f t="shared" si="1"/>
        <v>4509.1982043807575</v>
      </c>
      <c r="AY35" s="52">
        <f t="shared" si="39"/>
        <v>172.03014434276372</v>
      </c>
      <c r="AZ35" s="9"/>
      <c r="BA35" s="39">
        <f t="shared" si="40"/>
        <v>2.0007447040486976</v>
      </c>
      <c r="BB35" s="35">
        <v>2040</v>
      </c>
      <c r="BC35" s="39">
        <f t="shared" si="63"/>
        <v>2248.2159605133338</v>
      </c>
      <c r="BD35" s="52">
        <f t="shared" si="64"/>
        <v>-416.57783185587073</v>
      </c>
      <c r="BE35" s="39">
        <f t="shared" si="41"/>
        <v>4496.7630947634198</v>
      </c>
      <c r="BF35" s="52">
        <f t="shared" si="42"/>
        <v>38.629373232660988</v>
      </c>
      <c r="BG35" s="9"/>
      <c r="BH35" s="39">
        <f t="shared" si="43"/>
        <v>2.000736525633144</v>
      </c>
      <c r="BI35" s="35">
        <v>2040</v>
      </c>
      <c r="BJ35" s="39">
        <f t="shared" si="44"/>
        <v>2220.4164559252904</v>
      </c>
      <c r="BK35" s="52">
        <f t="shared" si="2"/>
        <v>-360.95798587359667</v>
      </c>
      <c r="BL35" s="39">
        <f t="shared" si="45"/>
        <v>4441.1441106707498</v>
      </c>
      <c r="BM35" s="52">
        <f t="shared" si="46"/>
        <v>772.81245534064715</v>
      </c>
      <c r="BN35" s="9"/>
      <c r="BO35" s="39">
        <f t="shared" si="3"/>
        <v>2.0007007667848486</v>
      </c>
      <c r="BP35" s="35">
        <v>2040</v>
      </c>
      <c r="BQ35" s="10">
        <f t="shared" si="4"/>
        <v>2214.4394158729888</v>
      </c>
      <c r="BR35" s="52">
        <f t="shared" si="47"/>
        <v>-348.98948282126844</v>
      </c>
      <c r="BS35" s="12">
        <f t="shared" si="5"/>
        <v>4429.1858645441198</v>
      </c>
      <c r="BT35" s="52">
        <f t="shared" si="6"/>
        <v>35.725007786817727</v>
      </c>
      <c r="BU35" s="9"/>
      <c r="BV35" s="39">
        <f t="shared" si="48"/>
        <v>2.0006932517456595</v>
      </c>
      <c r="BW35" s="24">
        <v>2040</v>
      </c>
      <c r="BX35" s="39">
        <f t="shared" si="49"/>
        <v>2165.8023162682553</v>
      </c>
      <c r="BY35" s="27">
        <f t="shared" si="50"/>
        <v>-251.68398728746641</v>
      </c>
      <c r="BZ35" s="11">
        <f t="shared" si="7"/>
        <v>4331.8793965328969</v>
      </c>
      <c r="CA35" s="52">
        <f t="shared" si="51"/>
        <v>2365.5674579607698</v>
      </c>
      <c r="CB35" s="9"/>
      <c r="CC35" s="39">
        <f t="shared" si="65"/>
        <v>2.0006343238122941</v>
      </c>
      <c r="CD35" s="24">
        <v>2040</v>
      </c>
      <c r="CE35" s="39">
        <f t="shared" si="52"/>
        <v>2162.7789500166209</v>
      </c>
      <c r="CF35" s="52">
        <f t="shared" si="53"/>
        <v>-245.63506957180996</v>
      </c>
      <c r="CG35" s="39">
        <f t="shared" si="8"/>
        <v>4325.8307515832648</v>
      </c>
      <c r="CH35" s="52">
        <f t="shared" si="54"/>
        <v>9.1407434915214978</v>
      </c>
      <c r="CI35" s="9"/>
      <c r="CJ35" s="39">
        <f t="shared" si="66"/>
        <v>2.0006307892677166</v>
      </c>
      <c r="CK35" s="24">
        <v>2040</v>
      </c>
      <c r="CL35" s="39">
        <f t="shared" si="55"/>
        <v>2160.8347586718692</v>
      </c>
      <c r="CM35" s="39">
        <f t="shared" si="9"/>
        <v>4321.9411447216007</v>
      </c>
      <c r="CN35" s="52">
        <f t="shared" si="10"/>
        <v>3.779879985007593</v>
      </c>
      <c r="CO35" s="74"/>
      <c r="CP35" s="39">
        <f t="shared" si="11"/>
        <v>21</v>
      </c>
      <c r="CQ35" s="39" t="str">
        <f t="shared" si="12"/>
        <v xml:space="preserve"> ('8', '9'),</v>
      </c>
      <c r="CR35" s="39">
        <f t="shared" si="13"/>
        <v>10100</v>
      </c>
      <c r="CS35" s="39">
        <f t="shared" si="56"/>
        <v>2.0006307892677166</v>
      </c>
      <c r="CT35" s="39">
        <f t="shared" si="57"/>
        <v>2160.8347586718692</v>
      </c>
      <c r="CU35" s="11">
        <f t="shared" si="14"/>
        <v>4323.0325487188175</v>
      </c>
      <c r="CV35" s="66">
        <f t="shared" si="58"/>
        <v>0.21394403551206626</v>
      </c>
      <c r="CW35" s="39" t="str">
        <f t="shared" si="59"/>
        <v>-</v>
      </c>
      <c r="CX35" s="9"/>
      <c r="CZ35" s="39">
        <v>21</v>
      </c>
    </row>
    <row r="36" spans="2:104" s="1" customFormat="1" x14ac:dyDescent="0.3">
      <c r="B36" s="86"/>
      <c r="C36" s="34">
        <v>22</v>
      </c>
      <c r="D36" s="35" t="s">
        <v>36</v>
      </c>
      <c r="E36" s="35">
        <v>10090</v>
      </c>
      <c r="F36" s="35">
        <v>3</v>
      </c>
      <c r="G36" s="35">
        <v>3730</v>
      </c>
      <c r="H36" s="35">
        <f t="shared" si="15"/>
        <v>0</v>
      </c>
      <c r="I36" s="39">
        <f t="shared" si="16"/>
        <v>11196.269342603033</v>
      </c>
      <c r="J36" s="8"/>
      <c r="K36" s="50">
        <f t="shared" si="0"/>
        <v>3.0084039445080872</v>
      </c>
      <c r="L36" s="51">
        <v>3730</v>
      </c>
      <c r="M36" s="52">
        <f t="shared" si="17"/>
        <v>3730</v>
      </c>
      <c r="N36" s="52">
        <f t="shared" si="18"/>
        <v>0</v>
      </c>
      <c r="O36" s="39">
        <f t="shared" si="19"/>
        <v>11196.269342603033</v>
      </c>
      <c r="P36" s="52">
        <f t="shared" si="20"/>
        <v>0</v>
      </c>
      <c r="Q36" s="6"/>
      <c r="R36" s="39">
        <f t="shared" si="21"/>
        <v>3.0084039445080872</v>
      </c>
      <c r="S36" s="35">
        <v>3730</v>
      </c>
      <c r="T36" s="39">
        <f t="shared" si="22"/>
        <v>3730</v>
      </c>
      <c r="U36" s="52">
        <f t="shared" si="23"/>
        <v>0</v>
      </c>
      <c r="V36" s="39">
        <f t="shared" si="24"/>
        <v>11196.269342603033</v>
      </c>
      <c r="W36" s="52">
        <f t="shared" si="25"/>
        <v>0</v>
      </c>
      <c r="X36" s="9"/>
      <c r="Y36" s="39">
        <f t="shared" si="26"/>
        <v>3.0084039445080872</v>
      </c>
      <c r="Z36" s="23">
        <v>3730</v>
      </c>
      <c r="AA36" s="39">
        <f t="shared" si="27"/>
        <v>3730</v>
      </c>
      <c r="AB36" s="27">
        <f t="shared" si="28"/>
        <v>0</v>
      </c>
      <c r="AC36" s="39">
        <f t="shared" si="29"/>
        <v>11196.269342603033</v>
      </c>
      <c r="AD36" s="52">
        <f t="shared" si="30"/>
        <v>0</v>
      </c>
      <c r="AE36" s="9"/>
      <c r="AF36" s="39">
        <f t="shared" si="31"/>
        <v>3.0084039445080872</v>
      </c>
      <c r="AG36" s="35">
        <v>3730</v>
      </c>
      <c r="AH36" s="39">
        <f t="shared" si="32"/>
        <v>3730</v>
      </c>
      <c r="AI36" s="52">
        <f t="shared" si="67"/>
        <v>0</v>
      </c>
      <c r="AJ36" s="39">
        <f t="shared" si="33"/>
        <v>11196.269342603033</v>
      </c>
      <c r="AK36" s="52">
        <f t="shared" si="34"/>
        <v>0</v>
      </c>
      <c r="AL36" s="9"/>
      <c r="AM36" s="39">
        <f t="shared" si="35"/>
        <v>3.0084039445080872</v>
      </c>
      <c r="AN36" s="35">
        <v>3730</v>
      </c>
      <c r="AO36" s="39">
        <f t="shared" si="60"/>
        <v>3730</v>
      </c>
      <c r="AP36" s="52">
        <f t="shared" si="36"/>
        <v>0</v>
      </c>
      <c r="AQ36" s="39">
        <f t="shared" si="61"/>
        <v>11196.269342603033</v>
      </c>
      <c r="AR36" s="52">
        <f t="shared" si="62"/>
        <v>0</v>
      </c>
      <c r="AS36" s="9"/>
      <c r="AT36" s="39">
        <f t="shared" si="37"/>
        <v>3.0084039445080872</v>
      </c>
      <c r="AU36" s="35">
        <v>3730</v>
      </c>
      <c r="AV36" s="39">
        <f t="shared" si="68"/>
        <v>3730</v>
      </c>
      <c r="AW36" s="52">
        <f t="shared" si="38"/>
        <v>0</v>
      </c>
      <c r="AX36" s="39">
        <f t="shared" si="1"/>
        <v>11196.269342603033</v>
      </c>
      <c r="AY36" s="52">
        <f t="shared" si="39"/>
        <v>0</v>
      </c>
      <c r="AZ36" s="9"/>
      <c r="BA36" s="39">
        <f t="shared" si="40"/>
        <v>3.0084039445080872</v>
      </c>
      <c r="BB36" s="35">
        <v>3730</v>
      </c>
      <c r="BC36" s="39">
        <f t="shared" si="63"/>
        <v>3730</v>
      </c>
      <c r="BD36" s="52">
        <f t="shared" si="64"/>
        <v>0</v>
      </c>
      <c r="BE36" s="39">
        <f t="shared" si="41"/>
        <v>11196.269342603033</v>
      </c>
      <c r="BF36" s="52">
        <f t="shared" si="42"/>
        <v>0</v>
      </c>
      <c r="BG36" s="9"/>
      <c r="BH36" s="39">
        <f t="shared" si="43"/>
        <v>3.0084039445080872</v>
      </c>
      <c r="BI36" s="35">
        <v>3730</v>
      </c>
      <c r="BJ36" s="39">
        <f t="shared" si="44"/>
        <v>3730</v>
      </c>
      <c r="BK36" s="52">
        <f t="shared" si="2"/>
        <v>0</v>
      </c>
      <c r="BL36" s="39">
        <f t="shared" si="45"/>
        <v>11196.269342603033</v>
      </c>
      <c r="BM36" s="52">
        <f t="shared" si="46"/>
        <v>0</v>
      </c>
      <c r="BN36" s="9"/>
      <c r="BO36" s="39">
        <f t="shared" si="3"/>
        <v>3.0084039445080872</v>
      </c>
      <c r="BP36" s="35">
        <v>3730</v>
      </c>
      <c r="BQ36" s="10">
        <f t="shared" si="4"/>
        <v>3730</v>
      </c>
      <c r="BR36" s="52">
        <f t="shared" si="47"/>
        <v>0</v>
      </c>
      <c r="BS36" s="12">
        <f t="shared" si="5"/>
        <v>11196.269342603033</v>
      </c>
      <c r="BT36" s="52">
        <f t="shared" si="6"/>
        <v>0</v>
      </c>
      <c r="BU36" s="9"/>
      <c r="BV36" s="39">
        <f t="shared" si="48"/>
        <v>3.0084039445080872</v>
      </c>
      <c r="BW36" s="24">
        <v>3730</v>
      </c>
      <c r="BX36" s="39">
        <f t="shared" si="49"/>
        <v>3730</v>
      </c>
      <c r="BY36" s="27">
        <f t="shared" si="50"/>
        <v>0</v>
      </c>
      <c r="BZ36" s="11">
        <f t="shared" si="7"/>
        <v>11196.269342603033</v>
      </c>
      <c r="CA36" s="52">
        <f t="shared" si="51"/>
        <v>0</v>
      </c>
      <c r="CB36" s="9"/>
      <c r="CC36" s="39">
        <f t="shared" si="65"/>
        <v>3.0084039445080872</v>
      </c>
      <c r="CD36" s="24">
        <v>3730</v>
      </c>
      <c r="CE36" s="39">
        <f t="shared" si="52"/>
        <v>3730</v>
      </c>
      <c r="CF36" s="52">
        <f t="shared" si="53"/>
        <v>0</v>
      </c>
      <c r="CG36" s="39">
        <f t="shared" si="8"/>
        <v>11196.269342603033</v>
      </c>
      <c r="CH36" s="52">
        <f t="shared" si="54"/>
        <v>0</v>
      </c>
      <c r="CI36" s="9"/>
      <c r="CJ36" s="39">
        <f t="shared" si="66"/>
        <v>3.0084039445080872</v>
      </c>
      <c r="CK36" s="24">
        <v>3730</v>
      </c>
      <c r="CL36" s="39">
        <f t="shared" si="55"/>
        <v>3730</v>
      </c>
      <c r="CM36" s="39">
        <f t="shared" si="9"/>
        <v>11196.269342603033</v>
      </c>
      <c r="CN36" s="52">
        <f t="shared" si="10"/>
        <v>0</v>
      </c>
      <c r="CO36" s="74"/>
      <c r="CP36" s="39">
        <f t="shared" si="11"/>
        <v>22</v>
      </c>
      <c r="CQ36" s="39" t="str">
        <f t="shared" si="12"/>
        <v xml:space="preserve"> ('8', '16'),</v>
      </c>
      <c r="CR36" s="39">
        <f t="shared" si="13"/>
        <v>10090</v>
      </c>
      <c r="CS36" s="39">
        <f t="shared" si="56"/>
        <v>3.0084039445080872</v>
      </c>
      <c r="CT36" s="39">
        <f t="shared" si="57"/>
        <v>3730</v>
      </c>
      <c r="CU36" s="11">
        <f t="shared" si="14"/>
        <v>11221.346713015166</v>
      </c>
      <c r="CV36" s="66">
        <f t="shared" si="58"/>
        <v>0.36967294350842417</v>
      </c>
      <c r="CW36" s="39" t="str">
        <f t="shared" si="59"/>
        <v>-</v>
      </c>
      <c r="CX36" s="9"/>
      <c r="CZ36" s="39">
        <v>22</v>
      </c>
    </row>
    <row r="37" spans="2:104" s="1" customFormat="1" x14ac:dyDescent="0.3">
      <c r="B37" s="86"/>
      <c r="C37" s="34">
        <v>17</v>
      </c>
      <c r="D37" s="35" t="s">
        <v>37</v>
      </c>
      <c r="E37" s="35">
        <v>15680</v>
      </c>
      <c r="F37" s="35">
        <v>1.8</v>
      </c>
      <c r="G37" s="35">
        <v>4950</v>
      </c>
      <c r="H37" s="35">
        <f t="shared" si="15"/>
        <v>0</v>
      </c>
      <c r="I37" s="39">
        <f t="shared" si="16"/>
        <v>8912.6548226919695</v>
      </c>
      <c r="J37" s="8"/>
      <c r="K37" s="50">
        <f t="shared" si="0"/>
        <v>1.802681639082798</v>
      </c>
      <c r="L37" s="51">
        <v>4950</v>
      </c>
      <c r="M37" s="52">
        <f t="shared" si="17"/>
        <v>4950</v>
      </c>
      <c r="N37" s="52">
        <f t="shared" si="18"/>
        <v>0</v>
      </c>
      <c r="O37" s="39">
        <f t="shared" si="19"/>
        <v>8912.6548226919695</v>
      </c>
      <c r="P37" s="52">
        <f t="shared" si="20"/>
        <v>0</v>
      </c>
      <c r="Q37" s="6"/>
      <c r="R37" s="39">
        <f t="shared" si="21"/>
        <v>1.802681639082798</v>
      </c>
      <c r="S37" s="35">
        <v>4950</v>
      </c>
      <c r="T37" s="39">
        <f t="shared" si="22"/>
        <v>4950</v>
      </c>
      <c r="U37" s="52">
        <f t="shared" si="23"/>
        <v>0</v>
      </c>
      <c r="V37" s="39">
        <f t="shared" si="24"/>
        <v>8912.6548226919695</v>
      </c>
      <c r="W37" s="52">
        <f t="shared" si="25"/>
        <v>0</v>
      </c>
      <c r="X37" s="9"/>
      <c r="Y37" s="39">
        <f t="shared" si="26"/>
        <v>1.802681639082798</v>
      </c>
      <c r="Z37" s="23">
        <v>4950</v>
      </c>
      <c r="AA37" s="39">
        <f t="shared" si="27"/>
        <v>4950</v>
      </c>
      <c r="AB37" s="27">
        <f t="shared" si="28"/>
        <v>0</v>
      </c>
      <c r="AC37" s="39">
        <f t="shared" si="29"/>
        <v>8912.6548226919695</v>
      </c>
      <c r="AD37" s="52">
        <f t="shared" si="30"/>
        <v>0</v>
      </c>
      <c r="AE37" s="9"/>
      <c r="AF37" s="39">
        <f t="shared" si="31"/>
        <v>1.802681639082798</v>
      </c>
      <c r="AG37" s="35">
        <v>4950</v>
      </c>
      <c r="AH37" s="39">
        <f t="shared" si="32"/>
        <v>4950</v>
      </c>
      <c r="AI37" s="52">
        <f t="shared" si="67"/>
        <v>0</v>
      </c>
      <c r="AJ37" s="39">
        <f t="shared" si="33"/>
        <v>8912.6548226919695</v>
      </c>
      <c r="AK37" s="52">
        <f t="shared" si="34"/>
        <v>0</v>
      </c>
      <c r="AL37" s="9"/>
      <c r="AM37" s="39">
        <f t="shared" si="35"/>
        <v>1.802681639082798</v>
      </c>
      <c r="AN37" s="35">
        <v>4950</v>
      </c>
      <c r="AO37" s="39">
        <f t="shared" si="60"/>
        <v>4950</v>
      </c>
      <c r="AP37" s="52">
        <f t="shared" si="36"/>
        <v>0</v>
      </c>
      <c r="AQ37" s="39">
        <f t="shared" si="61"/>
        <v>8912.6548226919695</v>
      </c>
      <c r="AR37" s="52">
        <f t="shared" si="62"/>
        <v>0</v>
      </c>
      <c r="AS37" s="9"/>
      <c r="AT37" s="39">
        <f t="shared" si="37"/>
        <v>1.802681639082798</v>
      </c>
      <c r="AU37" s="35">
        <v>4950</v>
      </c>
      <c r="AV37" s="39">
        <f t="shared" si="68"/>
        <v>4950</v>
      </c>
      <c r="AW37" s="52">
        <f t="shared" si="38"/>
        <v>0</v>
      </c>
      <c r="AX37" s="39">
        <f t="shared" si="1"/>
        <v>8912.6548226919695</v>
      </c>
      <c r="AY37" s="52">
        <f t="shared" si="39"/>
        <v>0</v>
      </c>
      <c r="AZ37" s="9"/>
      <c r="BA37" s="39">
        <f t="shared" si="40"/>
        <v>1.802681639082798</v>
      </c>
      <c r="BB37" s="35">
        <v>4950</v>
      </c>
      <c r="BC37" s="39">
        <f t="shared" si="63"/>
        <v>4950</v>
      </c>
      <c r="BD37" s="52">
        <f t="shared" si="64"/>
        <v>0</v>
      </c>
      <c r="BE37" s="39">
        <f t="shared" si="41"/>
        <v>8912.6548226919695</v>
      </c>
      <c r="BF37" s="52">
        <f t="shared" si="42"/>
        <v>0</v>
      </c>
      <c r="BG37" s="9"/>
      <c r="BH37" s="39">
        <f t="shared" si="43"/>
        <v>1.802681639082798</v>
      </c>
      <c r="BI37" s="35">
        <v>4950</v>
      </c>
      <c r="BJ37" s="39">
        <f t="shared" si="44"/>
        <v>4950</v>
      </c>
      <c r="BK37" s="52">
        <f t="shared" si="2"/>
        <v>0</v>
      </c>
      <c r="BL37" s="39">
        <f t="shared" si="45"/>
        <v>8912.6548226919695</v>
      </c>
      <c r="BM37" s="52">
        <f t="shared" si="46"/>
        <v>0</v>
      </c>
      <c r="BN37" s="9"/>
      <c r="BO37" s="39">
        <f t="shared" si="3"/>
        <v>1.802681639082798</v>
      </c>
      <c r="BP37" s="35">
        <v>4950</v>
      </c>
      <c r="BQ37" s="10">
        <f t="shared" si="4"/>
        <v>4950</v>
      </c>
      <c r="BR37" s="52">
        <f t="shared" si="47"/>
        <v>0</v>
      </c>
      <c r="BS37" s="12">
        <f t="shared" si="5"/>
        <v>8912.6548226919695</v>
      </c>
      <c r="BT37" s="52">
        <f t="shared" si="6"/>
        <v>0</v>
      </c>
      <c r="BU37" s="9"/>
      <c r="BV37" s="39">
        <f t="shared" si="48"/>
        <v>1.802681639082798</v>
      </c>
      <c r="BW37" s="24">
        <v>4950</v>
      </c>
      <c r="BX37" s="39">
        <f t="shared" si="49"/>
        <v>4950</v>
      </c>
      <c r="BY37" s="27">
        <f t="shared" si="50"/>
        <v>0</v>
      </c>
      <c r="BZ37" s="11">
        <f t="shared" si="7"/>
        <v>8912.6548226919695</v>
      </c>
      <c r="CA37" s="52">
        <f t="shared" si="51"/>
        <v>0</v>
      </c>
      <c r="CB37" s="9"/>
      <c r="CC37" s="39">
        <f t="shared" si="65"/>
        <v>1.802681639082798</v>
      </c>
      <c r="CD37" s="24">
        <v>4950</v>
      </c>
      <c r="CE37" s="39">
        <f t="shared" si="52"/>
        <v>4950</v>
      </c>
      <c r="CF37" s="52">
        <f t="shared" si="53"/>
        <v>0</v>
      </c>
      <c r="CG37" s="39">
        <f t="shared" si="8"/>
        <v>8912.6548226919695</v>
      </c>
      <c r="CH37" s="52">
        <f t="shared" si="54"/>
        <v>0</v>
      </c>
      <c r="CI37" s="9"/>
      <c r="CJ37" s="39">
        <f t="shared" si="66"/>
        <v>1.802681639082798</v>
      </c>
      <c r="CK37" s="24">
        <v>4950</v>
      </c>
      <c r="CL37" s="39">
        <f t="shared" si="55"/>
        <v>4950</v>
      </c>
      <c r="CM37" s="39">
        <f t="shared" si="9"/>
        <v>8912.6548226919695</v>
      </c>
      <c r="CN37" s="52">
        <f t="shared" si="10"/>
        <v>0</v>
      </c>
      <c r="CO37" s="74"/>
      <c r="CP37" s="39">
        <f t="shared" si="11"/>
        <v>17</v>
      </c>
      <c r="CQ37" s="39" t="str">
        <f t="shared" si="12"/>
        <v xml:space="preserve"> ('7', '8'),</v>
      </c>
      <c r="CR37" s="39">
        <f t="shared" si="13"/>
        <v>15680</v>
      </c>
      <c r="CS37" s="39">
        <f t="shared" si="56"/>
        <v>1.802681639082798</v>
      </c>
      <c r="CT37" s="39">
        <f t="shared" si="57"/>
        <v>4950</v>
      </c>
      <c r="CU37" s="11">
        <f t="shared" si="14"/>
        <v>8923.2741134598509</v>
      </c>
      <c r="CV37" s="66">
        <f t="shared" si="58"/>
        <v>0.31568877551020408</v>
      </c>
      <c r="CW37" s="39" t="str">
        <f t="shared" si="59"/>
        <v>-</v>
      </c>
      <c r="CX37" s="9"/>
      <c r="CZ37" s="39">
        <v>17</v>
      </c>
    </row>
    <row r="38" spans="2:104" s="1" customFormat="1" x14ac:dyDescent="0.3">
      <c r="B38" s="86"/>
      <c r="C38" s="34">
        <v>18</v>
      </c>
      <c r="D38" s="35" t="s">
        <v>38</v>
      </c>
      <c r="E38" s="35">
        <v>46810</v>
      </c>
      <c r="F38" s="35">
        <v>1.2</v>
      </c>
      <c r="G38" s="35">
        <v>4950</v>
      </c>
      <c r="H38" s="35">
        <f t="shared" si="15"/>
        <v>0</v>
      </c>
      <c r="I38" s="39">
        <f t="shared" si="16"/>
        <v>5940.0222830138864</v>
      </c>
      <c r="J38" s="8"/>
      <c r="K38" s="50">
        <f t="shared" si="0"/>
        <v>1.2000225080948348</v>
      </c>
      <c r="L38" s="51">
        <v>4950</v>
      </c>
      <c r="M38" s="52">
        <f t="shared" si="17"/>
        <v>4950</v>
      </c>
      <c r="N38" s="52">
        <f t="shared" si="18"/>
        <v>0</v>
      </c>
      <c r="O38" s="39">
        <f t="shared" si="19"/>
        <v>5940.0222830138864</v>
      </c>
      <c r="P38" s="52">
        <f t="shared" si="20"/>
        <v>0</v>
      </c>
      <c r="Q38" s="6"/>
      <c r="R38" s="39">
        <f t="shared" si="21"/>
        <v>1.2000225080948348</v>
      </c>
      <c r="S38" s="35">
        <v>4950</v>
      </c>
      <c r="T38" s="39">
        <f t="shared" si="22"/>
        <v>4950</v>
      </c>
      <c r="U38" s="52">
        <f t="shared" si="23"/>
        <v>0</v>
      </c>
      <c r="V38" s="39">
        <f t="shared" si="24"/>
        <v>5940.0222830138864</v>
      </c>
      <c r="W38" s="52">
        <f t="shared" si="25"/>
        <v>0</v>
      </c>
      <c r="X38" s="9"/>
      <c r="Y38" s="39">
        <f t="shared" si="26"/>
        <v>1.2000225080948348</v>
      </c>
      <c r="Z38" s="23">
        <v>4950</v>
      </c>
      <c r="AA38" s="39">
        <f t="shared" si="27"/>
        <v>4950</v>
      </c>
      <c r="AB38" s="27">
        <f t="shared" si="28"/>
        <v>0</v>
      </c>
      <c r="AC38" s="39">
        <f t="shared" si="29"/>
        <v>5940.0222830138864</v>
      </c>
      <c r="AD38" s="52">
        <f t="shared" si="30"/>
        <v>0</v>
      </c>
      <c r="AE38" s="9"/>
      <c r="AF38" s="39">
        <f t="shared" si="31"/>
        <v>1.2000225080948348</v>
      </c>
      <c r="AG38" s="35">
        <v>4950</v>
      </c>
      <c r="AH38" s="39">
        <f t="shared" si="32"/>
        <v>4950</v>
      </c>
      <c r="AI38" s="52">
        <f t="shared" si="67"/>
        <v>0</v>
      </c>
      <c r="AJ38" s="39">
        <f t="shared" si="33"/>
        <v>5940.0222830138864</v>
      </c>
      <c r="AK38" s="52">
        <f t="shared" si="34"/>
        <v>0</v>
      </c>
      <c r="AL38" s="9"/>
      <c r="AM38" s="39">
        <f t="shared" si="35"/>
        <v>1.2000225080948348</v>
      </c>
      <c r="AN38" s="35">
        <v>4950</v>
      </c>
      <c r="AO38" s="39">
        <f t="shared" si="60"/>
        <v>4950</v>
      </c>
      <c r="AP38" s="52">
        <f t="shared" si="36"/>
        <v>0</v>
      </c>
      <c r="AQ38" s="39">
        <f t="shared" si="61"/>
        <v>5940.0222830138864</v>
      </c>
      <c r="AR38" s="52">
        <f t="shared" si="62"/>
        <v>0</v>
      </c>
      <c r="AS38" s="9"/>
      <c r="AT38" s="39">
        <f t="shared" si="37"/>
        <v>1.2000225080948348</v>
      </c>
      <c r="AU38" s="35">
        <v>4950</v>
      </c>
      <c r="AV38" s="39">
        <f t="shared" si="68"/>
        <v>4950</v>
      </c>
      <c r="AW38" s="52">
        <f t="shared" si="38"/>
        <v>0</v>
      </c>
      <c r="AX38" s="39">
        <f t="shared" si="1"/>
        <v>5940.0222830138864</v>
      </c>
      <c r="AY38" s="52">
        <f t="shared" si="39"/>
        <v>0</v>
      </c>
      <c r="AZ38" s="9"/>
      <c r="BA38" s="39">
        <f t="shared" si="40"/>
        <v>1.2000225080948348</v>
      </c>
      <c r="BB38" s="35">
        <v>4950</v>
      </c>
      <c r="BC38" s="39">
        <f t="shared" si="63"/>
        <v>4950</v>
      </c>
      <c r="BD38" s="52">
        <f t="shared" si="64"/>
        <v>0</v>
      </c>
      <c r="BE38" s="39">
        <f t="shared" si="41"/>
        <v>5940.0222830138864</v>
      </c>
      <c r="BF38" s="52">
        <f t="shared" si="42"/>
        <v>0</v>
      </c>
      <c r="BG38" s="9"/>
      <c r="BH38" s="39">
        <f t="shared" si="43"/>
        <v>1.2000225080948348</v>
      </c>
      <c r="BI38" s="35">
        <v>4950</v>
      </c>
      <c r="BJ38" s="39">
        <f t="shared" si="44"/>
        <v>4950</v>
      </c>
      <c r="BK38" s="52">
        <f t="shared" si="2"/>
        <v>0</v>
      </c>
      <c r="BL38" s="39">
        <f t="shared" si="45"/>
        <v>5940.0222830138864</v>
      </c>
      <c r="BM38" s="52">
        <f t="shared" si="46"/>
        <v>0</v>
      </c>
      <c r="BN38" s="9"/>
      <c r="BO38" s="39">
        <f t="shared" si="3"/>
        <v>1.2000225080948348</v>
      </c>
      <c r="BP38" s="35">
        <v>4950</v>
      </c>
      <c r="BQ38" s="10">
        <f t="shared" si="4"/>
        <v>4950</v>
      </c>
      <c r="BR38" s="52">
        <f t="shared" si="47"/>
        <v>0</v>
      </c>
      <c r="BS38" s="12">
        <f t="shared" si="5"/>
        <v>5940.0222830138864</v>
      </c>
      <c r="BT38" s="52">
        <f t="shared" si="6"/>
        <v>0</v>
      </c>
      <c r="BU38" s="9"/>
      <c r="BV38" s="39">
        <f t="shared" si="48"/>
        <v>1.2000225080948348</v>
      </c>
      <c r="BW38" s="24">
        <v>4950</v>
      </c>
      <c r="BX38" s="39">
        <f t="shared" si="49"/>
        <v>4950</v>
      </c>
      <c r="BY38" s="27">
        <f t="shared" si="50"/>
        <v>0</v>
      </c>
      <c r="BZ38" s="11">
        <f t="shared" si="7"/>
        <v>5940.0222830138864</v>
      </c>
      <c r="CA38" s="52">
        <f t="shared" si="51"/>
        <v>0</v>
      </c>
      <c r="CB38" s="9"/>
      <c r="CC38" s="39">
        <f t="shared" si="65"/>
        <v>1.2000225080948348</v>
      </c>
      <c r="CD38" s="24">
        <v>4950</v>
      </c>
      <c r="CE38" s="39">
        <f t="shared" si="52"/>
        <v>4950</v>
      </c>
      <c r="CF38" s="52">
        <f t="shared" si="53"/>
        <v>0</v>
      </c>
      <c r="CG38" s="39">
        <f t="shared" si="8"/>
        <v>5940.0222830138864</v>
      </c>
      <c r="CH38" s="52">
        <f t="shared" si="54"/>
        <v>0</v>
      </c>
      <c r="CI38" s="9"/>
      <c r="CJ38" s="39">
        <f t="shared" si="66"/>
        <v>1.2000225080948348</v>
      </c>
      <c r="CK38" s="24">
        <v>4950</v>
      </c>
      <c r="CL38" s="39">
        <f t="shared" si="55"/>
        <v>4950</v>
      </c>
      <c r="CM38" s="39">
        <f t="shared" si="9"/>
        <v>5940.0222830138864</v>
      </c>
      <c r="CN38" s="52">
        <f t="shared" si="10"/>
        <v>0</v>
      </c>
      <c r="CO38" s="74"/>
      <c r="CP38" s="39">
        <f t="shared" si="11"/>
        <v>18</v>
      </c>
      <c r="CQ38" s="39" t="str">
        <f t="shared" si="12"/>
        <v xml:space="preserve"> ('7', '18'),</v>
      </c>
      <c r="CR38" s="39">
        <f t="shared" si="13"/>
        <v>46810</v>
      </c>
      <c r="CS38" s="39">
        <f t="shared" si="56"/>
        <v>1.2000225080948348</v>
      </c>
      <c r="CT38" s="39">
        <f t="shared" si="57"/>
        <v>4950</v>
      </c>
      <c r="CU38" s="11">
        <f t="shared" si="14"/>
        <v>5940.111415069432</v>
      </c>
      <c r="CV38" s="66">
        <f t="shared" si="58"/>
        <v>0.10574663533433028</v>
      </c>
      <c r="CW38" s="39" t="str">
        <f t="shared" si="59"/>
        <v>-</v>
      </c>
      <c r="CX38" s="9"/>
      <c r="CZ38" s="39">
        <v>18</v>
      </c>
    </row>
    <row r="39" spans="2:104" s="1" customFormat="1" x14ac:dyDescent="0.3">
      <c r="B39" s="86"/>
      <c r="C39" s="34">
        <v>54</v>
      </c>
      <c r="D39" s="35" t="s">
        <v>39</v>
      </c>
      <c r="E39" s="35">
        <v>46810</v>
      </c>
      <c r="F39" s="35">
        <v>1.2</v>
      </c>
      <c r="G39" s="35">
        <v>4950</v>
      </c>
      <c r="H39" s="35">
        <f t="shared" si="15"/>
        <v>0</v>
      </c>
      <c r="I39" s="39">
        <f t="shared" si="16"/>
        <v>5940.0222830138864</v>
      </c>
      <c r="J39" s="8"/>
      <c r="K39" s="50">
        <f t="shared" ref="K39:K70" si="69">F39*(1+0.15*(G39/(E39))^4)</f>
        <v>1.2000225080948348</v>
      </c>
      <c r="L39" s="51">
        <v>4950</v>
      </c>
      <c r="M39" s="52">
        <f t="shared" si="17"/>
        <v>4950</v>
      </c>
      <c r="N39" s="52">
        <f t="shared" si="18"/>
        <v>0</v>
      </c>
      <c r="O39" s="39">
        <f t="shared" si="19"/>
        <v>5940.0222830138864</v>
      </c>
      <c r="P39" s="52">
        <f t="shared" si="20"/>
        <v>0</v>
      </c>
      <c r="Q39" s="6"/>
      <c r="R39" s="39">
        <f t="shared" si="21"/>
        <v>1.2000225080948348</v>
      </c>
      <c r="S39" s="35">
        <v>4950</v>
      </c>
      <c r="T39" s="39">
        <f t="shared" si="22"/>
        <v>4950</v>
      </c>
      <c r="U39" s="52">
        <f t="shared" si="23"/>
        <v>0</v>
      </c>
      <c r="V39" s="39">
        <f t="shared" si="24"/>
        <v>5940.0222830138864</v>
      </c>
      <c r="W39" s="52">
        <f t="shared" si="25"/>
        <v>0</v>
      </c>
      <c r="X39" s="9"/>
      <c r="Y39" s="39">
        <f t="shared" si="26"/>
        <v>1.2000225080948348</v>
      </c>
      <c r="Z39" s="23">
        <v>4950</v>
      </c>
      <c r="AA39" s="39">
        <f t="shared" si="27"/>
        <v>4950</v>
      </c>
      <c r="AB39" s="27">
        <f t="shared" si="28"/>
        <v>0</v>
      </c>
      <c r="AC39" s="39">
        <f t="shared" si="29"/>
        <v>5940.0222830138864</v>
      </c>
      <c r="AD39" s="52">
        <f t="shared" si="30"/>
        <v>0</v>
      </c>
      <c r="AE39" s="9"/>
      <c r="AF39" s="39">
        <f t="shared" si="31"/>
        <v>1.2000225080948348</v>
      </c>
      <c r="AG39" s="35">
        <v>4950</v>
      </c>
      <c r="AH39" s="39">
        <f t="shared" si="32"/>
        <v>4950</v>
      </c>
      <c r="AI39" s="52">
        <f t="shared" si="67"/>
        <v>0</v>
      </c>
      <c r="AJ39" s="39">
        <f t="shared" si="33"/>
        <v>5940.0222830138864</v>
      </c>
      <c r="AK39" s="52">
        <f t="shared" si="34"/>
        <v>0</v>
      </c>
      <c r="AL39" s="9"/>
      <c r="AM39" s="39">
        <f t="shared" si="35"/>
        <v>1.2000225080948348</v>
      </c>
      <c r="AN39" s="35">
        <v>4950</v>
      </c>
      <c r="AO39" s="39">
        <f t="shared" si="60"/>
        <v>4950</v>
      </c>
      <c r="AP39" s="52">
        <f t="shared" si="36"/>
        <v>0</v>
      </c>
      <c r="AQ39" s="39">
        <f t="shared" si="61"/>
        <v>5940.0222830138864</v>
      </c>
      <c r="AR39" s="52">
        <f t="shared" si="62"/>
        <v>0</v>
      </c>
      <c r="AS39" s="9"/>
      <c r="AT39" s="39">
        <f t="shared" si="37"/>
        <v>1.2000225080948348</v>
      </c>
      <c r="AU39" s="35">
        <v>4950</v>
      </c>
      <c r="AV39" s="39">
        <f t="shared" si="68"/>
        <v>4950</v>
      </c>
      <c r="AW39" s="52">
        <f t="shared" si="38"/>
        <v>0</v>
      </c>
      <c r="AX39" s="39">
        <f t="shared" ref="AX39:AX70" si="70">$F39*(AV39+0.03/($E39)^4*AV39^5)</f>
        <v>5940.0222830138864</v>
      </c>
      <c r="AY39" s="52">
        <f t="shared" si="39"/>
        <v>0</v>
      </c>
      <c r="AZ39" s="9"/>
      <c r="BA39" s="39">
        <f t="shared" si="40"/>
        <v>1.2000225080948348</v>
      </c>
      <c r="BB39" s="35">
        <v>4950</v>
      </c>
      <c r="BC39" s="39">
        <f t="shared" si="63"/>
        <v>4950</v>
      </c>
      <c r="BD39" s="52">
        <f t="shared" si="64"/>
        <v>0</v>
      </c>
      <c r="BE39" s="39">
        <f t="shared" si="41"/>
        <v>5940.0222830138864</v>
      </c>
      <c r="BF39" s="52">
        <f t="shared" si="42"/>
        <v>0</v>
      </c>
      <c r="BG39" s="9"/>
      <c r="BH39" s="39">
        <f t="shared" si="43"/>
        <v>1.2000225080948348</v>
      </c>
      <c r="BI39" s="35">
        <v>4950</v>
      </c>
      <c r="BJ39" s="39">
        <f t="shared" si="44"/>
        <v>4950</v>
      </c>
      <c r="BK39" s="52">
        <f t="shared" ref="BK39:BK70" si="71">$F39*((BP39-BJ39)+0.03/($E39)^4*5*(BP39-BJ39)*(BJ39+$BP$3*(BP39-BJ39))^4)</f>
        <v>0</v>
      </c>
      <c r="BL39" s="39">
        <f t="shared" si="45"/>
        <v>5940.0222830138864</v>
      </c>
      <c r="BM39" s="52">
        <f t="shared" si="46"/>
        <v>0</v>
      </c>
      <c r="BN39" s="9"/>
      <c r="BO39" s="39">
        <f t="shared" ref="BO39:BO70" si="72">$F39*(1+0.15*(BJ39/($E39))^4)</f>
        <v>1.2000225080948348</v>
      </c>
      <c r="BP39" s="35">
        <v>4950</v>
      </c>
      <c r="BQ39" s="10">
        <f t="shared" ref="BQ39:BQ70" si="73">BJ39+$BP$3*(BP39-BJ39)</f>
        <v>4950</v>
      </c>
      <c r="BR39" s="52">
        <f t="shared" si="47"/>
        <v>0</v>
      </c>
      <c r="BS39" s="12">
        <f t="shared" ref="BS39:BS70" si="74">$F39*(BQ39+0.03/($E39)^4*BQ39^5)</f>
        <v>5940.0222830138864</v>
      </c>
      <c r="BT39" s="52">
        <f t="shared" ref="BT39:BT70" si="75">(BQ39-BJ39)^2</f>
        <v>0</v>
      </c>
      <c r="BU39" s="9"/>
      <c r="BV39" s="39">
        <f t="shared" si="48"/>
        <v>1.2000225080948348</v>
      </c>
      <c r="BW39" s="24">
        <v>4950</v>
      </c>
      <c r="BX39" s="39">
        <f t="shared" si="49"/>
        <v>4950</v>
      </c>
      <c r="BY39" s="27">
        <f t="shared" si="50"/>
        <v>0</v>
      </c>
      <c r="BZ39" s="11">
        <f t="shared" ref="BZ39:BZ70" si="76">$F39*(BX39+0.03/($E39)^4*BX39^5)</f>
        <v>5940.0222830138864</v>
      </c>
      <c r="CA39" s="52">
        <f t="shared" si="51"/>
        <v>0</v>
      </c>
      <c r="CB39" s="9"/>
      <c r="CC39" s="39">
        <f t="shared" si="65"/>
        <v>1.2000225080948348</v>
      </c>
      <c r="CD39" s="24">
        <v>4950</v>
      </c>
      <c r="CE39" s="39">
        <f t="shared" si="52"/>
        <v>4950</v>
      </c>
      <c r="CF39" s="52">
        <f t="shared" si="53"/>
        <v>0</v>
      </c>
      <c r="CG39" s="39">
        <f t="shared" ref="CG39:CG70" si="77">$F39*(CE39+0.03/($E39)^4*CE39^5)</f>
        <v>5940.0222830138864</v>
      </c>
      <c r="CH39" s="52">
        <f t="shared" si="54"/>
        <v>0</v>
      </c>
      <c r="CI39" s="9"/>
      <c r="CJ39" s="39">
        <f t="shared" si="66"/>
        <v>1.2000225080948348</v>
      </c>
      <c r="CK39" s="24">
        <v>4950</v>
      </c>
      <c r="CL39" s="39">
        <f t="shared" si="55"/>
        <v>4950</v>
      </c>
      <c r="CM39" s="39">
        <f t="shared" ref="CM39:CM70" si="78">$F39*(CL39+0.03/($E39)^4*CL39^5)</f>
        <v>5940.0222830138864</v>
      </c>
      <c r="CN39" s="52">
        <f t="shared" ref="CN39:CN70" si="79">(CL39-CE39)^2</f>
        <v>0</v>
      </c>
      <c r="CO39" s="74"/>
      <c r="CP39" s="39">
        <f t="shared" ref="CP39:CP70" si="80">C39</f>
        <v>54</v>
      </c>
      <c r="CQ39" s="39" t="str">
        <f t="shared" ref="CQ39:CQ70" si="81">D39</f>
        <v xml:space="preserve"> ('18', '7'),</v>
      </c>
      <c r="CR39" s="39">
        <f t="shared" ref="CR39:CR70" si="82">E39</f>
        <v>46810</v>
      </c>
      <c r="CS39" s="39">
        <f t="shared" si="56"/>
        <v>1.2000225080948348</v>
      </c>
      <c r="CT39" s="39">
        <f t="shared" si="57"/>
        <v>4950</v>
      </c>
      <c r="CU39" s="11">
        <f t="shared" ref="CU39:CU70" si="83">CS39*CT39</f>
        <v>5940.111415069432</v>
      </c>
      <c r="CV39" s="66">
        <f t="shared" si="58"/>
        <v>0.10574663533433028</v>
      </c>
      <c r="CW39" s="39" t="str">
        <f t="shared" si="59"/>
        <v>-</v>
      </c>
      <c r="CX39" s="9"/>
      <c r="CZ39" s="39">
        <v>54</v>
      </c>
    </row>
    <row r="40" spans="2:104" s="1" customFormat="1" x14ac:dyDescent="0.3">
      <c r="B40" s="86"/>
      <c r="C40" s="34">
        <v>55</v>
      </c>
      <c r="D40" s="35" t="s">
        <v>40</v>
      </c>
      <c r="E40" s="35">
        <v>39360</v>
      </c>
      <c r="F40" s="35">
        <v>1.8</v>
      </c>
      <c r="G40" s="35">
        <v>1690</v>
      </c>
      <c r="H40" s="35">
        <f t="shared" si="15"/>
        <v>0</v>
      </c>
      <c r="I40" s="39">
        <f t="shared" si="16"/>
        <v>3042.0003101750949</v>
      </c>
      <c r="J40" s="8"/>
      <c r="K40" s="50">
        <f t="shared" si="69"/>
        <v>1.8000009176777958</v>
      </c>
      <c r="L40" s="51">
        <v>1690</v>
      </c>
      <c r="M40" s="52">
        <f t="shared" si="17"/>
        <v>1690</v>
      </c>
      <c r="N40" s="52">
        <f t="shared" si="18"/>
        <v>0</v>
      </c>
      <c r="O40" s="39">
        <f t="shared" si="19"/>
        <v>3042.0003101750949</v>
      </c>
      <c r="P40" s="52">
        <f t="shared" si="20"/>
        <v>0</v>
      </c>
      <c r="Q40" s="6"/>
      <c r="R40" s="39">
        <f t="shared" si="21"/>
        <v>1.8000009176777958</v>
      </c>
      <c r="S40" s="35">
        <v>1690</v>
      </c>
      <c r="T40" s="39">
        <f t="shared" si="22"/>
        <v>1690</v>
      </c>
      <c r="U40" s="52">
        <f t="shared" si="23"/>
        <v>0</v>
      </c>
      <c r="V40" s="39">
        <f t="shared" si="24"/>
        <v>3042.0003101750949</v>
      </c>
      <c r="W40" s="52">
        <f t="shared" si="25"/>
        <v>0</v>
      </c>
      <c r="X40" s="9"/>
      <c r="Y40" s="39">
        <f t="shared" si="26"/>
        <v>1.8000009176777958</v>
      </c>
      <c r="Z40" s="23">
        <v>1690</v>
      </c>
      <c r="AA40" s="39">
        <f t="shared" si="27"/>
        <v>1690</v>
      </c>
      <c r="AB40" s="27">
        <f t="shared" si="28"/>
        <v>0</v>
      </c>
      <c r="AC40" s="39">
        <f t="shared" si="29"/>
        <v>3042.0003101750949</v>
      </c>
      <c r="AD40" s="52">
        <f t="shared" si="30"/>
        <v>0</v>
      </c>
      <c r="AE40" s="9"/>
      <c r="AF40" s="39">
        <f t="shared" si="31"/>
        <v>1.8000009176777958</v>
      </c>
      <c r="AG40" s="35">
        <v>1690</v>
      </c>
      <c r="AH40" s="39">
        <f t="shared" si="32"/>
        <v>1690</v>
      </c>
      <c r="AI40" s="52">
        <f t="shared" si="67"/>
        <v>0</v>
      </c>
      <c r="AJ40" s="39">
        <f t="shared" si="33"/>
        <v>3042.0003101750949</v>
      </c>
      <c r="AK40" s="52">
        <f t="shared" si="34"/>
        <v>0</v>
      </c>
      <c r="AL40" s="9"/>
      <c r="AM40" s="39">
        <f t="shared" si="35"/>
        <v>1.8000009176777958</v>
      </c>
      <c r="AN40" s="35">
        <v>1690</v>
      </c>
      <c r="AO40" s="39">
        <f t="shared" si="60"/>
        <v>1690</v>
      </c>
      <c r="AP40" s="52">
        <f t="shared" si="36"/>
        <v>0</v>
      </c>
      <c r="AQ40" s="39">
        <f t="shared" ref="AQ40:AQ82" si="84">$F40*(AO40+0.03/($E40)^4*AO40^5)</f>
        <v>3042.0003101750949</v>
      </c>
      <c r="AR40" s="52">
        <f t="shared" si="62"/>
        <v>0</v>
      </c>
      <c r="AS40" s="9"/>
      <c r="AT40" s="39">
        <f t="shared" si="37"/>
        <v>1.8000009176777958</v>
      </c>
      <c r="AU40" s="35">
        <v>1690</v>
      </c>
      <c r="AV40" s="39">
        <f t="shared" si="68"/>
        <v>1690</v>
      </c>
      <c r="AW40" s="52">
        <f t="shared" si="38"/>
        <v>0</v>
      </c>
      <c r="AX40" s="39">
        <f t="shared" si="70"/>
        <v>3042.0003101750949</v>
      </c>
      <c r="AY40" s="52">
        <f t="shared" si="39"/>
        <v>0</v>
      </c>
      <c r="AZ40" s="9"/>
      <c r="BA40" s="39">
        <f t="shared" si="40"/>
        <v>1.8000009176777958</v>
      </c>
      <c r="BB40" s="35">
        <v>1690</v>
      </c>
      <c r="BC40" s="39">
        <f t="shared" si="63"/>
        <v>1690</v>
      </c>
      <c r="BD40" s="52">
        <f t="shared" si="64"/>
        <v>0</v>
      </c>
      <c r="BE40" s="39">
        <f t="shared" si="41"/>
        <v>3042.0003101750949</v>
      </c>
      <c r="BF40" s="52">
        <f t="shared" si="42"/>
        <v>0</v>
      </c>
      <c r="BG40" s="9"/>
      <c r="BH40" s="39">
        <f t="shared" si="43"/>
        <v>1.8000009176777958</v>
      </c>
      <c r="BI40" s="35">
        <v>1690</v>
      </c>
      <c r="BJ40" s="39">
        <f t="shared" si="44"/>
        <v>1690</v>
      </c>
      <c r="BK40" s="52">
        <f t="shared" si="71"/>
        <v>0</v>
      </c>
      <c r="BL40" s="39">
        <f t="shared" si="45"/>
        <v>3042.0003101750949</v>
      </c>
      <c r="BM40" s="52">
        <f t="shared" si="46"/>
        <v>0</v>
      </c>
      <c r="BN40" s="9"/>
      <c r="BO40" s="39">
        <f t="shared" si="72"/>
        <v>1.8000009176777958</v>
      </c>
      <c r="BP40" s="35">
        <v>1690</v>
      </c>
      <c r="BQ40" s="10">
        <f t="shared" si="73"/>
        <v>1690</v>
      </c>
      <c r="BR40" s="52">
        <f t="shared" si="47"/>
        <v>0</v>
      </c>
      <c r="BS40" s="12">
        <f t="shared" si="74"/>
        <v>3042.0003101750949</v>
      </c>
      <c r="BT40" s="52">
        <f t="shared" si="75"/>
        <v>0</v>
      </c>
      <c r="BU40" s="9"/>
      <c r="BV40" s="39">
        <f t="shared" si="48"/>
        <v>1.8000009176777958</v>
      </c>
      <c r="BW40" s="24">
        <v>1690</v>
      </c>
      <c r="BX40" s="39">
        <f t="shared" si="49"/>
        <v>1690</v>
      </c>
      <c r="BY40" s="27">
        <f t="shared" si="50"/>
        <v>0</v>
      </c>
      <c r="BZ40" s="11">
        <f t="shared" si="76"/>
        <v>3042.0003101750949</v>
      </c>
      <c r="CA40" s="52">
        <f t="shared" si="51"/>
        <v>0</v>
      </c>
      <c r="CB40" s="9"/>
      <c r="CC40" s="39">
        <f t="shared" si="65"/>
        <v>1.8000009176777958</v>
      </c>
      <c r="CD40" s="24">
        <v>1690</v>
      </c>
      <c r="CE40" s="39">
        <f t="shared" si="52"/>
        <v>1690</v>
      </c>
      <c r="CF40" s="52">
        <f t="shared" si="53"/>
        <v>0</v>
      </c>
      <c r="CG40" s="39">
        <f t="shared" si="77"/>
        <v>3042.0003101750949</v>
      </c>
      <c r="CH40" s="52">
        <f t="shared" si="54"/>
        <v>0</v>
      </c>
      <c r="CI40" s="9"/>
      <c r="CJ40" s="39">
        <f t="shared" si="66"/>
        <v>1.8000009176777958</v>
      </c>
      <c r="CK40" s="24">
        <v>1690</v>
      </c>
      <c r="CL40" s="39">
        <f t="shared" si="55"/>
        <v>1690</v>
      </c>
      <c r="CM40" s="39">
        <f t="shared" si="78"/>
        <v>3042.0003101750949</v>
      </c>
      <c r="CN40" s="52">
        <f t="shared" si="79"/>
        <v>0</v>
      </c>
      <c r="CO40" s="74"/>
      <c r="CP40" s="39">
        <f t="shared" si="80"/>
        <v>55</v>
      </c>
      <c r="CQ40" s="39" t="str">
        <f t="shared" si="81"/>
        <v xml:space="preserve"> ('18', '16'),</v>
      </c>
      <c r="CR40" s="39">
        <f t="shared" si="82"/>
        <v>39360</v>
      </c>
      <c r="CS40" s="39">
        <f t="shared" si="56"/>
        <v>1.8000009176777958</v>
      </c>
      <c r="CT40" s="39">
        <f t="shared" si="57"/>
        <v>1690</v>
      </c>
      <c r="CU40" s="11">
        <f t="shared" si="83"/>
        <v>3042.001550875475</v>
      </c>
      <c r="CV40" s="66">
        <f t="shared" si="58"/>
        <v>4.29369918699187E-2</v>
      </c>
      <c r="CW40" s="39" t="str">
        <f t="shared" si="59"/>
        <v>-</v>
      </c>
      <c r="CX40" s="9"/>
      <c r="CZ40" s="39">
        <v>55</v>
      </c>
    </row>
    <row r="41" spans="2:104" s="1" customFormat="1" x14ac:dyDescent="0.3">
      <c r="B41" s="86"/>
      <c r="C41" s="34">
        <v>56</v>
      </c>
      <c r="D41" s="35" t="s">
        <v>41</v>
      </c>
      <c r="E41" s="35">
        <v>8110</v>
      </c>
      <c r="F41" s="35">
        <v>2.4</v>
      </c>
      <c r="G41" s="35">
        <v>5900</v>
      </c>
      <c r="H41" s="35">
        <f t="shared" si="15"/>
        <v>1862.5699632382934</v>
      </c>
      <c r="I41" s="39">
        <f t="shared" si="16"/>
        <v>14278.989636497774</v>
      </c>
      <c r="J41" s="8"/>
      <c r="K41" s="50">
        <f t="shared" si="69"/>
        <v>2.5008386749981146</v>
      </c>
      <c r="L41" s="51">
        <v>6640</v>
      </c>
      <c r="M41" s="52">
        <f t="shared" si="17"/>
        <v>6123.2093404378347</v>
      </c>
      <c r="N41" s="52">
        <f t="shared" si="18"/>
        <v>1316.7695059769937</v>
      </c>
      <c r="O41" s="39">
        <f t="shared" si="19"/>
        <v>14838.968905564878</v>
      </c>
      <c r="P41" s="52">
        <f t="shared" si="20"/>
        <v>49822.409658693199</v>
      </c>
      <c r="Q41" s="6"/>
      <c r="R41" s="39">
        <f t="shared" si="21"/>
        <v>2.5169864368085046</v>
      </c>
      <c r="S41" s="35">
        <v>6640</v>
      </c>
      <c r="T41" s="39">
        <f t="shared" si="22"/>
        <v>6493.6977126932825</v>
      </c>
      <c r="U41" s="52">
        <f t="shared" si="23"/>
        <v>373.24300274617286</v>
      </c>
      <c r="V41" s="39">
        <f t="shared" si="24"/>
        <v>15777.055054930985</v>
      </c>
      <c r="W41" s="52">
        <f t="shared" si="25"/>
        <v>137261.63397649123</v>
      </c>
      <c r="X41" s="9"/>
      <c r="Y41" s="39">
        <f t="shared" si="26"/>
        <v>2.5479746617181225</v>
      </c>
      <c r="Z41" s="23">
        <v>6640</v>
      </c>
      <c r="AA41" s="39">
        <f t="shared" si="27"/>
        <v>6528.5468322921224</v>
      </c>
      <c r="AB41" s="27">
        <f t="shared" si="28"/>
        <v>285.51710810153168</v>
      </c>
      <c r="AC41" s="39">
        <f t="shared" si="29"/>
        <v>15865.905375374279</v>
      </c>
      <c r="AD41" s="52">
        <f t="shared" si="30"/>
        <v>1214.4611368142496</v>
      </c>
      <c r="AE41" s="9"/>
      <c r="AF41" s="39">
        <f t="shared" si="31"/>
        <v>2.5511768108155568</v>
      </c>
      <c r="AG41" s="35">
        <v>6640</v>
      </c>
      <c r="AH41" s="39">
        <f t="shared" si="32"/>
        <v>6639.9999999967558</v>
      </c>
      <c r="AI41" s="52">
        <f t="shared" si="67"/>
        <v>8.3108032795079843E-9</v>
      </c>
      <c r="AJ41" s="39">
        <f t="shared" si="33"/>
        <v>16150.82730308898</v>
      </c>
      <c r="AK41" s="52">
        <f t="shared" si="34"/>
        <v>12421.808591397141</v>
      </c>
      <c r="AL41" s="9"/>
      <c r="AM41" s="39">
        <f t="shared" si="35"/>
        <v>2.5617675475127042</v>
      </c>
      <c r="AN41" s="35">
        <v>6640</v>
      </c>
      <c r="AO41" s="39">
        <f t="shared" si="60"/>
        <v>6639.9999999971196</v>
      </c>
      <c r="AP41" s="52">
        <f t="shared" si="36"/>
        <v>7.3788376748533643E-9</v>
      </c>
      <c r="AQ41" s="39">
        <f t="shared" si="84"/>
        <v>16150.827303089911</v>
      </c>
      <c r="AR41" s="52">
        <f t="shared" si="62"/>
        <v>1.3234889800848443E-19</v>
      </c>
      <c r="AS41" s="9"/>
      <c r="AT41" s="39">
        <f t="shared" si="37"/>
        <v>2.5617675475127397</v>
      </c>
      <c r="AU41" s="35">
        <v>6640</v>
      </c>
      <c r="AV41" s="39">
        <f t="shared" si="68"/>
        <v>6639.9999999972861</v>
      </c>
      <c r="AW41" s="52">
        <f t="shared" si="38"/>
        <v>6.9524634107238727E-9</v>
      </c>
      <c r="AX41" s="39">
        <f t="shared" si="70"/>
        <v>16150.827303090336</v>
      </c>
      <c r="AY41" s="52">
        <f t="shared" si="39"/>
        <v>2.7701451533788344E-20</v>
      </c>
      <c r="AZ41" s="9"/>
      <c r="BA41" s="39">
        <f t="shared" si="40"/>
        <v>2.5617675475127557</v>
      </c>
      <c r="BB41" s="35">
        <v>6640</v>
      </c>
      <c r="BC41" s="39">
        <f t="shared" si="63"/>
        <v>6639.9999999973643</v>
      </c>
      <c r="BD41" s="52">
        <f t="shared" si="64"/>
        <v>6.7520908057232087E-9</v>
      </c>
      <c r="BE41" s="39">
        <f t="shared" si="41"/>
        <v>16150.827303090538</v>
      </c>
      <c r="BF41" s="52">
        <f t="shared" si="42"/>
        <v>6.1178278104421927E-21</v>
      </c>
      <c r="BG41" s="9"/>
      <c r="BH41" s="39">
        <f t="shared" si="43"/>
        <v>2.5617675475127637</v>
      </c>
      <c r="BI41" s="35">
        <v>6640</v>
      </c>
      <c r="BJ41" s="39">
        <f t="shared" si="44"/>
        <v>6639.9999999977163</v>
      </c>
      <c r="BK41" s="52">
        <f t="shared" si="71"/>
        <v>5.8504140832198157E-9</v>
      </c>
      <c r="BL41" s="39">
        <f t="shared" si="45"/>
        <v>16150.827303091439</v>
      </c>
      <c r="BM41" s="52">
        <f t="shared" si="46"/>
        <v>1.238860131614544E-19</v>
      </c>
      <c r="BN41" s="9"/>
      <c r="BO41" s="39">
        <f t="shared" si="72"/>
        <v>2.5617675475127979</v>
      </c>
      <c r="BP41" s="35">
        <v>6640</v>
      </c>
      <c r="BQ41" s="10">
        <f t="shared" si="73"/>
        <v>6639.9999999977917</v>
      </c>
      <c r="BR41" s="52">
        <f t="shared" si="47"/>
        <v>5.6570312202540995E-9</v>
      </c>
      <c r="BS41" s="12">
        <f t="shared" si="74"/>
        <v>16150.827303091633</v>
      </c>
      <c r="BT41" s="52">
        <f t="shared" si="75"/>
        <v>5.6984472398778077E-21</v>
      </c>
      <c r="BU41" s="9"/>
      <c r="BV41" s="39">
        <f t="shared" si="48"/>
        <v>2.5617675475128054</v>
      </c>
      <c r="BW41" s="24">
        <v>6640</v>
      </c>
      <c r="BX41" s="39">
        <f t="shared" si="49"/>
        <v>6639.9999999984075</v>
      </c>
      <c r="BY41" s="27">
        <f t="shared" si="50"/>
        <v>4.0796794343760062E-9</v>
      </c>
      <c r="BZ41" s="11">
        <f t="shared" si="76"/>
        <v>16150.827303093211</v>
      </c>
      <c r="CA41" s="52">
        <f t="shared" si="51"/>
        <v>3.7912086297081662E-19</v>
      </c>
      <c r="CB41" s="9"/>
      <c r="CC41" s="39">
        <f t="shared" si="65"/>
        <v>2.561767547512865</v>
      </c>
      <c r="CD41" s="24">
        <v>6640</v>
      </c>
      <c r="CE41" s="39">
        <f t="shared" si="52"/>
        <v>6639.9999999984457</v>
      </c>
      <c r="CF41" s="52">
        <f t="shared" si="53"/>
        <v>3.981823045887265E-9</v>
      </c>
      <c r="CG41" s="39">
        <f t="shared" si="77"/>
        <v>16150.827303093309</v>
      </c>
      <c r="CH41" s="52">
        <f t="shared" si="54"/>
        <v>1.4591466005435408E-21</v>
      </c>
      <c r="CI41" s="9"/>
      <c r="CJ41" s="39">
        <f t="shared" si="66"/>
        <v>2.5617675475128689</v>
      </c>
      <c r="CK41" s="24">
        <v>6640</v>
      </c>
      <c r="CL41" s="39">
        <f t="shared" si="55"/>
        <v>6639.9999999984702</v>
      </c>
      <c r="CM41" s="39">
        <f t="shared" si="78"/>
        <v>16150.827303093371</v>
      </c>
      <c r="CN41" s="52">
        <f t="shared" si="79"/>
        <v>6.0301466655115717E-22</v>
      </c>
      <c r="CO41" s="74"/>
      <c r="CP41" s="39">
        <f t="shared" si="80"/>
        <v>56</v>
      </c>
      <c r="CQ41" s="39" t="str">
        <f t="shared" si="81"/>
        <v xml:space="preserve"> ('18', '20'),</v>
      </c>
      <c r="CR41" s="39">
        <f t="shared" si="82"/>
        <v>8110</v>
      </c>
      <c r="CS41" s="39">
        <f t="shared" si="56"/>
        <v>2.5617675475128689</v>
      </c>
      <c r="CT41" s="39">
        <f t="shared" si="57"/>
        <v>6639.9999999984702</v>
      </c>
      <c r="CU41" s="11">
        <f t="shared" si="83"/>
        <v>17010.136515481532</v>
      </c>
      <c r="CV41" s="66">
        <f t="shared" si="58"/>
        <v>0.81874229346466953</v>
      </c>
      <c r="CW41" s="39" t="str">
        <f t="shared" si="59"/>
        <v>-</v>
      </c>
      <c r="CX41" s="9"/>
      <c r="CZ41" s="39">
        <v>56</v>
      </c>
    </row>
    <row r="42" spans="2:104" s="1" customFormat="1" x14ac:dyDescent="0.3">
      <c r="B42" s="86"/>
      <c r="C42" s="34">
        <v>47</v>
      </c>
      <c r="D42" s="35" t="s">
        <v>42</v>
      </c>
      <c r="E42" s="35">
        <v>10090</v>
      </c>
      <c r="F42" s="35">
        <v>3</v>
      </c>
      <c r="G42" s="35">
        <v>3730</v>
      </c>
      <c r="H42" s="35">
        <f t="shared" si="15"/>
        <v>0</v>
      </c>
      <c r="I42" s="39">
        <f t="shared" si="16"/>
        <v>11196.269342603033</v>
      </c>
      <c r="J42" s="8"/>
      <c r="K42" s="50">
        <f t="shared" si="69"/>
        <v>3.0084039445080872</v>
      </c>
      <c r="L42" s="51">
        <v>3730</v>
      </c>
      <c r="M42" s="52">
        <f t="shared" si="17"/>
        <v>3730</v>
      </c>
      <c r="N42" s="52">
        <f t="shared" si="18"/>
        <v>0</v>
      </c>
      <c r="O42" s="39">
        <f t="shared" si="19"/>
        <v>11196.269342603033</v>
      </c>
      <c r="P42" s="52">
        <f t="shared" si="20"/>
        <v>0</v>
      </c>
      <c r="Q42" s="6"/>
      <c r="R42" s="39">
        <f t="shared" si="21"/>
        <v>3.0084039445080872</v>
      </c>
      <c r="S42" s="35">
        <v>3730</v>
      </c>
      <c r="T42" s="39">
        <f t="shared" si="22"/>
        <v>3730</v>
      </c>
      <c r="U42" s="52">
        <f t="shared" si="23"/>
        <v>0</v>
      </c>
      <c r="V42" s="39">
        <f t="shared" si="24"/>
        <v>11196.269342603033</v>
      </c>
      <c r="W42" s="52">
        <f t="shared" si="25"/>
        <v>0</v>
      </c>
      <c r="X42" s="9"/>
      <c r="Y42" s="39">
        <f t="shared" si="26"/>
        <v>3.0084039445080872</v>
      </c>
      <c r="Z42" s="23">
        <v>3730</v>
      </c>
      <c r="AA42" s="39">
        <f t="shared" si="27"/>
        <v>3730</v>
      </c>
      <c r="AB42" s="27">
        <f t="shared" si="28"/>
        <v>0</v>
      </c>
      <c r="AC42" s="39">
        <f t="shared" si="29"/>
        <v>11196.269342603033</v>
      </c>
      <c r="AD42" s="52">
        <f t="shared" si="30"/>
        <v>0</v>
      </c>
      <c r="AE42" s="9"/>
      <c r="AF42" s="39">
        <f t="shared" si="31"/>
        <v>3.0084039445080872</v>
      </c>
      <c r="AG42" s="35">
        <v>3730</v>
      </c>
      <c r="AH42" s="39">
        <f t="shared" si="32"/>
        <v>3730</v>
      </c>
      <c r="AI42" s="52">
        <f t="shared" si="67"/>
        <v>0</v>
      </c>
      <c r="AJ42" s="39">
        <f t="shared" si="33"/>
        <v>11196.269342603033</v>
      </c>
      <c r="AK42" s="52">
        <f t="shared" si="34"/>
        <v>0</v>
      </c>
      <c r="AL42" s="9"/>
      <c r="AM42" s="39">
        <f t="shared" si="35"/>
        <v>3.0084039445080872</v>
      </c>
      <c r="AN42" s="35">
        <v>3730</v>
      </c>
      <c r="AO42" s="39">
        <f t="shared" si="60"/>
        <v>3730</v>
      </c>
      <c r="AP42" s="52">
        <f t="shared" si="36"/>
        <v>0</v>
      </c>
      <c r="AQ42" s="39">
        <f t="shared" si="84"/>
        <v>11196.269342603033</v>
      </c>
      <c r="AR42" s="52">
        <f t="shared" si="62"/>
        <v>0</v>
      </c>
      <c r="AS42" s="9"/>
      <c r="AT42" s="39">
        <f t="shared" si="37"/>
        <v>3.0084039445080872</v>
      </c>
      <c r="AU42" s="35">
        <v>3730</v>
      </c>
      <c r="AV42" s="39">
        <f t="shared" si="68"/>
        <v>3730</v>
      </c>
      <c r="AW42" s="52">
        <f t="shared" si="38"/>
        <v>0</v>
      </c>
      <c r="AX42" s="39">
        <f t="shared" si="70"/>
        <v>11196.269342603033</v>
      </c>
      <c r="AY42" s="52">
        <f t="shared" si="39"/>
        <v>0</v>
      </c>
      <c r="AZ42" s="9"/>
      <c r="BA42" s="39">
        <f t="shared" si="40"/>
        <v>3.0084039445080872</v>
      </c>
      <c r="BB42" s="35">
        <v>3730</v>
      </c>
      <c r="BC42" s="39">
        <f t="shared" si="63"/>
        <v>3730</v>
      </c>
      <c r="BD42" s="52">
        <f t="shared" si="64"/>
        <v>0</v>
      </c>
      <c r="BE42" s="39">
        <f t="shared" si="41"/>
        <v>11196.269342603033</v>
      </c>
      <c r="BF42" s="52">
        <f t="shared" si="42"/>
        <v>0</v>
      </c>
      <c r="BG42" s="9"/>
      <c r="BH42" s="39">
        <f t="shared" si="43"/>
        <v>3.0084039445080872</v>
      </c>
      <c r="BI42" s="35">
        <v>3730</v>
      </c>
      <c r="BJ42" s="39">
        <f t="shared" si="44"/>
        <v>3730</v>
      </c>
      <c r="BK42" s="52">
        <f t="shared" si="71"/>
        <v>0</v>
      </c>
      <c r="BL42" s="39">
        <f t="shared" si="45"/>
        <v>11196.269342603033</v>
      </c>
      <c r="BM42" s="52">
        <f t="shared" si="46"/>
        <v>0</v>
      </c>
      <c r="BN42" s="9"/>
      <c r="BO42" s="39">
        <f t="shared" si="72"/>
        <v>3.0084039445080872</v>
      </c>
      <c r="BP42" s="35">
        <v>3730</v>
      </c>
      <c r="BQ42" s="10">
        <f t="shared" si="73"/>
        <v>3730</v>
      </c>
      <c r="BR42" s="52">
        <f t="shared" si="47"/>
        <v>0</v>
      </c>
      <c r="BS42" s="12">
        <f t="shared" si="74"/>
        <v>11196.269342603033</v>
      </c>
      <c r="BT42" s="52">
        <f t="shared" si="75"/>
        <v>0</v>
      </c>
      <c r="BU42" s="9"/>
      <c r="BV42" s="39">
        <f t="shared" si="48"/>
        <v>3.0084039445080872</v>
      </c>
      <c r="BW42" s="24">
        <v>3730</v>
      </c>
      <c r="BX42" s="39">
        <f t="shared" si="49"/>
        <v>3730</v>
      </c>
      <c r="BY42" s="27">
        <f t="shared" si="50"/>
        <v>0</v>
      </c>
      <c r="BZ42" s="11">
        <f t="shared" si="76"/>
        <v>11196.269342603033</v>
      </c>
      <c r="CA42" s="52">
        <f t="shared" si="51"/>
        <v>0</v>
      </c>
      <c r="CB42" s="9"/>
      <c r="CC42" s="39">
        <f t="shared" si="65"/>
        <v>3.0084039445080872</v>
      </c>
      <c r="CD42" s="24">
        <v>3730</v>
      </c>
      <c r="CE42" s="39">
        <f t="shared" si="52"/>
        <v>3730</v>
      </c>
      <c r="CF42" s="52">
        <f t="shared" si="53"/>
        <v>0</v>
      </c>
      <c r="CG42" s="39">
        <f t="shared" si="77"/>
        <v>11196.269342603033</v>
      </c>
      <c r="CH42" s="52">
        <f t="shared" si="54"/>
        <v>0</v>
      </c>
      <c r="CI42" s="9"/>
      <c r="CJ42" s="39">
        <f t="shared" si="66"/>
        <v>3.0084039445080872</v>
      </c>
      <c r="CK42" s="24">
        <v>3730</v>
      </c>
      <c r="CL42" s="39">
        <f t="shared" si="55"/>
        <v>3730</v>
      </c>
      <c r="CM42" s="39">
        <f t="shared" si="78"/>
        <v>11196.269342603033</v>
      </c>
      <c r="CN42" s="52">
        <f t="shared" si="79"/>
        <v>0</v>
      </c>
      <c r="CO42" s="74"/>
      <c r="CP42" s="39">
        <f t="shared" si="80"/>
        <v>47</v>
      </c>
      <c r="CQ42" s="39" t="str">
        <f t="shared" si="81"/>
        <v xml:space="preserve"> ('16', '8'),</v>
      </c>
      <c r="CR42" s="39">
        <f t="shared" si="82"/>
        <v>10090</v>
      </c>
      <c r="CS42" s="39">
        <f t="shared" si="56"/>
        <v>3.0084039445080872</v>
      </c>
      <c r="CT42" s="39">
        <f t="shared" si="57"/>
        <v>3730</v>
      </c>
      <c r="CU42" s="11">
        <f t="shared" si="83"/>
        <v>11221.346713015166</v>
      </c>
      <c r="CV42" s="66">
        <f t="shared" si="58"/>
        <v>0.36967294350842417</v>
      </c>
      <c r="CW42" s="39" t="str">
        <f t="shared" si="59"/>
        <v>-</v>
      </c>
      <c r="CX42" s="9"/>
      <c r="CZ42" s="39">
        <v>47</v>
      </c>
    </row>
    <row r="43" spans="2:104" s="1" customFormat="1" x14ac:dyDescent="0.3">
      <c r="B43" s="86"/>
      <c r="C43" s="34">
        <v>48</v>
      </c>
      <c r="D43" s="35" t="s">
        <v>43</v>
      </c>
      <c r="E43" s="35">
        <v>10270</v>
      </c>
      <c r="F43" s="35">
        <v>3</v>
      </c>
      <c r="G43" s="35">
        <v>1690</v>
      </c>
      <c r="H43" s="35">
        <f t="shared" si="15"/>
        <v>0</v>
      </c>
      <c r="I43" s="39">
        <f t="shared" si="16"/>
        <v>5070.1115306563806</v>
      </c>
      <c r="J43" s="8"/>
      <c r="K43" s="50">
        <f t="shared" si="69"/>
        <v>3.000329972356155</v>
      </c>
      <c r="L43" s="51">
        <v>1690</v>
      </c>
      <c r="M43" s="52">
        <f t="shared" si="17"/>
        <v>1690</v>
      </c>
      <c r="N43" s="52">
        <f t="shared" si="18"/>
        <v>0</v>
      </c>
      <c r="O43" s="39">
        <f t="shared" si="19"/>
        <v>5070.1115306563806</v>
      </c>
      <c r="P43" s="52">
        <f t="shared" si="20"/>
        <v>0</v>
      </c>
      <c r="Q43" s="6"/>
      <c r="R43" s="39">
        <f t="shared" si="21"/>
        <v>3.000329972356155</v>
      </c>
      <c r="S43" s="35">
        <v>1690</v>
      </c>
      <c r="T43" s="39">
        <f t="shared" si="22"/>
        <v>1690</v>
      </c>
      <c r="U43" s="52">
        <f t="shared" si="23"/>
        <v>0</v>
      </c>
      <c r="V43" s="39">
        <f t="shared" si="24"/>
        <v>5070.1115306563806</v>
      </c>
      <c r="W43" s="52">
        <f t="shared" si="25"/>
        <v>0</v>
      </c>
      <c r="X43" s="9"/>
      <c r="Y43" s="39">
        <f t="shared" si="26"/>
        <v>3.000329972356155</v>
      </c>
      <c r="Z43" s="23">
        <v>1690</v>
      </c>
      <c r="AA43" s="39">
        <f t="shared" si="27"/>
        <v>1690</v>
      </c>
      <c r="AB43" s="27">
        <f t="shared" si="28"/>
        <v>0</v>
      </c>
      <c r="AC43" s="39">
        <f t="shared" si="29"/>
        <v>5070.1115306563806</v>
      </c>
      <c r="AD43" s="52">
        <f t="shared" si="30"/>
        <v>0</v>
      </c>
      <c r="AE43" s="9"/>
      <c r="AF43" s="39">
        <f t="shared" si="31"/>
        <v>3.000329972356155</v>
      </c>
      <c r="AG43" s="35">
        <v>1690</v>
      </c>
      <c r="AH43" s="39">
        <f t="shared" si="32"/>
        <v>1690</v>
      </c>
      <c r="AI43" s="52">
        <f t="shared" si="67"/>
        <v>0</v>
      </c>
      <c r="AJ43" s="39">
        <f t="shared" si="33"/>
        <v>5070.1115306563806</v>
      </c>
      <c r="AK43" s="52">
        <f t="shared" si="34"/>
        <v>0</v>
      </c>
      <c r="AL43" s="9"/>
      <c r="AM43" s="39">
        <f t="shared" si="35"/>
        <v>3.000329972356155</v>
      </c>
      <c r="AN43" s="35">
        <v>1690</v>
      </c>
      <c r="AO43" s="39">
        <f t="shared" si="60"/>
        <v>1690</v>
      </c>
      <c r="AP43" s="52">
        <f t="shared" si="36"/>
        <v>0</v>
      </c>
      <c r="AQ43" s="39">
        <f t="shared" si="84"/>
        <v>5070.1115306563806</v>
      </c>
      <c r="AR43" s="52">
        <f t="shared" si="62"/>
        <v>0</v>
      </c>
      <c r="AS43" s="9"/>
      <c r="AT43" s="39">
        <f t="shared" si="37"/>
        <v>3.000329972356155</v>
      </c>
      <c r="AU43" s="35">
        <v>1690</v>
      </c>
      <c r="AV43" s="39">
        <f t="shared" si="68"/>
        <v>1690</v>
      </c>
      <c r="AW43" s="52">
        <f t="shared" si="38"/>
        <v>0</v>
      </c>
      <c r="AX43" s="39">
        <f t="shared" si="70"/>
        <v>5070.1115306563806</v>
      </c>
      <c r="AY43" s="52">
        <f t="shared" si="39"/>
        <v>0</v>
      </c>
      <c r="AZ43" s="9"/>
      <c r="BA43" s="39">
        <f t="shared" si="40"/>
        <v>3.000329972356155</v>
      </c>
      <c r="BB43" s="35">
        <v>1690</v>
      </c>
      <c r="BC43" s="39">
        <f t="shared" si="63"/>
        <v>1690</v>
      </c>
      <c r="BD43" s="52">
        <f t="shared" si="64"/>
        <v>0</v>
      </c>
      <c r="BE43" s="39">
        <f t="shared" si="41"/>
        <v>5070.1115306563806</v>
      </c>
      <c r="BF43" s="52">
        <f t="shared" si="42"/>
        <v>0</v>
      </c>
      <c r="BG43" s="9"/>
      <c r="BH43" s="39">
        <f t="shared" si="43"/>
        <v>3.000329972356155</v>
      </c>
      <c r="BI43" s="35">
        <v>1690</v>
      </c>
      <c r="BJ43" s="39">
        <f t="shared" si="44"/>
        <v>1690</v>
      </c>
      <c r="BK43" s="52">
        <f t="shared" si="71"/>
        <v>0</v>
      </c>
      <c r="BL43" s="39">
        <f t="shared" si="45"/>
        <v>5070.1115306563806</v>
      </c>
      <c r="BM43" s="52">
        <f t="shared" si="46"/>
        <v>0</v>
      </c>
      <c r="BN43" s="9"/>
      <c r="BO43" s="39">
        <f t="shared" si="72"/>
        <v>3.000329972356155</v>
      </c>
      <c r="BP43" s="35">
        <v>1690</v>
      </c>
      <c r="BQ43" s="10">
        <f t="shared" si="73"/>
        <v>1690</v>
      </c>
      <c r="BR43" s="52">
        <f t="shared" si="47"/>
        <v>0</v>
      </c>
      <c r="BS43" s="12">
        <f t="shared" si="74"/>
        <v>5070.1115306563806</v>
      </c>
      <c r="BT43" s="52">
        <f t="shared" si="75"/>
        <v>0</v>
      </c>
      <c r="BU43" s="9"/>
      <c r="BV43" s="39">
        <f t="shared" si="48"/>
        <v>3.000329972356155</v>
      </c>
      <c r="BW43" s="24">
        <v>1690</v>
      </c>
      <c r="BX43" s="39">
        <f t="shared" si="49"/>
        <v>1690</v>
      </c>
      <c r="BY43" s="27">
        <f t="shared" si="50"/>
        <v>0</v>
      </c>
      <c r="BZ43" s="11">
        <f t="shared" si="76"/>
        <v>5070.1115306563806</v>
      </c>
      <c r="CA43" s="52">
        <f t="shared" si="51"/>
        <v>0</v>
      </c>
      <c r="CB43" s="9"/>
      <c r="CC43" s="39">
        <f t="shared" si="65"/>
        <v>3.000329972356155</v>
      </c>
      <c r="CD43" s="24">
        <v>1690</v>
      </c>
      <c r="CE43" s="39">
        <f t="shared" si="52"/>
        <v>1690</v>
      </c>
      <c r="CF43" s="52">
        <f t="shared" si="53"/>
        <v>0</v>
      </c>
      <c r="CG43" s="39">
        <f t="shared" si="77"/>
        <v>5070.1115306563806</v>
      </c>
      <c r="CH43" s="52">
        <f t="shared" si="54"/>
        <v>0</v>
      </c>
      <c r="CI43" s="9"/>
      <c r="CJ43" s="39">
        <f t="shared" si="66"/>
        <v>3.000329972356155</v>
      </c>
      <c r="CK43" s="24">
        <v>1690</v>
      </c>
      <c r="CL43" s="39">
        <f t="shared" si="55"/>
        <v>1690</v>
      </c>
      <c r="CM43" s="39">
        <f t="shared" si="78"/>
        <v>5070.1115306563806</v>
      </c>
      <c r="CN43" s="52">
        <f t="shared" si="79"/>
        <v>0</v>
      </c>
      <c r="CO43" s="74"/>
      <c r="CP43" s="39">
        <f t="shared" si="80"/>
        <v>48</v>
      </c>
      <c r="CQ43" s="39" t="str">
        <f t="shared" si="81"/>
        <v xml:space="preserve"> ('16', '10'),</v>
      </c>
      <c r="CR43" s="39">
        <f t="shared" si="82"/>
        <v>10270</v>
      </c>
      <c r="CS43" s="39">
        <f t="shared" si="56"/>
        <v>3.000329972356155</v>
      </c>
      <c r="CT43" s="39">
        <f t="shared" si="57"/>
        <v>1690</v>
      </c>
      <c r="CU43" s="11">
        <f t="shared" si="83"/>
        <v>5070.5576532819023</v>
      </c>
      <c r="CV43" s="66">
        <f t="shared" si="58"/>
        <v>0.16455696202531644</v>
      </c>
      <c r="CW43" s="39" t="str">
        <f t="shared" si="59"/>
        <v>-</v>
      </c>
      <c r="CX43" s="9"/>
      <c r="CZ43" s="39">
        <v>48</v>
      </c>
    </row>
    <row r="44" spans="2:104" s="1" customFormat="1" x14ac:dyDescent="0.3">
      <c r="B44" s="86"/>
      <c r="C44" s="34">
        <v>49</v>
      </c>
      <c r="D44" s="35" t="s">
        <v>44</v>
      </c>
      <c r="E44" s="35">
        <v>10460</v>
      </c>
      <c r="F44" s="35">
        <v>1.2</v>
      </c>
      <c r="G44" s="35">
        <v>3730</v>
      </c>
      <c r="H44" s="35">
        <f t="shared" si="15"/>
        <v>0</v>
      </c>
      <c r="I44" s="39">
        <f t="shared" si="16"/>
        <v>4478.171300446571</v>
      </c>
      <c r="J44" s="8"/>
      <c r="K44" s="50">
        <f t="shared" si="69"/>
        <v>1.2029105904109536</v>
      </c>
      <c r="L44" s="51">
        <v>3730</v>
      </c>
      <c r="M44" s="52">
        <f t="shared" si="17"/>
        <v>3730</v>
      </c>
      <c r="N44" s="52">
        <f t="shared" si="18"/>
        <v>0</v>
      </c>
      <c r="O44" s="39">
        <f t="shared" si="19"/>
        <v>4478.171300446571</v>
      </c>
      <c r="P44" s="52">
        <f t="shared" si="20"/>
        <v>0</v>
      </c>
      <c r="Q44" s="6"/>
      <c r="R44" s="39">
        <f t="shared" si="21"/>
        <v>1.2029105904109536</v>
      </c>
      <c r="S44" s="35">
        <v>3730</v>
      </c>
      <c r="T44" s="39">
        <f t="shared" si="22"/>
        <v>3730</v>
      </c>
      <c r="U44" s="52">
        <f t="shared" si="23"/>
        <v>0</v>
      </c>
      <c r="V44" s="39">
        <f t="shared" si="24"/>
        <v>4478.171300446571</v>
      </c>
      <c r="W44" s="52">
        <f t="shared" si="25"/>
        <v>0</v>
      </c>
      <c r="X44" s="9"/>
      <c r="Y44" s="39">
        <f t="shared" si="26"/>
        <v>1.2029105904109536</v>
      </c>
      <c r="Z44" s="23">
        <v>3730</v>
      </c>
      <c r="AA44" s="39">
        <f t="shared" si="27"/>
        <v>3730</v>
      </c>
      <c r="AB44" s="27">
        <f t="shared" si="28"/>
        <v>0</v>
      </c>
      <c r="AC44" s="39">
        <f t="shared" si="29"/>
        <v>4478.171300446571</v>
      </c>
      <c r="AD44" s="52">
        <f t="shared" si="30"/>
        <v>0</v>
      </c>
      <c r="AE44" s="9"/>
      <c r="AF44" s="39">
        <f t="shared" si="31"/>
        <v>1.2029105904109536</v>
      </c>
      <c r="AG44" s="35">
        <v>3730</v>
      </c>
      <c r="AH44" s="39">
        <f t="shared" si="32"/>
        <v>3730</v>
      </c>
      <c r="AI44" s="52">
        <f t="shared" si="67"/>
        <v>0</v>
      </c>
      <c r="AJ44" s="39">
        <f t="shared" si="33"/>
        <v>4478.171300446571</v>
      </c>
      <c r="AK44" s="52">
        <f t="shared" si="34"/>
        <v>0</v>
      </c>
      <c r="AL44" s="9"/>
      <c r="AM44" s="39">
        <f t="shared" si="35"/>
        <v>1.2029105904109536</v>
      </c>
      <c r="AN44" s="35">
        <v>3730</v>
      </c>
      <c r="AO44" s="39">
        <f t="shared" si="60"/>
        <v>3730</v>
      </c>
      <c r="AP44" s="52">
        <f t="shared" si="36"/>
        <v>0</v>
      </c>
      <c r="AQ44" s="39">
        <f t="shared" si="84"/>
        <v>4478.171300446571</v>
      </c>
      <c r="AR44" s="52">
        <f t="shared" si="62"/>
        <v>0</v>
      </c>
      <c r="AS44" s="9"/>
      <c r="AT44" s="39">
        <f t="shared" si="37"/>
        <v>1.2029105904109536</v>
      </c>
      <c r="AU44" s="35">
        <v>3730</v>
      </c>
      <c r="AV44" s="39">
        <f t="shared" si="68"/>
        <v>3730</v>
      </c>
      <c r="AW44" s="52">
        <f t="shared" si="38"/>
        <v>0</v>
      </c>
      <c r="AX44" s="39">
        <f t="shared" si="70"/>
        <v>4478.171300446571</v>
      </c>
      <c r="AY44" s="52">
        <f t="shared" si="39"/>
        <v>0</v>
      </c>
      <c r="AZ44" s="9"/>
      <c r="BA44" s="39">
        <f t="shared" si="40"/>
        <v>1.2029105904109536</v>
      </c>
      <c r="BB44" s="35">
        <v>3730</v>
      </c>
      <c r="BC44" s="39">
        <f t="shared" si="63"/>
        <v>3730</v>
      </c>
      <c r="BD44" s="52">
        <f t="shared" si="64"/>
        <v>0</v>
      </c>
      <c r="BE44" s="39">
        <f t="shared" si="41"/>
        <v>4478.171300446571</v>
      </c>
      <c r="BF44" s="52">
        <f t="shared" si="42"/>
        <v>0</v>
      </c>
      <c r="BG44" s="9"/>
      <c r="BH44" s="39">
        <f t="shared" si="43"/>
        <v>1.2029105904109536</v>
      </c>
      <c r="BI44" s="35">
        <v>3730</v>
      </c>
      <c r="BJ44" s="39">
        <f t="shared" si="44"/>
        <v>3730</v>
      </c>
      <c r="BK44" s="52">
        <f t="shared" si="71"/>
        <v>0</v>
      </c>
      <c r="BL44" s="39">
        <f t="shared" si="45"/>
        <v>4478.171300446571</v>
      </c>
      <c r="BM44" s="52">
        <f t="shared" si="46"/>
        <v>0</v>
      </c>
      <c r="BN44" s="9"/>
      <c r="BO44" s="39">
        <f t="shared" si="72"/>
        <v>1.2029105904109536</v>
      </c>
      <c r="BP44" s="35">
        <v>3730</v>
      </c>
      <c r="BQ44" s="10">
        <f t="shared" si="73"/>
        <v>3730</v>
      </c>
      <c r="BR44" s="52">
        <f t="shared" si="47"/>
        <v>0</v>
      </c>
      <c r="BS44" s="12">
        <f t="shared" si="74"/>
        <v>4478.171300446571</v>
      </c>
      <c r="BT44" s="52">
        <f t="shared" si="75"/>
        <v>0</v>
      </c>
      <c r="BU44" s="9"/>
      <c r="BV44" s="39">
        <f t="shared" si="48"/>
        <v>1.2029105904109536</v>
      </c>
      <c r="BW44" s="24">
        <v>3730</v>
      </c>
      <c r="BX44" s="39">
        <f t="shared" si="49"/>
        <v>3730</v>
      </c>
      <c r="BY44" s="27">
        <f t="shared" si="50"/>
        <v>0</v>
      </c>
      <c r="BZ44" s="11">
        <f t="shared" si="76"/>
        <v>4478.171300446571</v>
      </c>
      <c r="CA44" s="52">
        <f t="shared" si="51"/>
        <v>0</v>
      </c>
      <c r="CB44" s="9"/>
      <c r="CC44" s="39">
        <f t="shared" si="65"/>
        <v>1.2029105904109536</v>
      </c>
      <c r="CD44" s="24">
        <v>3730</v>
      </c>
      <c r="CE44" s="39">
        <f t="shared" si="52"/>
        <v>3730</v>
      </c>
      <c r="CF44" s="52">
        <f t="shared" si="53"/>
        <v>0</v>
      </c>
      <c r="CG44" s="39">
        <f t="shared" si="77"/>
        <v>4478.171300446571</v>
      </c>
      <c r="CH44" s="52">
        <f t="shared" si="54"/>
        <v>0</v>
      </c>
      <c r="CI44" s="9"/>
      <c r="CJ44" s="39">
        <f t="shared" si="66"/>
        <v>1.2029105904109536</v>
      </c>
      <c r="CK44" s="24">
        <v>3730</v>
      </c>
      <c r="CL44" s="39">
        <f t="shared" si="55"/>
        <v>3730</v>
      </c>
      <c r="CM44" s="39">
        <f t="shared" si="78"/>
        <v>4478.171300446571</v>
      </c>
      <c r="CN44" s="52">
        <f t="shared" si="79"/>
        <v>0</v>
      </c>
      <c r="CO44" s="74"/>
      <c r="CP44" s="39">
        <f t="shared" si="80"/>
        <v>49</v>
      </c>
      <c r="CQ44" s="39" t="str">
        <f t="shared" si="81"/>
        <v xml:space="preserve"> ('16', '17'),</v>
      </c>
      <c r="CR44" s="39">
        <f t="shared" si="82"/>
        <v>10460</v>
      </c>
      <c r="CS44" s="39">
        <f t="shared" si="56"/>
        <v>1.2029105904109536</v>
      </c>
      <c r="CT44" s="39">
        <f t="shared" si="57"/>
        <v>3730</v>
      </c>
      <c r="CU44" s="11">
        <f t="shared" si="83"/>
        <v>4486.8565022328567</v>
      </c>
      <c r="CV44" s="66">
        <f t="shared" si="58"/>
        <v>0.35659655831739961</v>
      </c>
      <c r="CW44" s="39" t="str">
        <f t="shared" si="59"/>
        <v>-</v>
      </c>
      <c r="CX44" s="9"/>
      <c r="CZ44" s="39">
        <v>49</v>
      </c>
    </row>
    <row r="45" spans="2:104" s="1" customFormat="1" x14ac:dyDescent="0.3">
      <c r="B45" s="86"/>
      <c r="C45" s="34">
        <v>50</v>
      </c>
      <c r="D45" s="35" t="s">
        <v>45</v>
      </c>
      <c r="E45" s="35">
        <v>39360</v>
      </c>
      <c r="F45" s="35">
        <v>1.8</v>
      </c>
      <c r="G45" s="35">
        <v>950</v>
      </c>
      <c r="H45" s="35">
        <f t="shared" si="15"/>
        <v>1332.0001577165151</v>
      </c>
      <c r="I45" s="39">
        <f t="shared" si="16"/>
        <v>1710.0000174097056</v>
      </c>
      <c r="J45" s="8"/>
      <c r="K45" s="50">
        <f t="shared" si="69"/>
        <v>1.8000000916300296</v>
      </c>
      <c r="L45" s="51">
        <v>1690</v>
      </c>
      <c r="M45" s="52">
        <f t="shared" si="17"/>
        <v>1173.2093404378345</v>
      </c>
      <c r="N45" s="52">
        <f t="shared" si="18"/>
        <v>930.22351735870643</v>
      </c>
      <c r="O45" s="39">
        <f t="shared" si="19"/>
        <v>2111.7768627974233</v>
      </c>
      <c r="P45" s="52">
        <f t="shared" si="20"/>
        <v>49822.409658693097</v>
      </c>
      <c r="Q45" s="6"/>
      <c r="R45" s="39">
        <f t="shared" si="21"/>
        <v>1.8000002131304262</v>
      </c>
      <c r="S45" s="35">
        <v>1690</v>
      </c>
      <c r="T45" s="39">
        <f t="shared" si="22"/>
        <v>1543.6977126932827</v>
      </c>
      <c r="U45" s="52">
        <f t="shared" si="23"/>
        <v>263.34421934585748</v>
      </c>
      <c r="V45" s="39">
        <f t="shared" si="24"/>
        <v>2778.6560800832358</v>
      </c>
      <c r="W45" s="52">
        <f t="shared" si="25"/>
        <v>137261.63397649158</v>
      </c>
      <c r="X45" s="9"/>
      <c r="Y45" s="39">
        <f t="shared" si="26"/>
        <v>1.8000006388405101</v>
      </c>
      <c r="Z45" s="23">
        <v>1690</v>
      </c>
      <c r="AA45" s="39">
        <f t="shared" si="27"/>
        <v>1578.5468322921224</v>
      </c>
      <c r="AB45" s="27">
        <f t="shared" si="28"/>
        <v>200.61580415227692</v>
      </c>
      <c r="AC45" s="39">
        <f t="shared" si="29"/>
        <v>2841.3845186523058</v>
      </c>
      <c r="AD45" s="52">
        <f t="shared" si="30"/>
        <v>1214.4611368142337</v>
      </c>
      <c r="AE45" s="9"/>
      <c r="AF45" s="39">
        <f t="shared" si="31"/>
        <v>1.8000006985110639</v>
      </c>
      <c r="AG45" s="35">
        <v>1690</v>
      </c>
      <c r="AH45" s="39">
        <f t="shared" si="32"/>
        <v>1689.9999999967563</v>
      </c>
      <c r="AI45" s="52">
        <f t="shared" si="67"/>
        <v>5.838686113654929E-9</v>
      </c>
      <c r="AJ45" s="39">
        <f t="shared" si="33"/>
        <v>3042.000310169256</v>
      </c>
      <c r="AK45" s="52">
        <f t="shared" si="34"/>
        <v>12421.808591397243</v>
      </c>
      <c r="AL45" s="9"/>
      <c r="AM45" s="39">
        <f t="shared" si="35"/>
        <v>1.8000009176777958</v>
      </c>
      <c r="AN45" s="35">
        <v>1690</v>
      </c>
      <c r="AO45" s="39">
        <f t="shared" si="60"/>
        <v>1689.9999999971199</v>
      </c>
      <c r="AP45" s="52">
        <f t="shared" si="36"/>
        <v>5.1842588673536372E-9</v>
      </c>
      <c r="AQ45" s="39">
        <f t="shared" si="84"/>
        <v>3042.0003101699108</v>
      </c>
      <c r="AR45" s="52">
        <f t="shared" si="62"/>
        <v>1.3218351358476211E-19</v>
      </c>
      <c r="AS45" s="9"/>
      <c r="AT45" s="39">
        <f t="shared" si="37"/>
        <v>1.8000009176777958</v>
      </c>
      <c r="AU45" s="35">
        <v>1690</v>
      </c>
      <c r="AV45" s="39">
        <f t="shared" si="68"/>
        <v>1689.9999999972858</v>
      </c>
      <c r="AW45" s="52">
        <f t="shared" si="38"/>
        <v>4.8854897055025156E-9</v>
      </c>
      <c r="AX45" s="39">
        <f t="shared" si="70"/>
        <v>3042.0003101702096</v>
      </c>
      <c r="AY45" s="52">
        <f t="shared" si="39"/>
        <v>2.7550284276844278E-20</v>
      </c>
      <c r="AZ45" s="9"/>
      <c r="BA45" s="39">
        <f t="shared" si="40"/>
        <v>1.8000009176777958</v>
      </c>
      <c r="BB45" s="35">
        <v>1690</v>
      </c>
      <c r="BC45" s="39">
        <f t="shared" si="63"/>
        <v>1689.9999999973645</v>
      </c>
      <c r="BD45" s="52">
        <f t="shared" si="64"/>
        <v>4.743881308241573E-9</v>
      </c>
      <c r="BE45" s="39">
        <f t="shared" si="41"/>
        <v>3042.000310170351</v>
      </c>
      <c r="BF45" s="52">
        <f t="shared" si="42"/>
        <v>6.1891721382748913E-21</v>
      </c>
      <c r="BG45" s="9"/>
      <c r="BH45" s="39">
        <f t="shared" si="43"/>
        <v>1.8000009176777958</v>
      </c>
      <c r="BI45" s="35">
        <v>1690</v>
      </c>
      <c r="BJ45" s="39">
        <f t="shared" si="44"/>
        <v>1689.9999999977165</v>
      </c>
      <c r="BK45" s="52">
        <f t="shared" si="71"/>
        <v>4.1103269759874143E-9</v>
      </c>
      <c r="BL45" s="39">
        <f t="shared" si="45"/>
        <v>3042.0003101709844</v>
      </c>
      <c r="BM45" s="52">
        <f t="shared" si="46"/>
        <v>1.238860131614544E-19</v>
      </c>
      <c r="BN45" s="9"/>
      <c r="BO45" s="39">
        <f t="shared" si="72"/>
        <v>1.8000009176777958</v>
      </c>
      <c r="BP45" s="35">
        <v>1690</v>
      </c>
      <c r="BQ45" s="10">
        <f t="shared" si="73"/>
        <v>1689.9999999977922</v>
      </c>
      <c r="BR45" s="52">
        <f t="shared" si="47"/>
        <v>3.9740391254443682E-9</v>
      </c>
      <c r="BS45" s="12">
        <f t="shared" si="74"/>
        <v>3042.0003101711209</v>
      </c>
      <c r="BT45" s="52">
        <f t="shared" si="75"/>
        <v>5.7328269340870429E-21</v>
      </c>
      <c r="BU45" s="9"/>
      <c r="BV45" s="39">
        <f t="shared" si="48"/>
        <v>1.8000009176777958</v>
      </c>
      <c r="BW45" s="24">
        <v>1690</v>
      </c>
      <c r="BX45" s="39">
        <f t="shared" si="49"/>
        <v>1689.9999999984077</v>
      </c>
      <c r="BY45" s="27">
        <f t="shared" si="50"/>
        <v>2.8661375896484979E-9</v>
      </c>
      <c r="BZ45" s="11">
        <f t="shared" si="76"/>
        <v>3042.0003101722286</v>
      </c>
      <c r="CA45" s="52">
        <f t="shared" si="51"/>
        <v>3.7884091403225571E-19</v>
      </c>
      <c r="CB45" s="9"/>
      <c r="CC45" s="39">
        <f t="shared" si="65"/>
        <v>1.8000009176777958</v>
      </c>
      <c r="CD45" s="24">
        <v>1690</v>
      </c>
      <c r="CE45" s="39">
        <f t="shared" si="52"/>
        <v>1689.9999999984459</v>
      </c>
      <c r="CF45" s="52">
        <f t="shared" si="53"/>
        <v>2.7973797551402947E-9</v>
      </c>
      <c r="CG45" s="39">
        <f t="shared" si="77"/>
        <v>3042.0003101722973</v>
      </c>
      <c r="CH45" s="52">
        <f t="shared" si="54"/>
        <v>1.4591466005435408E-21</v>
      </c>
      <c r="CI45" s="9"/>
      <c r="CJ45" s="39">
        <f t="shared" si="66"/>
        <v>1.8000009176777958</v>
      </c>
      <c r="CK45" s="24">
        <v>1690</v>
      </c>
      <c r="CL45" s="39">
        <f t="shared" si="55"/>
        <v>1689.9999999984705</v>
      </c>
      <c r="CM45" s="39">
        <f t="shared" si="78"/>
        <v>3042.0003101723419</v>
      </c>
      <c r="CN45" s="52">
        <f t="shared" si="79"/>
        <v>6.0301466655115717E-22</v>
      </c>
      <c r="CO45" s="74"/>
      <c r="CP45" s="39">
        <f t="shared" si="80"/>
        <v>50</v>
      </c>
      <c r="CQ45" s="39" t="str">
        <f t="shared" si="81"/>
        <v xml:space="preserve"> ('16', '18'),</v>
      </c>
      <c r="CR45" s="39">
        <f t="shared" si="82"/>
        <v>39360</v>
      </c>
      <c r="CS45" s="39">
        <f t="shared" si="56"/>
        <v>1.8000009176777958</v>
      </c>
      <c r="CT45" s="39">
        <f t="shared" si="57"/>
        <v>1689.9999999984705</v>
      </c>
      <c r="CU45" s="11">
        <f t="shared" si="83"/>
        <v>3042.0015508727215</v>
      </c>
      <c r="CV45" s="66">
        <f t="shared" si="58"/>
        <v>4.2936991869879836E-2</v>
      </c>
      <c r="CW45" s="39" t="str">
        <f t="shared" si="59"/>
        <v>-</v>
      </c>
      <c r="CX45" s="9"/>
      <c r="CZ45" s="39">
        <v>50</v>
      </c>
    </row>
    <row r="46" spans="2:104" s="1" customFormat="1" x14ac:dyDescent="0.3">
      <c r="B46" s="86"/>
      <c r="C46" s="34">
        <v>26</v>
      </c>
      <c r="D46" s="35" t="s">
        <v>46</v>
      </c>
      <c r="E46" s="35">
        <v>27830</v>
      </c>
      <c r="F46" s="35">
        <v>1.8</v>
      </c>
      <c r="G46" s="35">
        <v>7890</v>
      </c>
      <c r="H46" s="35">
        <f t="shared" si="15"/>
        <v>4289.8813175529876</v>
      </c>
      <c r="I46" s="39">
        <f t="shared" si="16"/>
        <v>14204.752491272078</v>
      </c>
      <c r="J46" s="8"/>
      <c r="K46" s="50">
        <f t="shared" si="69"/>
        <v>1.8017442910469432</v>
      </c>
      <c r="L46" s="51">
        <v>10270</v>
      </c>
      <c r="M46" s="52">
        <f t="shared" si="17"/>
        <v>8607.88950032709</v>
      </c>
      <c r="N46" s="52">
        <f t="shared" si="18"/>
        <v>2998.6977930164171</v>
      </c>
      <c r="O46" s="39">
        <f t="shared" si="19"/>
        <v>15498.455363749472</v>
      </c>
      <c r="P46" s="52">
        <f t="shared" si="20"/>
        <v>515365.33467987896</v>
      </c>
      <c r="Q46" s="6"/>
      <c r="R46" s="39">
        <f t="shared" si="21"/>
        <v>1.8024711418289865</v>
      </c>
      <c r="S46" s="35">
        <v>10270</v>
      </c>
      <c r="T46" s="39">
        <f t="shared" si="22"/>
        <v>9799.4602110946125</v>
      </c>
      <c r="U46" s="52">
        <f t="shared" si="23"/>
        <v>-3443.581824118769</v>
      </c>
      <c r="V46" s="39">
        <f t="shared" si="24"/>
        <v>17647.163270327812</v>
      </c>
      <c r="W46" s="52">
        <f t="shared" si="25"/>
        <v>1419840.758759019</v>
      </c>
      <c r="X46" s="9"/>
      <c r="Y46" s="39">
        <f t="shared" si="26"/>
        <v>1.8041506828857268</v>
      </c>
      <c r="Z46" s="23">
        <v>7890</v>
      </c>
      <c r="AA46" s="39">
        <f t="shared" si="27"/>
        <v>9344.6279012882951</v>
      </c>
      <c r="AB46" s="27">
        <f t="shared" si="28"/>
        <v>604.99515427494089</v>
      </c>
      <c r="AC46" s="39">
        <f t="shared" si="29"/>
        <v>16826.744547863236</v>
      </c>
      <c r="AD46" s="52">
        <f t="shared" si="30"/>
        <v>206872.43004374992</v>
      </c>
      <c r="AE46" s="9"/>
      <c r="AF46" s="39">
        <f t="shared" si="31"/>
        <v>1.8034320925413312</v>
      </c>
      <c r="AG46" s="35">
        <v>9680</v>
      </c>
      <c r="AH46" s="39">
        <f t="shared" si="32"/>
        <v>9679.9999999902393</v>
      </c>
      <c r="AI46" s="52">
        <f t="shared" si="67"/>
        <v>-3228.5054763288977</v>
      </c>
      <c r="AJ46" s="39">
        <f t="shared" si="33"/>
        <v>17431.650991509723</v>
      </c>
      <c r="AK46" s="52">
        <f t="shared" si="34"/>
        <v>112474.44458774661</v>
      </c>
      <c r="AL46" s="9"/>
      <c r="AM46" s="39">
        <f t="shared" si="35"/>
        <v>1.8039519584335233</v>
      </c>
      <c r="AN46" s="35">
        <v>7890</v>
      </c>
      <c r="AO46" s="39">
        <f t="shared" si="60"/>
        <v>9479.3548967263832</v>
      </c>
      <c r="AP46" s="52">
        <f t="shared" si="36"/>
        <v>-1351.5129282012722</v>
      </c>
      <c r="AQ46" s="39">
        <f t="shared" si="84"/>
        <v>17069.729062047238</v>
      </c>
      <c r="AR46" s="52">
        <f t="shared" si="62"/>
        <v>40258.457463763465</v>
      </c>
      <c r="AS46" s="9"/>
      <c r="AT46" s="39">
        <f t="shared" si="37"/>
        <v>1.803634344327655</v>
      </c>
      <c r="AU46" s="35">
        <v>8730</v>
      </c>
      <c r="AV46" s="39">
        <f t="shared" si="68"/>
        <v>9436.1614108909253</v>
      </c>
      <c r="AW46" s="52">
        <f t="shared" si="38"/>
        <v>-1273.5887220962534</v>
      </c>
      <c r="AX46" s="39">
        <f t="shared" si="70"/>
        <v>16991.825231624844</v>
      </c>
      <c r="AY46" s="52">
        <f t="shared" si="39"/>
        <v>1865.6772186179089</v>
      </c>
      <c r="AZ46" s="9"/>
      <c r="BA46" s="39">
        <f t="shared" si="40"/>
        <v>1.8035685549069798</v>
      </c>
      <c r="BB46" s="35">
        <v>8730</v>
      </c>
      <c r="BC46" s="39">
        <f t="shared" si="63"/>
        <v>9415.6934391717568</v>
      </c>
      <c r="BD46" s="52">
        <f t="shared" si="64"/>
        <v>-1236.5809873867531</v>
      </c>
      <c r="BE46" s="39">
        <f t="shared" si="41"/>
        <v>16954.91015762958</v>
      </c>
      <c r="BF46" s="52">
        <f t="shared" si="42"/>
        <v>418.93786629667812</v>
      </c>
      <c r="BG46" s="9"/>
      <c r="BH46" s="39">
        <f t="shared" si="43"/>
        <v>1.8035376933007941</v>
      </c>
      <c r="BI46" s="35">
        <v>8730</v>
      </c>
      <c r="BJ46" s="39">
        <f t="shared" si="44"/>
        <v>9324.1445595313526</v>
      </c>
      <c r="BK46" s="52">
        <f t="shared" si="71"/>
        <v>-1071.4645312895907</v>
      </c>
      <c r="BL46" s="39">
        <f t="shared" si="45"/>
        <v>16789.804539498582</v>
      </c>
      <c r="BM46" s="52">
        <f t="shared" si="46"/>
        <v>8381.1973634132264</v>
      </c>
      <c r="BN46" s="9"/>
      <c r="BO46" s="39">
        <f t="shared" si="72"/>
        <v>1.8034020988744017</v>
      </c>
      <c r="BP46" s="35">
        <v>8730</v>
      </c>
      <c r="BQ46" s="10">
        <f t="shared" si="73"/>
        <v>9304.4610677403016</v>
      </c>
      <c r="BR46" s="52">
        <f t="shared" si="47"/>
        <v>-1035.8378099761621</v>
      </c>
      <c r="BS46" s="12">
        <f t="shared" si="74"/>
        <v>16754.307571223417</v>
      </c>
      <c r="BT46" s="52">
        <f t="shared" si="75"/>
        <v>387.43984908837143</v>
      </c>
      <c r="BU46" s="9"/>
      <c r="BV46" s="39">
        <f t="shared" si="48"/>
        <v>1.8033734620657591</v>
      </c>
      <c r="BW46" s="24">
        <v>8730</v>
      </c>
      <c r="BX46" s="39">
        <f t="shared" si="49"/>
        <v>9144.2901566483379</v>
      </c>
      <c r="BY46" s="27">
        <f t="shared" si="50"/>
        <v>965.97316678299444</v>
      </c>
      <c r="BZ46" s="11">
        <f t="shared" si="76"/>
        <v>16465.477886226359</v>
      </c>
      <c r="CA46" s="52">
        <f t="shared" si="51"/>
        <v>25654.720760029744</v>
      </c>
      <c r="CB46" s="9"/>
      <c r="CC46" s="39">
        <f t="shared" si="65"/>
        <v>1.8031471028153934</v>
      </c>
      <c r="CD46" s="24">
        <v>9680</v>
      </c>
      <c r="CE46" s="39">
        <f t="shared" si="52"/>
        <v>9157.1646975081749</v>
      </c>
      <c r="CF46" s="52">
        <f t="shared" si="53"/>
        <v>-770.24438359774183</v>
      </c>
      <c r="CG46" s="39">
        <f t="shared" si="77"/>
        <v>16488.692691530399</v>
      </c>
      <c r="CH46" s="52">
        <f t="shared" si="54"/>
        <v>165.75380235161239</v>
      </c>
      <c r="CI46" s="9"/>
      <c r="CJ46" s="39">
        <f t="shared" si="66"/>
        <v>1.8031648639110216</v>
      </c>
      <c r="CK46" s="24">
        <v>8730</v>
      </c>
      <c r="CL46" s="39">
        <f t="shared" si="55"/>
        <v>9150.4005908957097</v>
      </c>
      <c r="CM46" s="39">
        <f t="shared" si="78"/>
        <v>16476.495923753748</v>
      </c>
      <c r="CN46" s="52">
        <f t="shared" si="79"/>
        <v>45.753138264795233</v>
      </c>
      <c r="CO46" s="74"/>
      <c r="CP46" s="39">
        <f t="shared" si="80"/>
        <v>26</v>
      </c>
      <c r="CQ46" s="39" t="str">
        <f t="shared" si="81"/>
        <v xml:space="preserve"> ('10', '9'),</v>
      </c>
      <c r="CR46" s="39">
        <f t="shared" si="82"/>
        <v>27830</v>
      </c>
      <c r="CS46" s="39">
        <f t="shared" si="56"/>
        <v>1.8031648639110216</v>
      </c>
      <c r="CT46" s="39">
        <f t="shared" si="57"/>
        <v>9150.4005908957097</v>
      </c>
      <c r="CU46" s="11">
        <f t="shared" si="83"/>
        <v>16499.680836213793</v>
      </c>
      <c r="CV46" s="66">
        <f t="shared" si="58"/>
        <v>0.3287962842578408</v>
      </c>
      <c r="CW46" s="39" t="str">
        <f t="shared" si="59"/>
        <v>-</v>
      </c>
      <c r="CX46" s="9"/>
      <c r="CZ46" s="39">
        <v>26</v>
      </c>
    </row>
    <row r="47" spans="2:104" s="1" customFormat="1" x14ac:dyDescent="0.3">
      <c r="B47" s="86"/>
      <c r="C47" s="34">
        <v>27</v>
      </c>
      <c r="D47" s="35" t="s">
        <v>47</v>
      </c>
      <c r="E47" s="35">
        <v>20000</v>
      </c>
      <c r="F47" s="35">
        <v>3</v>
      </c>
      <c r="G47" s="35">
        <v>4550</v>
      </c>
      <c r="H47" s="35">
        <f t="shared" si="15"/>
        <v>4802.8866044193428</v>
      </c>
      <c r="I47" s="39">
        <f t="shared" si="16"/>
        <v>13651.096931505061</v>
      </c>
      <c r="J47" s="8"/>
      <c r="K47" s="50">
        <f t="shared" si="69"/>
        <v>3.001205419236328</v>
      </c>
      <c r="L47" s="51">
        <v>6150</v>
      </c>
      <c r="M47" s="52">
        <f t="shared" si="17"/>
        <v>5032.6147901358581</v>
      </c>
      <c r="N47" s="52">
        <f t="shared" si="18"/>
        <v>-368.05052802564484</v>
      </c>
      <c r="O47" s="39">
        <f t="shared" si="19"/>
        <v>15099.660266419331</v>
      </c>
      <c r="P47" s="52">
        <f t="shared" si="20"/>
        <v>232917.03565787838</v>
      </c>
      <c r="Q47" s="6"/>
      <c r="R47" s="39">
        <f t="shared" si="21"/>
        <v>3.0018041277620893</v>
      </c>
      <c r="S47" s="35">
        <v>4910</v>
      </c>
      <c r="T47" s="39">
        <f t="shared" si="22"/>
        <v>4944.7119746121325</v>
      </c>
      <c r="U47" s="52">
        <f t="shared" si="23"/>
        <v>-1184.7505167718982</v>
      </c>
      <c r="V47" s="39">
        <f t="shared" si="24"/>
        <v>14835.798676007813</v>
      </c>
      <c r="W47" s="52">
        <f t="shared" si="25"/>
        <v>7726.9049769981384</v>
      </c>
      <c r="X47" s="9"/>
      <c r="Y47" s="39">
        <f t="shared" si="26"/>
        <v>3.0016813438072356</v>
      </c>
      <c r="Z47" s="23">
        <v>4550</v>
      </c>
      <c r="AA47" s="39">
        <f t="shared" si="27"/>
        <v>4850.6918122238658</v>
      </c>
      <c r="AB47" s="27">
        <f t="shared" si="28"/>
        <v>178.0215100558479</v>
      </c>
      <c r="AC47" s="39">
        <f t="shared" si="29"/>
        <v>14553.586006966818</v>
      </c>
      <c r="AD47" s="52">
        <f t="shared" si="30"/>
        <v>8839.7909355160446</v>
      </c>
      <c r="AE47" s="9"/>
      <c r="AF47" s="39">
        <f t="shared" si="31"/>
        <v>3.001557066861487</v>
      </c>
      <c r="AG47" s="35">
        <v>4910</v>
      </c>
      <c r="AH47" s="39">
        <f t="shared" si="32"/>
        <v>4909.9999999982738</v>
      </c>
      <c r="AI47" s="52">
        <f t="shared" si="67"/>
        <v>5.1814845581632138E-9</v>
      </c>
      <c r="AJ47" s="39">
        <f t="shared" si="33"/>
        <v>14731.605203086012</v>
      </c>
      <c r="AK47" s="52">
        <f t="shared" si="34"/>
        <v>3517.4611370844382</v>
      </c>
      <c r="AL47" s="9"/>
      <c r="AM47" s="39">
        <f t="shared" si="35"/>
        <v>3.0016346263657758</v>
      </c>
      <c r="AN47" s="35">
        <v>4910</v>
      </c>
      <c r="AO47" s="39">
        <f t="shared" si="60"/>
        <v>4909.9999999984675</v>
      </c>
      <c r="AP47" s="52">
        <f t="shared" si="36"/>
        <v>4.6000007800342548E-9</v>
      </c>
      <c r="AQ47" s="39">
        <f t="shared" si="84"/>
        <v>14731.605203086594</v>
      </c>
      <c r="AR47" s="52">
        <f t="shared" si="62"/>
        <v>3.7528357210918313E-20</v>
      </c>
      <c r="AS47" s="9"/>
      <c r="AT47" s="39">
        <f t="shared" si="37"/>
        <v>3.0016346263657758</v>
      </c>
      <c r="AU47" s="35">
        <v>4910</v>
      </c>
      <c r="AV47" s="39">
        <f t="shared" si="68"/>
        <v>4909.9999999985557</v>
      </c>
      <c r="AW47" s="52">
        <f t="shared" si="38"/>
        <v>4.3351936134684841E-9</v>
      </c>
      <c r="AX47" s="39">
        <f t="shared" si="70"/>
        <v>14731.60520308686</v>
      </c>
      <c r="AY47" s="52">
        <f t="shared" si="39"/>
        <v>7.7829423835114374E-21</v>
      </c>
      <c r="AZ47" s="9"/>
      <c r="BA47" s="39">
        <f t="shared" si="40"/>
        <v>3.0016346263657763</v>
      </c>
      <c r="BB47" s="35">
        <v>4910</v>
      </c>
      <c r="BC47" s="39">
        <f t="shared" si="63"/>
        <v>4909.9999999985976</v>
      </c>
      <c r="BD47" s="52">
        <f t="shared" si="64"/>
        <v>4.2096149571589436E-9</v>
      </c>
      <c r="BE47" s="39">
        <f t="shared" si="41"/>
        <v>14731.605203086983</v>
      </c>
      <c r="BF47" s="52">
        <f t="shared" si="42"/>
        <v>1.7503141761622066E-21</v>
      </c>
      <c r="BG47" s="9"/>
      <c r="BH47" s="39">
        <f t="shared" si="43"/>
        <v>3.0016346263657763</v>
      </c>
      <c r="BI47" s="35">
        <v>4910</v>
      </c>
      <c r="BJ47" s="39">
        <f t="shared" si="44"/>
        <v>4909.9999999987849</v>
      </c>
      <c r="BK47" s="52">
        <f t="shared" si="71"/>
        <v>3.6472409745553497E-9</v>
      </c>
      <c r="BL47" s="39">
        <f t="shared" si="45"/>
        <v>14731.605203087547</v>
      </c>
      <c r="BM47" s="52">
        <f t="shared" si="46"/>
        <v>3.5102236474300282E-20</v>
      </c>
      <c r="BN47" s="9"/>
      <c r="BO47" s="39">
        <f t="shared" si="72"/>
        <v>3.0016346263657763</v>
      </c>
      <c r="BP47" s="35">
        <v>4910</v>
      </c>
      <c r="BQ47" s="10">
        <f t="shared" si="73"/>
        <v>4909.9999999988249</v>
      </c>
      <c r="BR47" s="52">
        <f t="shared" si="47"/>
        <v>3.5271222598244862E-9</v>
      </c>
      <c r="BS47" s="12">
        <f t="shared" si="74"/>
        <v>14731.605203087667</v>
      </c>
      <c r="BT47" s="52">
        <f t="shared" si="75"/>
        <v>1.6014216659026616E-21</v>
      </c>
      <c r="BU47" s="9"/>
      <c r="BV47" s="39">
        <f t="shared" si="48"/>
        <v>3.0016346263657763</v>
      </c>
      <c r="BW47" s="24">
        <v>4910</v>
      </c>
      <c r="BX47" s="39">
        <f t="shared" si="49"/>
        <v>4909.9999999991524</v>
      </c>
      <c r="BY47" s="27">
        <f t="shared" si="50"/>
        <v>2.5443327756628646E-9</v>
      </c>
      <c r="BZ47" s="11">
        <f t="shared" si="76"/>
        <v>14731.605203088649</v>
      </c>
      <c r="CA47" s="52">
        <f t="shared" si="51"/>
        <v>1.0720260738687239E-19</v>
      </c>
      <c r="CB47" s="9"/>
      <c r="CC47" s="39">
        <f t="shared" si="65"/>
        <v>3.0016346263657772</v>
      </c>
      <c r="CD47" s="24">
        <v>4910</v>
      </c>
      <c r="CE47" s="39">
        <f t="shared" si="52"/>
        <v>4909.9999999991724</v>
      </c>
      <c r="CF47" s="52">
        <f t="shared" si="53"/>
        <v>2.4842734182974316E-9</v>
      </c>
      <c r="CG47" s="39">
        <f t="shared" si="77"/>
        <v>14731.605203088708</v>
      </c>
      <c r="CH47" s="52">
        <f t="shared" si="54"/>
        <v>4.0035541647566539E-22</v>
      </c>
      <c r="CI47" s="9"/>
      <c r="CJ47" s="39">
        <f t="shared" si="66"/>
        <v>3.0016346263657772</v>
      </c>
      <c r="CK47" s="24">
        <v>4910</v>
      </c>
      <c r="CL47" s="39">
        <f t="shared" si="55"/>
        <v>4909.9999999991851</v>
      </c>
      <c r="CM47" s="39">
        <f t="shared" si="78"/>
        <v>14731.605203088748</v>
      </c>
      <c r="CN47" s="52">
        <f t="shared" si="79"/>
        <v>1.6212740006039342E-22</v>
      </c>
      <c r="CO47" s="74"/>
      <c r="CP47" s="39">
        <f t="shared" si="80"/>
        <v>27</v>
      </c>
      <c r="CQ47" s="39" t="str">
        <f t="shared" si="81"/>
        <v xml:space="preserve"> ('10', '11'),</v>
      </c>
      <c r="CR47" s="39">
        <f t="shared" si="82"/>
        <v>20000</v>
      </c>
      <c r="CS47" s="39">
        <f t="shared" si="56"/>
        <v>3.0016346263657772</v>
      </c>
      <c r="CT47" s="39">
        <f t="shared" si="57"/>
        <v>4909.9999999991851</v>
      </c>
      <c r="CU47" s="11">
        <f t="shared" si="83"/>
        <v>14738.026015453519</v>
      </c>
      <c r="CV47" s="66">
        <f t="shared" si="58"/>
        <v>0.24549999999995925</v>
      </c>
      <c r="CW47" s="39" t="str">
        <f t="shared" si="59"/>
        <v>-</v>
      </c>
      <c r="CX47" s="9"/>
      <c r="CZ47" s="39">
        <v>27</v>
      </c>
    </row>
    <row r="48" spans="2:104" s="1" customFormat="1" x14ac:dyDescent="0.3">
      <c r="B48" s="86"/>
      <c r="C48" s="34">
        <v>28</v>
      </c>
      <c r="D48" s="35" t="s">
        <v>48</v>
      </c>
      <c r="E48" s="35">
        <v>27020</v>
      </c>
      <c r="F48" s="35">
        <v>3.6</v>
      </c>
      <c r="G48" s="35">
        <v>6690</v>
      </c>
      <c r="H48" s="35">
        <f t="shared" si="15"/>
        <v>27879.876712000805</v>
      </c>
      <c r="I48" s="39">
        <f t="shared" si="16"/>
        <v>24086.715269651744</v>
      </c>
      <c r="J48" s="8"/>
      <c r="K48" s="50">
        <f t="shared" si="69"/>
        <v>3.602029349515504</v>
      </c>
      <c r="L48" s="51">
        <v>14420</v>
      </c>
      <c r="M48" s="52">
        <f t="shared" si="17"/>
        <v>9021.6327048438652</v>
      </c>
      <c r="N48" s="52">
        <f t="shared" si="18"/>
        <v>2303.3441120590364</v>
      </c>
      <c r="O48" s="39">
        <f t="shared" si="19"/>
        <v>32489.986732046094</v>
      </c>
      <c r="P48" s="52">
        <f t="shared" si="20"/>
        <v>5436511.0702975187</v>
      </c>
      <c r="Q48" s="6"/>
      <c r="R48" s="39">
        <f t="shared" si="21"/>
        <v>3.6067110882277889</v>
      </c>
      <c r="S48" s="35">
        <v>9660</v>
      </c>
      <c r="T48" s="39">
        <f t="shared" si="22"/>
        <v>9479.2796373249657</v>
      </c>
      <c r="U48" s="52">
        <f t="shared" si="23"/>
        <v>-10058.467873428095</v>
      </c>
      <c r="V48" s="39">
        <f t="shared" si="24"/>
        <v>34140.91481077284</v>
      </c>
      <c r="W48" s="52">
        <f t="shared" si="25"/>
        <v>209440.71480936097</v>
      </c>
      <c r="X48" s="9"/>
      <c r="Y48" s="39">
        <f t="shared" si="26"/>
        <v>3.6081800078678432</v>
      </c>
      <c r="Z48" s="23">
        <v>6690</v>
      </c>
      <c r="AA48" s="39">
        <f t="shared" si="27"/>
        <v>8814.8748527848493</v>
      </c>
      <c r="AB48" s="27">
        <f t="shared" si="28"/>
        <v>-2504.6099045536721</v>
      </c>
      <c r="AC48" s="39">
        <f t="shared" si="29"/>
        <v>31744.333054161423</v>
      </c>
      <c r="AD48" s="52">
        <f t="shared" si="30"/>
        <v>441433.71771979856</v>
      </c>
      <c r="AE48" s="9"/>
      <c r="AF48" s="39">
        <f t="shared" si="31"/>
        <v>3.606116697239643</v>
      </c>
      <c r="AG48" s="35">
        <v>8120</v>
      </c>
      <c r="AH48" s="39">
        <f t="shared" si="32"/>
        <v>8120.0000000202235</v>
      </c>
      <c r="AI48" s="52">
        <f t="shared" si="67"/>
        <v>3424.4079207127852</v>
      </c>
      <c r="AJ48" s="39">
        <f t="shared" si="33"/>
        <v>29239.152576761851</v>
      </c>
      <c r="AK48" s="52">
        <f t="shared" si="34"/>
        <v>482851.06100466033</v>
      </c>
      <c r="AL48" s="9"/>
      <c r="AM48" s="39">
        <f t="shared" si="35"/>
        <v>3.6044042959907809</v>
      </c>
      <c r="AN48" s="35">
        <v>9070</v>
      </c>
      <c r="AO48" s="39">
        <f t="shared" si="60"/>
        <v>8226.4876246557797</v>
      </c>
      <c r="AP48" s="52">
        <f t="shared" si="36"/>
        <v>3040.6517290373931</v>
      </c>
      <c r="AQ48" s="39">
        <f t="shared" si="84"/>
        <v>29622.989492085835</v>
      </c>
      <c r="AR48" s="52">
        <f t="shared" si="62"/>
        <v>11339.614200523101</v>
      </c>
      <c r="AS48" s="9"/>
      <c r="AT48" s="39">
        <f t="shared" si="37"/>
        <v>3.6046399166165086</v>
      </c>
      <c r="AU48" s="35">
        <v>9070</v>
      </c>
      <c r="AV48" s="39">
        <f t="shared" si="68"/>
        <v>8275.1084316934466</v>
      </c>
      <c r="AW48" s="52">
        <f t="shared" si="38"/>
        <v>2865.4280775908073</v>
      </c>
      <c r="AX48" s="39">
        <f t="shared" si="70"/>
        <v>29798.252676394088</v>
      </c>
      <c r="AY48" s="52">
        <f t="shared" si="39"/>
        <v>2363.9828769940455</v>
      </c>
      <c r="AZ48" s="9"/>
      <c r="BA48" s="39">
        <f t="shared" si="40"/>
        <v>3.604750585664573</v>
      </c>
      <c r="BB48" s="35">
        <v>9070</v>
      </c>
      <c r="BC48" s="39">
        <f t="shared" si="63"/>
        <v>8298.1482323523032</v>
      </c>
      <c r="BD48" s="52">
        <f t="shared" si="64"/>
        <v>-642.17964006599391</v>
      </c>
      <c r="BE48" s="39">
        <f t="shared" si="41"/>
        <v>29881.306022494005</v>
      </c>
      <c r="BF48" s="52">
        <f t="shared" si="42"/>
        <v>530.83241439984999</v>
      </c>
      <c r="BG48" s="9"/>
      <c r="BH48" s="39">
        <f t="shared" si="43"/>
        <v>3.6048037139145284</v>
      </c>
      <c r="BI48" s="35">
        <v>8120</v>
      </c>
      <c r="BJ48" s="39">
        <f t="shared" si="44"/>
        <v>8274.3631555963238</v>
      </c>
      <c r="BK48" s="52">
        <f t="shared" si="71"/>
        <v>2868.1193954430346</v>
      </c>
      <c r="BL48" s="39">
        <f t="shared" si="45"/>
        <v>29795.566142584175</v>
      </c>
      <c r="BM48" s="52">
        <f t="shared" si="46"/>
        <v>565.72987628783108</v>
      </c>
      <c r="BN48" s="9"/>
      <c r="BO48" s="39">
        <f t="shared" si="72"/>
        <v>3.6047488744992378</v>
      </c>
      <c r="BP48" s="35">
        <v>9070</v>
      </c>
      <c r="BQ48" s="10">
        <f t="shared" si="73"/>
        <v>8300.7219112968396</v>
      </c>
      <c r="BR48" s="52">
        <f t="shared" si="47"/>
        <v>-651.44718001234833</v>
      </c>
      <c r="BS48" s="12">
        <f t="shared" si="74"/>
        <v>29890.583637583004</v>
      </c>
      <c r="BT48" s="52">
        <f t="shared" si="75"/>
        <v>694.78400207947197</v>
      </c>
      <c r="BU48" s="9"/>
      <c r="BV48" s="39">
        <f t="shared" si="48"/>
        <v>3.6048096761942552</v>
      </c>
      <c r="BW48" s="24">
        <v>8120</v>
      </c>
      <c r="BX48" s="39">
        <f t="shared" si="49"/>
        <v>8250.3331298593803</v>
      </c>
      <c r="BY48" s="27">
        <f t="shared" si="50"/>
        <v>2954.685083852447</v>
      </c>
      <c r="BZ48" s="11">
        <f t="shared" si="76"/>
        <v>29708.94459525105</v>
      </c>
      <c r="CA48" s="52">
        <f t="shared" si="51"/>
        <v>2539.0292947520456</v>
      </c>
      <c r="CB48" s="9"/>
      <c r="CC48" s="39">
        <f t="shared" si="65"/>
        <v>3.6046939484959979</v>
      </c>
      <c r="CD48" s="24">
        <v>9070</v>
      </c>
      <c r="CE48" s="39">
        <f t="shared" si="52"/>
        <v>8270.0319178171612</v>
      </c>
      <c r="CF48" s="52">
        <f t="shared" si="53"/>
        <v>2883.6993763346577</v>
      </c>
      <c r="CG48" s="39">
        <f t="shared" si="77"/>
        <v>29779.953139596561</v>
      </c>
      <c r="CH48" s="52">
        <f t="shared" si="54"/>
        <v>388.04224700561582</v>
      </c>
      <c r="CI48" s="9"/>
      <c r="CJ48" s="39">
        <f t="shared" si="66"/>
        <v>3.6047389390589251</v>
      </c>
      <c r="CK48" s="24">
        <v>9070</v>
      </c>
      <c r="CL48" s="39">
        <f t="shared" si="55"/>
        <v>8282.6993255547823</v>
      </c>
      <c r="CM48" s="39">
        <f t="shared" si="78"/>
        <v>29825.616021706224</v>
      </c>
      <c r="CN48" s="52">
        <f t="shared" si="79"/>
        <v>160.46321879114123</v>
      </c>
      <c r="CO48" s="74"/>
      <c r="CP48" s="39">
        <f t="shared" si="80"/>
        <v>28</v>
      </c>
      <c r="CQ48" s="39" t="str">
        <f t="shared" si="81"/>
        <v xml:space="preserve"> ('10', '15'),</v>
      </c>
      <c r="CR48" s="39">
        <f t="shared" si="82"/>
        <v>27020</v>
      </c>
      <c r="CS48" s="39">
        <f t="shared" si="56"/>
        <v>3.6047389390589251</v>
      </c>
      <c r="CT48" s="39">
        <f t="shared" si="57"/>
        <v>8282.6993255547823</v>
      </c>
      <c r="CU48" s="11">
        <f t="shared" si="83"/>
        <v>29856.968779344421</v>
      </c>
      <c r="CV48" s="66">
        <f t="shared" si="58"/>
        <v>0.30653957533511406</v>
      </c>
      <c r="CW48" s="39" t="str">
        <f t="shared" si="59"/>
        <v>-</v>
      </c>
      <c r="CX48" s="9"/>
      <c r="CZ48" s="39">
        <v>28</v>
      </c>
    </row>
    <row r="49" spans="2:104" s="1" customFormat="1" x14ac:dyDescent="0.3">
      <c r="B49" s="86"/>
      <c r="C49" s="34">
        <v>29</v>
      </c>
      <c r="D49" s="35" t="s">
        <v>49</v>
      </c>
      <c r="E49" s="35">
        <v>10270</v>
      </c>
      <c r="F49" s="35">
        <v>3</v>
      </c>
      <c r="G49" s="35">
        <v>950</v>
      </c>
      <c r="H49" s="35">
        <f t="shared" si="15"/>
        <v>2220.0567106345634</v>
      </c>
      <c r="I49" s="39">
        <f t="shared" si="16"/>
        <v>2850.0062600638303</v>
      </c>
      <c r="J49" s="8"/>
      <c r="K49" s="50">
        <f t="shared" si="69"/>
        <v>3.000032947704371</v>
      </c>
      <c r="L49" s="51">
        <v>1690</v>
      </c>
      <c r="M49" s="52">
        <f t="shared" si="17"/>
        <v>1173.2093404378345</v>
      </c>
      <c r="N49" s="52">
        <f t="shared" si="18"/>
        <v>1550.490690636163</v>
      </c>
      <c r="O49" s="39">
        <f t="shared" si="19"/>
        <v>3519.6460033259827</v>
      </c>
      <c r="P49" s="52">
        <f t="shared" si="20"/>
        <v>49822.409658693097</v>
      </c>
      <c r="Q49" s="6"/>
      <c r="R49" s="39">
        <f t="shared" si="21"/>
        <v>3.0000766359926532</v>
      </c>
      <c r="S49" s="35">
        <v>1690</v>
      </c>
      <c r="T49" s="39">
        <f t="shared" si="22"/>
        <v>1543.6977126932827</v>
      </c>
      <c r="U49" s="52">
        <f t="shared" si="23"/>
        <v>438.94360806135978</v>
      </c>
      <c r="V49" s="39">
        <f t="shared" si="24"/>
        <v>4631.164058620604</v>
      </c>
      <c r="W49" s="52">
        <f t="shared" si="25"/>
        <v>137261.63397649158</v>
      </c>
      <c r="X49" s="9"/>
      <c r="Y49" s="39">
        <f t="shared" si="26"/>
        <v>3.0002297099366442</v>
      </c>
      <c r="Z49" s="23">
        <v>1690</v>
      </c>
      <c r="AA49" s="39">
        <f t="shared" si="27"/>
        <v>1578.5468322921224</v>
      </c>
      <c r="AB49" s="27">
        <f t="shared" si="28"/>
        <v>334.39627958798201</v>
      </c>
      <c r="AC49" s="39">
        <f t="shared" si="29"/>
        <v>4735.7197922939176</v>
      </c>
      <c r="AD49" s="52">
        <f t="shared" si="30"/>
        <v>1214.4611368142337</v>
      </c>
      <c r="AE49" s="9"/>
      <c r="AF49" s="39">
        <f t="shared" si="31"/>
        <v>3.0002511658695452</v>
      </c>
      <c r="AG49" s="35">
        <v>1690</v>
      </c>
      <c r="AH49" s="39">
        <f t="shared" si="32"/>
        <v>1689.9999999967563</v>
      </c>
      <c r="AI49" s="52">
        <f t="shared" si="67"/>
        <v>9.732208897192522E-9</v>
      </c>
      <c r="AJ49" s="39">
        <f t="shared" si="33"/>
        <v>5070.1115306466481</v>
      </c>
      <c r="AK49" s="52">
        <f t="shared" si="34"/>
        <v>12421.808591397243</v>
      </c>
      <c r="AL49" s="9"/>
      <c r="AM49" s="39">
        <f t="shared" si="35"/>
        <v>3.0003299723561523</v>
      </c>
      <c r="AN49" s="35">
        <v>1690</v>
      </c>
      <c r="AO49" s="39">
        <f t="shared" si="60"/>
        <v>1689.9999999971199</v>
      </c>
      <c r="AP49" s="52">
        <f t="shared" si="36"/>
        <v>8.6413774078745036E-9</v>
      </c>
      <c r="AQ49" s="39">
        <f t="shared" si="84"/>
        <v>5070.1115306477386</v>
      </c>
      <c r="AR49" s="52">
        <f t="shared" si="62"/>
        <v>1.3218351358476211E-19</v>
      </c>
      <c r="AS49" s="9"/>
      <c r="AT49" s="39">
        <f t="shared" si="37"/>
        <v>3.0003299723561527</v>
      </c>
      <c r="AU49" s="35">
        <v>1690</v>
      </c>
      <c r="AV49" s="39">
        <f t="shared" si="68"/>
        <v>1689.9999999972858</v>
      </c>
      <c r="AW49" s="52">
        <f t="shared" si="38"/>
        <v>8.1433742889238141E-9</v>
      </c>
      <c r="AX49" s="39">
        <f t="shared" si="70"/>
        <v>5070.111530648237</v>
      </c>
      <c r="AY49" s="52">
        <f t="shared" si="39"/>
        <v>2.7550284276844278E-20</v>
      </c>
      <c r="AZ49" s="9"/>
      <c r="BA49" s="39">
        <f t="shared" si="40"/>
        <v>3.0003299723561527</v>
      </c>
      <c r="BB49" s="35">
        <v>1690</v>
      </c>
      <c r="BC49" s="39">
        <f t="shared" si="63"/>
        <v>1689.9999999973645</v>
      </c>
      <c r="BD49" s="52">
        <f t="shared" si="64"/>
        <v>7.9073344544622548E-9</v>
      </c>
      <c r="BE49" s="39">
        <f t="shared" si="41"/>
        <v>5070.1115306484726</v>
      </c>
      <c r="BF49" s="52">
        <f t="shared" si="42"/>
        <v>6.1891721382748913E-21</v>
      </c>
      <c r="BG49" s="9"/>
      <c r="BH49" s="39">
        <f t="shared" si="43"/>
        <v>3.0003299723561527</v>
      </c>
      <c r="BI49" s="35">
        <v>1690</v>
      </c>
      <c r="BJ49" s="39">
        <f t="shared" si="44"/>
        <v>1689.9999999977165</v>
      </c>
      <c r="BK49" s="52">
        <f t="shared" si="71"/>
        <v>6.8512949638654497E-9</v>
      </c>
      <c r="BL49" s="39">
        <f t="shared" si="45"/>
        <v>5070.1115306495294</v>
      </c>
      <c r="BM49" s="52">
        <f t="shared" si="46"/>
        <v>1.238860131614544E-19</v>
      </c>
      <c r="BN49" s="9"/>
      <c r="BO49" s="39">
        <f t="shared" si="72"/>
        <v>3.0003299723561527</v>
      </c>
      <c r="BP49" s="35">
        <v>1690</v>
      </c>
      <c r="BQ49" s="10">
        <f t="shared" si="73"/>
        <v>1689.9999999977922</v>
      </c>
      <c r="BR49" s="52">
        <f t="shared" si="47"/>
        <v>6.6241236780975346E-9</v>
      </c>
      <c r="BS49" s="12">
        <f t="shared" si="74"/>
        <v>5070.1115306497568</v>
      </c>
      <c r="BT49" s="52">
        <f t="shared" si="75"/>
        <v>5.7328269340870429E-21</v>
      </c>
      <c r="BU49" s="9"/>
      <c r="BV49" s="39">
        <f t="shared" si="48"/>
        <v>3.0003299723561536</v>
      </c>
      <c r="BW49" s="24">
        <v>1690</v>
      </c>
      <c r="BX49" s="39">
        <f t="shared" si="49"/>
        <v>1689.9999999984077</v>
      </c>
      <c r="BY49" s="27">
        <f t="shared" si="50"/>
        <v>4.7774189616598386E-9</v>
      </c>
      <c r="BZ49" s="11">
        <f t="shared" si="76"/>
        <v>5070.1115306516031</v>
      </c>
      <c r="CA49" s="52">
        <f t="shared" si="51"/>
        <v>3.7884091403225571E-19</v>
      </c>
      <c r="CB49" s="9"/>
      <c r="CC49" s="39">
        <f t="shared" si="65"/>
        <v>3.0003299723561536</v>
      </c>
      <c r="CD49" s="24">
        <v>1690</v>
      </c>
      <c r="CE49" s="39">
        <f t="shared" si="52"/>
        <v>1689.9999999984459</v>
      </c>
      <c r="CF49" s="52">
        <f t="shared" si="53"/>
        <v>4.6628100246958436E-9</v>
      </c>
      <c r="CG49" s="39">
        <f t="shared" si="77"/>
        <v>5070.1115306517177</v>
      </c>
      <c r="CH49" s="52">
        <f t="shared" si="54"/>
        <v>1.4591466005435408E-21</v>
      </c>
      <c r="CI49" s="9"/>
      <c r="CJ49" s="39">
        <f t="shared" si="66"/>
        <v>3.0003299723561536</v>
      </c>
      <c r="CK49" s="24">
        <v>1690</v>
      </c>
      <c r="CL49" s="39">
        <f t="shared" si="55"/>
        <v>1689.9999999984705</v>
      </c>
      <c r="CM49" s="39">
        <f t="shared" si="78"/>
        <v>5070.1115306517913</v>
      </c>
      <c r="CN49" s="52">
        <f t="shared" si="79"/>
        <v>6.0301466655115717E-22</v>
      </c>
      <c r="CO49" s="74"/>
      <c r="CP49" s="39">
        <f t="shared" si="80"/>
        <v>29</v>
      </c>
      <c r="CQ49" s="39" t="str">
        <f t="shared" si="81"/>
        <v xml:space="preserve"> ('10', '16'),</v>
      </c>
      <c r="CR49" s="39">
        <f t="shared" si="82"/>
        <v>10270</v>
      </c>
      <c r="CS49" s="39">
        <f t="shared" si="56"/>
        <v>3.0003299723561536</v>
      </c>
      <c r="CT49" s="39">
        <f t="shared" si="57"/>
        <v>1689.9999999984705</v>
      </c>
      <c r="CU49" s="11">
        <f t="shared" si="83"/>
        <v>5070.5576532773102</v>
      </c>
      <c r="CV49" s="66">
        <f t="shared" si="58"/>
        <v>0.16455696202516754</v>
      </c>
      <c r="CW49" s="39" t="str">
        <f t="shared" si="59"/>
        <v>-</v>
      </c>
      <c r="CX49" s="9"/>
      <c r="CZ49" s="39">
        <v>29</v>
      </c>
    </row>
    <row r="50" spans="2:104" s="1" customFormat="1" x14ac:dyDescent="0.3">
      <c r="B50" s="86"/>
      <c r="C50" s="34">
        <v>30</v>
      </c>
      <c r="D50" s="35" t="s">
        <v>50</v>
      </c>
      <c r="E50" s="35">
        <v>9990</v>
      </c>
      <c r="F50" s="35">
        <v>4.2</v>
      </c>
      <c r="G50" s="35">
        <v>1170</v>
      </c>
      <c r="H50" s="35">
        <f t="shared" si="15"/>
        <v>3990.270462346391</v>
      </c>
      <c r="I50" s="39">
        <f t="shared" si="16"/>
        <v>4914.0277356214328</v>
      </c>
      <c r="J50" s="8"/>
      <c r="K50" s="50">
        <f t="shared" si="69"/>
        <v>4.2001185282967217</v>
      </c>
      <c r="L50" s="51">
        <v>2120</v>
      </c>
      <c r="M50" s="52">
        <f t="shared" si="17"/>
        <v>1456.5525316431658</v>
      </c>
      <c r="N50" s="52">
        <f t="shared" si="18"/>
        <v>2787.0642582004966</v>
      </c>
      <c r="O50" s="39">
        <f t="shared" si="19"/>
        <v>6117.6035681887388</v>
      </c>
      <c r="P50" s="52">
        <f t="shared" si="20"/>
        <v>82112.35339110755</v>
      </c>
      <c r="Q50" s="6"/>
      <c r="R50" s="39">
        <f t="shared" si="21"/>
        <v>4.2002846972067278</v>
      </c>
      <c r="S50" s="35">
        <v>2120</v>
      </c>
      <c r="T50" s="39">
        <f t="shared" si="22"/>
        <v>1932.1794960251602</v>
      </c>
      <c r="U50" s="52">
        <f t="shared" si="23"/>
        <v>789.02757482125389</v>
      </c>
      <c r="V50" s="39">
        <f t="shared" si="24"/>
        <v>8115.4945627560273</v>
      </c>
      <c r="W50" s="52">
        <f t="shared" si="25"/>
        <v>226221.00924723098</v>
      </c>
      <c r="X50" s="9"/>
      <c r="Y50" s="39">
        <f t="shared" si="26"/>
        <v>4.200881593690065</v>
      </c>
      <c r="Z50" s="23">
        <v>2120</v>
      </c>
      <c r="AA50" s="39">
        <f t="shared" si="27"/>
        <v>1976.9182306452922</v>
      </c>
      <c r="AB50" s="27">
        <f t="shared" si="28"/>
        <v>601.12624398109574</v>
      </c>
      <c r="AC50" s="39">
        <f t="shared" si="29"/>
        <v>8303.4385588248624</v>
      </c>
      <c r="AD50" s="52">
        <f t="shared" si="30"/>
        <v>2001.5543754105918</v>
      </c>
      <c r="AE50" s="9"/>
      <c r="AF50" s="39">
        <f t="shared" si="31"/>
        <v>4.200966125226409</v>
      </c>
      <c r="AG50" s="35">
        <v>2120</v>
      </c>
      <c r="AH50" s="39">
        <f t="shared" si="32"/>
        <v>2119.9999999958359</v>
      </c>
      <c r="AI50" s="52">
        <f t="shared" si="67"/>
        <v>1.7494630680739776E-8</v>
      </c>
      <c r="AJ50" s="39">
        <f t="shared" si="33"/>
        <v>8904.5417362321405</v>
      </c>
      <c r="AK50" s="52">
        <f t="shared" si="34"/>
        <v>20472.392720482188</v>
      </c>
      <c r="AL50" s="9"/>
      <c r="AM50" s="39">
        <f t="shared" si="35"/>
        <v>4.2012776798340372</v>
      </c>
      <c r="AN50" s="35">
        <v>2120</v>
      </c>
      <c r="AO50" s="39">
        <f t="shared" si="60"/>
        <v>2119.9999999963024</v>
      </c>
      <c r="AP50" s="52">
        <f t="shared" si="36"/>
        <v>1.5534437268220502E-8</v>
      </c>
      <c r="AQ50" s="39">
        <f t="shared" si="84"/>
        <v>8904.5417362341013</v>
      </c>
      <c r="AR50" s="52">
        <f t="shared" si="62"/>
        <v>2.1768829462496774E-19</v>
      </c>
      <c r="AS50" s="9"/>
      <c r="AT50" s="39">
        <f t="shared" si="37"/>
        <v>4.2012776798340381</v>
      </c>
      <c r="AU50" s="35">
        <v>2120</v>
      </c>
      <c r="AV50" s="39">
        <f t="shared" si="68"/>
        <v>2119.9999999965157</v>
      </c>
      <c r="AW50" s="52">
        <f t="shared" si="38"/>
        <v>1.4638403437351555E-8</v>
      </c>
      <c r="AX50" s="39">
        <f t="shared" si="70"/>
        <v>8904.5417362349981</v>
      </c>
      <c r="AY50" s="52">
        <f t="shared" si="39"/>
        <v>4.548686867944413E-20</v>
      </c>
      <c r="AZ50" s="9"/>
      <c r="BA50" s="39">
        <f t="shared" si="40"/>
        <v>4.201277679834039</v>
      </c>
      <c r="BB50" s="35">
        <v>2120</v>
      </c>
      <c r="BC50" s="39">
        <f t="shared" si="63"/>
        <v>2119.9999999966167</v>
      </c>
      <c r="BD50" s="52">
        <f t="shared" si="64"/>
        <v>1.4214268020607622E-8</v>
      </c>
      <c r="BE50" s="39">
        <f t="shared" si="41"/>
        <v>8904.5417362354219</v>
      </c>
      <c r="BF50" s="52">
        <f t="shared" si="42"/>
        <v>1.0191692327265854E-20</v>
      </c>
      <c r="BG50" s="9"/>
      <c r="BH50" s="39">
        <f t="shared" si="43"/>
        <v>4.201277679834039</v>
      </c>
      <c r="BI50" s="35">
        <v>2120</v>
      </c>
      <c r="BJ50" s="39">
        <f t="shared" si="44"/>
        <v>2119.9999999970682</v>
      </c>
      <c r="BK50" s="52">
        <f t="shared" si="71"/>
        <v>1.2317121764631363E-8</v>
      </c>
      <c r="BL50" s="39">
        <f t="shared" si="45"/>
        <v>8904.5417362373191</v>
      </c>
      <c r="BM50" s="52">
        <f t="shared" si="46"/>
        <v>2.039101539568251E-19</v>
      </c>
      <c r="BN50" s="9"/>
      <c r="BO50" s="39">
        <f t="shared" si="72"/>
        <v>4.2012776798340399</v>
      </c>
      <c r="BP50" s="35">
        <v>2120</v>
      </c>
      <c r="BQ50" s="10">
        <f t="shared" si="73"/>
        <v>2119.9999999971656</v>
      </c>
      <c r="BR50" s="52">
        <f t="shared" si="47"/>
        <v>1.1908270507049375E-8</v>
      </c>
      <c r="BS50" s="12">
        <f t="shared" si="74"/>
        <v>8904.5417362377284</v>
      </c>
      <c r="BT50" s="52">
        <f t="shared" si="75"/>
        <v>9.4703908331196138E-21</v>
      </c>
      <c r="BU50" s="9"/>
      <c r="BV50" s="39">
        <f t="shared" si="48"/>
        <v>4.2012776798340399</v>
      </c>
      <c r="BW50" s="24">
        <v>2120</v>
      </c>
      <c r="BX50" s="39">
        <f t="shared" si="49"/>
        <v>2119.9999999979559</v>
      </c>
      <c r="BY50" s="27">
        <f t="shared" si="50"/>
        <v>8.5877869291171087E-9</v>
      </c>
      <c r="BZ50" s="11">
        <f t="shared" si="76"/>
        <v>8904.5417362410499</v>
      </c>
      <c r="CA50" s="52">
        <f t="shared" si="51"/>
        <v>6.2465453855615693E-19</v>
      </c>
      <c r="CB50" s="9"/>
      <c r="CC50" s="39">
        <f t="shared" si="65"/>
        <v>4.2012776798340417</v>
      </c>
      <c r="CD50" s="24">
        <v>2120</v>
      </c>
      <c r="CE50" s="39">
        <f t="shared" si="52"/>
        <v>2119.999999998005</v>
      </c>
      <c r="CF50" s="52">
        <f t="shared" si="53"/>
        <v>8.3814507804308693E-9</v>
      </c>
      <c r="CG50" s="39">
        <f t="shared" si="77"/>
        <v>8904.5417362412554</v>
      </c>
      <c r="CH50" s="52">
        <f t="shared" si="54"/>
        <v>2.4120586662046287E-21</v>
      </c>
      <c r="CI50" s="9"/>
      <c r="CJ50" s="39">
        <f t="shared" si="66"/>
        <v>4.2012776798340425</v>
      </c>
      <c r="CK50" s="24">
        <v>2120</v>
      </c>
      <c r="CL50" s="39">
        <f t="shared" si="55"/>
        <v>2119.9999999980364</v>
      </c>
      <c r="CM50" s="39">
        <f t="shared" si="78"/>
        <v>8904.5417362413864</v>
      </c>
      <c r="CN50" s="52">
        <f t="shared" si="79"/>
        <v>9.8455172409124119E-22</v>
      </c>
      <c r="CO50" s="74"/>
      <c r="CP50" s="39">
        <f t="shared" si="80"/>
        <v>30</v>
      </c>
      <c r="CQ50" s="39" t="str">
        <f t="shared" si="81"/>
        <v xml:space="preserve"> ('10', '17'),</v>
      </c>
      <c r="CR50" s="39">
        <f t="shared" si="82"/>
        <v>9990</v>
      </c>
      <c r="CS50" s="39">
        <f t="shared" si="56"/>
        <v>4.2012776798340425</v>
      </c>
      <c r="CT50" s="39">
        <f t="shared" si="57"/>
        <v>2119.9999999980364</v>
      </c>
      <c r="CU50" s="11">
        <f t="shared" si="83"/>
        <v>8906.7086812399211</v>
      </c>
      <c r="CV50" s="66">
        <f t="shared" si="58"/>
        <v>0.21221221221201567</v>
      </c>
      <c r="CW50" s="39" t="str">
        <f t="shared" si="59"/>
        <v>-</v>
      </c>
      <c r="CX50" s="9"/>
      <c r="CZ50" s="39">
        <v>30</v>
      </c>
    </row>
    <row r="51" spans="2:104" s="1" customFormat="1" x14ac:dyDescent="0.3">
      <c r="B51" s="86"/>
      <c r="C51" s="34">
        <v>43</v>
      </c>
      <c r="D51" s="35" t="s">
        <v>51</v>
      </c>
      <c r="E51" s="35">
        <v>27020</v>
      </c>
      <c r="F51" s="35">
        <v>3.6</v>
      </c>
      <c r="G51" s="35">
        <v>6690</v>
      </c>
      <c r="H51" s="35">
        <f t="shared" si="15"/>
        <v>18275.442106213581</v>
      </c>
      <c r="I51" s="39">
        <f t="shared" si="16"/>
        <v>24086.715269651744</v>
      </c>
      <c r="J51" s="8"/>
      <c r="K51" s="50">
        <f t="shared" si="69"/>
        <v>3.602029349515504</v>
      </c>
      <c r="L51" s="51">
        <v>11760</v>
      </c>
      <c r="M51" s="52">
        <f t="shared" si="17"/>
        <v>8219.2856162430016</v>
      </c>
      <c r="N51" s="52">
        <f t="shared" si="18"/>
        <v>5197.2672173261608</v>
      </c>
      <c r="O51" s="39">
        <f t="shared" si="19"/>
        <v>29597.028903540515</v>
      </c>
      <c r="P51" s="52">
        <f t="shared" si="20"/>
        <v>2338714.4960477371</v>
      </c>
      <c r="Q51" s="6"/>
      <c r="R51" s="39">
        <f t="shared" si="21"/>
        <v>3.6046236895884771</v>
      </c>
      <c r="S51" s="35">
        <v>9660</v>
      </c>
      <c r="T51" s="39">
        <f t="shared" si="22"/>
        <v>9252.136959522617</v>
      </c>
      <c r="U51" s="52">
        <f t="shared" si="23"/>
        <v>-9238.1700714876206</v>
      </c>
      <c r="V51" s="39">
        <f t="shared" si="24"/>
        <v>33321.430077800862</v>
      </c>
      <c r="W51" s="52">
        <f t="shared" si="25"/>
        <v>1066781.8973145059</v>
      </c>
      <c r="X51" s="9"/>
      <c r="Y51" s="39">
        <f t="shared" si="26"/>
        <v>3.6074237030750504</v>
      </c>
      <c r="Z51" s="23">
        <v>6690</v>
      </c>
      <c r="AA51" s="39">
        <f t="shared" si="27"/>
        <v>8641.8374284987331</v>
      </c>
      <c r="AB51" s="27">
        <f t="shared" si="28"/>
        <v>1544.3208124569912</v>
      </c>
      <c r="AC51" s="39">
        <f t="shared" si="29"/>
        <v>31120.380655278645</v>
      </c>
      <c r="AD51" s="52">
        <f t="shared" si="30"/>
        <v>372465.51756797265</v>
      </c>
      <c r="AE51" s="9"/>
      <c r="AF51" s="39">
        <f t="shared" si="31"/>
        <v>3.605650368202368</v>
      </c>
      <c r="AG51" s="35">
        <v>9070</v>
      </c>
      <c r="AH51" s="39">
        <f t="shared" si="32"/>
        <v>9069.9999999875381</v>
      </c>
      <c r="AI51" s="52">
        <f t="shared" si="67"/>
        <v>-6455.2220847038407</v>
      </c>
      <c r="AJ51" s="39">
        <f t="shared" si="33"/>
        <v>32664.437090956413</v>
      </c>
      <c r="AK51" s="52">
        <f t="shared" si="34"/>
        <v>183323.18762390609</v>
      </c>
      <c r="AL51" s="9"/>
      <c r="AM51" s="39">
        <f t="shared" si="35"/>
        <v>3.6068561692399621</v>
      </c>
      <c r="AN51" s="35">
        <v>7280</v>
      </c>
      <c r="AO51" s="39">
        <f t="shared" si="60"/>
        <v>8869.354896723984</v>
      </c>
      <c r="AP51" s="52">
        <f t="shared" si="36"/>
        <v>-2702.2847255918264</v>
      </c>
      <c r="AQ51" s="39">
        <f t="shared" si="84"/>
        <v>31940.798594945791</v>
      </c>
      <c r="AR51" s="52">
        <f t="shared" si="62"/>
        <v>40258.457463642299</v>
      </c>
      <c r="AS51" s="9"/>
      <c r="AT51" s="39">
        <f t="shared" si="37"/>
        <v>3.6062693210887042</v>
      </c>
      <c r="AU51" s="35">
        <v>8120</v>
      </c>
      <c r="AV51" s="39">
        <f t="shared" si="68"/>
        <v>8826.1614108886642</v>
      </c>
      <c r="AW51" s="52">
        <f t="shared" si="38"/>
        <v>-2546.482486916118</v>
      </c>
      <c r="AX51" s="39">
        <f t="shared" si="70"/>
        <v>31785.033876808906</v>
      </c>
      <c r="AY51" s="52">
        <f t="shared" si="39"/>
        <v>1865.6772186059666</v>
      </c>
      <c r="AZ51" s="9"/>
      <c r="BA51" s="39">
        <f t="shared" si="40"/>
        <v>3.606148084713432</v>
      </c>
      <c r="BB51" s="35">
        <v>8120</v>
      </c>
      <c r="BC51" s="39">
        <f t="shared" si="63"/>
        <v>8805.6934391695613</v>
      </c>
      <c r="BD51" s="52">
        <f t="shared" si="64"/>
        <v>-2472.50210863961</v>
      </c>
      <c r="BE51" s="39">
        <f t="shared" si="41"/>
        <v>31711.2239220876</v>
      </c>
      <c r="BF51" s="52">
        <f t="shared" si="42"/>
        <v>418.9378662939975</v>
      </c>
      <c r="BG51" s="9"/>
      <c r="BH51" s="39">
        <f t="shared" si="43"/>
        <v>3.6060912528645739</v>
      </c>
      <c r="BI51" s="35">
        <v>8120</v>
      </c>
      <c r="BJ51" s="39">
        <f t="shared" si="44"/>
        <v>8714.1445595294499</v>
      </c>
      <c r="BK51" s="52">
        <f t="shared" si="71"/>
        <v>-2142.3600715997927</v>
      </c>
      <c r="BL51" s="39">
        <f t="shared" si="45"/>
        <v>31381.101783306465</v>
      </c>
      <c r="BM51" s="52">
        <f t="shared" si="46"/>
        <v>8381.1973633596044</v>
      </c>
      <c r="BN51" s="9"/>
      <c r="BO51" s="39">
        <f t="shared" si="72"/>
        <v>3.6058418637256331</v>
      </c>
      <c r="BP51" s="35">
        <v>8120</v>
      </c>
      <c r="BQ51" s="10">
        <f t="shared" si="73"/>
        <v>8694.4610677384626</v>
      </c>
      <c r="BR51" s="52">
        <f t="shared" si="47"/>
        <v>-2071.1471706339876</v>
      </c>
      <c r="BS51" s="12">
        <f t="shared" si="74"/>
        <v>31310.12674288074</v>
      </c>
      <c r="BT51" s="52">
        <f t="shared" si="75"/>
        <v>387.43984908586515</v>
      </c>
      <c r="BU51" s="9"/>
      <c r="BV51" s="39">
        <f t="shared" si="48"/>
        <v>3.6057892599344803</v>
      </c>
      <c r="BW51" s="24">
        <v>8120</v>
      </c>
      <c r="BX51" s="39">
        <f t="shared" si="49"/>
        <v>8534.2901566470118</v>
      </c>
      <c r="BY51" s="27">
        <f t="shared" si="50"/>
        <v>1931.4519144944143</v>
      </c>
      <c r="BZ51" s="11">
        <f t="shared" si="76"/>
        <v>30732.61773300558</v>
      </c>
      <c r="CA51" s="52">
        <f t="shared" si="51"/>
        <v>25654.720759865424</v>
      </c>
      <c r="CB51" s="9"/>
      <c r="CC51" s="39">
        <f t="shared" si="65"/>
        <v>3.6053743011474673</v>
      </c>
      <c r="CD51" s="24">
        <v>9070</v>
      </c>
      <c r="CE51" s="39">
        <f t="shared" si="52"/>
        <v>8547.1646975068816</v>
      </c>
      <c r="CF51" s="52">
        <f t="shared" si="53"/>
        <v>-1540.0952046052473</v>
      </c>
      <c r="CG51" s="39">
        <f t="shared" si="77"/>
        <v>30779.035480836381</v>
      </c>
      <c r="CH51" s="52">
        <f t="shared" si="54"/>
        <v>165.75380235245544</v>
      </c>
      <c r="CI51" s="9"/>
      <c r="CJ51" s="39">
        <f t="shared" si="66"/>
        <v>3.6054068045595873</v>
      </c>
      <c r="CK51" s="24">
        <v>8120</v>
      </c>
      <c r="CL51" s="39">
        <f t="shared" si="55"/>
        <v>8540.4005908944382</v>
      </c>
      <c r="CM51" s="39">
        <f t="shared" si="78"/>
        <v>30754.648182668774</v>
      </c>
      <c r="CN51" s="52">
        <f t="shared" si="79"/>
        <v>45.753138264499938</v>
      </c>
      <c r="CO51" s="74"/>
      <c r="CP51" s="39">
        <f t="shared" si="80"/>
        <v>43</v>
      </c>
      <c r="CQ51" s="39" t="str">
        <f t="shared" si="81"/>
        <v xml:space="preserve"> ('15', '10'),</v>
      </c>
      <c r="CR51" s="39">
        <f t="shared" si="82"/>
        <v>27020</v>
      </c>
      <c r="CS51" s="39">
        <f t="shared" si="56"/>
        <v>3.6054068045595873</v>
      </c>
      <c r="CT51" s="39">
        <f t="shared" si="57"/>
        <v>8540.4005908944382</v>
      </c>
      <c r="CU51" s="11">
        <f t="shared" si="83"/>
        <v>30791.618404075529</v>
      </c>
      <c r="CV51" s="66">
        <f t="shared" si="58"/>
        <v>0.31607700188358395</v>
      </c>
      <c r="CW51" s="39" t="str">
        <f t="shared" si="59"/>
        <v>-</v>
      </c>
      <c r="CX51" s="9"/>
      <c r="CZ51" s="39">
        <v>43</v>
      </c>
    </row>
    <row r="52" spans="2:104" s="1" customFormat="1" x14ac:dyDescent="0.3">
      <c r="B52" s="86"/>
      <c r="C52" s="34">
        <v>44</v>
      </c>
      <c r="D52" s="35" t="s">
        <v>52</v>
      </c>
      <c r="E52" s="35">
        <v>10260</v>
      </c>
      <c r="F52" s="35">
        <v>3</v>
      </c>
      <c r="G52" s="35">
        <v>7280</v>
      </c>
      <c r="H52" s="35">
        <f t="shared" si="15"/>
        <v>-8867.9183342152683</v>
      </c>
      <c r="I52" s="39">
        <f t="shared" si="16"/>
        <v>22006.077180388314</v>
      </c>
      <c r="J52" s="8"/>
      <c r="K52" s="50">
        <f t="shared" si="69"/>
        <v>3.1140639975194473</v>
      </c>
      <c r="L52" s="51">
        <v>4390</v>
      </c>
      <c r="M52" s="52">
        <f t="shared" si="17"/>
        <v>6408.2770353171063</v>
      </c>
      <c r="N52" s="52">
        <f t="shared" si="18"/>
        <v>-8586.8723790407894</v>
      </c>
      <c r="O52" s="39">
        <f t="shared" si="19"/>
        <v>19312.6038060219</v>
      </c>
      <c r="P52" s="52">
        <f t="shared" si="20"/>
        <v>759900.92715553357</v>
      </c>
      <c r="Q52" s="6"/>
      <c r="R52" s="39">
        <f t="shared" si="21"/>
        <v>3.068483852669643</v>
      </c>
      <c r="S52" s="35">
        <v>3560</v>
      </c>
      <c r="T52" s="39">
        <f t="shared" si="22"/>
        <v>4366.3408992398054</v>
      </c>
      <c r="U52" s="52">
        <f t="shared" si="23"/>
        <v>8818.5648202648154</v>
      </c>
      <c r="V52" s="39">
        <f t="shared" si="24"/>
        <v>13111.912351911795</v>
      </c>
      <c r="W52" s="52">
        <f t="shared" si="25"/>
        <v>4169503.1838182975</v>
      </c>
      <c r="X52" s="9"/>
      <c r="Y52" s="39">
        <f t="shared" si="26"/>
        <v>3.0147602471838866</v>
      </c>
      <c r="Z52" s="23">
        <v>7280</v>
      </c>
      <c r="AA52" s="39">
        <f t="shared" si="27"/>
        <v>5060.3727995050958</v>
      </c>
      <c r="AB52" s="27">
        <f t="shared" si="28"/>
        <v>-4510.9047823362325</v>
      </c>
      <c r="AC52" s="39">
        <f t="shared" si="29"/>
        <v>15208.068824217875</v>
      </c>
      <c r="AD52" s="52">
        <f t="shared" si="30"/>
        <v>481680.27858585009</v>
      </c>
      <c r="AE52" s="9"/>
      <c r="AF52" s="39">
        <f t="shared" si="31"/>
        <v>3.0266288935325303</v>
      </c>
      <c r="AG52" s="35">
        <v>3560</v>
      </c>
      <c r="AH52" s="39">
        <f t="shared" si="32"/>
        <v>3560.0000000436667</v>
      </c>
      <c r="AI52" s="52">
        <f t="shared" si="67"/>
        <v>5384.5386974685716</v>
      </c>
      <c r="AJ52" s="39">
        <f t="shared" si="33"/>
        <v>10684.644116101976</v>
      </c>
      <c r="AK52" s="52">
        <f t="shared" si="34"/>
        <v>2251118.5373637257</v>
      </c>
      <c r="AL52" s="9"/>
      <c r="AM52" s="39">
        <f t="shared" si="35"/>
        <v>3.006522634790616</v>
      </c>
      <c r="AN52" s="35">
        <v>5350</v>
      </c>
      <c r="AO52" s="39">
        <f t="shared" si="60"/>
        <v>3760.645103303722</v>
      </c>
      <c r="AP52" s="52">
        <f t="shared" si="36"/>
        <v>2254.4355629756533</v>
      </c>
      <c r="AQ52" s="39">
        <f t="shared" si="84"/>
        <v>11288.04423526732</v>
      </c>
      <c r="AR52" s="52">
        <f t="shared" si="62"/>
        <v>40258.45746223825</v>
      </c>
      <c r="AS52" s="9"/>
      <c r="AT52" s="39">
        <f t="shared" si="37"/>
        <v>3.0081221774301268</v>
      </c>
      <c r="AU52" s="35">
        <v>4510</v>
      </c>
      <c r="AV52" s="39">
        <f t="shared" si="68"/>
        <v>3803.8385891374442</v>
      </c>
      <c r="AW52" s="52">
        <f t="shared" si="38"/>
        <v>2124.6181488960692</v>
      </c>
      <c r="AX52" s="39">
        <f t="shared" si="70"/>
        <v>11417.983669934945</v>
      </c>
      <c r="AY52" s="52">
        <f t="shared" si="39"/>
        <v>1865.677218467961</v>
      </c>
      <c r="AZ52" s="9"/>
      <c r="BA52" s="39">
        <f t="shared" si="40"/>
        <v>3.0085018099099727</v>
      </c>
      <c r="BB52" s="35">
        <v>4510</v>
      </c>
      <c r="BC52" s="39">
        <f t="shared" si="63"/>
        <v>3824.3065608557899</v>
      </c>
      <c r="BD52" s="52">
        <f t="shared" si="64"/>
        <v>2063.6275786438632</v>
      </c>
      <c r="BE52" s="39">
        <f t="shared" si="41"/>
        <v>11479.563482701764</v>
      </c>
      <c r="BF52" s="52">
        <f t="shared" si="42"/>
        <v>418.93786626300266</v>
      </c>
      <c r="BG52" s="9"/>
      <c r="BH52" s="39">
        <f t="shared" si="43"/>
        <v>3.0086862808049917</v>
      </c>
      <c r="BI52" s="35">
        <v>4510</v>
      </c>
      <c r="BJ52" s="39">
        <f t="shared" si="44"/>
        <v>3915.8554404925167</v>
      </c>
      <c r="BK52" s="52">
        <f t="shared" si="71"/>
        <v>1788.2217255011228</v>
      </c>
      <c r="BL52" s="39">
        <f t="shared" si="45"/>
        <v>11755.044336278546</v>
      </c>
      <c r="BM52" s="52">
        <f t="shared" si="46"/>
        <v>8381.1973627398766</v>
      </c>
      <c r="BN52" s="9"/>
      <c r="BO52" s="39">
        <f t="shared" si="72"/>
        <v>3.0095483795490363</v>
      </c>
      <c r="BP52" s="35">
        <v>4510</v>
      </c>
      <c r="BQ52" s="10">
        <f t="shared" si="73"/>
        <v>3935.5389322827768</v>
      </c>
      <c r="BR52" s="52">
        <f t="shared" si="47"/>
        <v>1729.9476842065019</v>
      </c>
      <c r="BS52" s="12">
        <f t="shared" si="74"/>
        <v>11814.284656079535</v>
      </c>
      <c r="BT52" s="52">
        <f t="shared" si="75"/>
        <v>387.43984905723983</v>
      </c>
      <c r="BU52" s="9"/>
      <c r="BV52" s="39">
        <f t="shared" si="48"/>
        <v>3.0097418160042917</v>
      </c>
      <c r="BW52" s="24">
        <v>4510</v>
      </c>
      <c r="BX52" s="39">
        <f t="shared" si="49"/>
        <v>4095.7098433683059</v>
      </c>
      <c r="BY52" s="27">
        <f t="shared" si="50"/>
        <v>-1613.1745835117979</v>
      </c>
      <c r="BZ52" s="11">
        <f t="shared" si="76"/>
        <v>12296.490028556003</v>
      </c>
      <c r="CA52" s="52">
        <f t="shared" si="51"/>
        <v>25654.720757968451</v>
      </c>
      <c r="CB52" s="9"/>
      <c r="CC52" s="39">
        <f t="shared" si="65"/>
        <v>3.0114271992024069</v>
      </c>
      <c r="CD52" s="24">
        <v>3560</v>
      </c>
      <c r="CE52" s="39">
        <f t="shared" si="52"/>
        <v>4082.8353025080687</v>
      </c>
      <c r="CF52" s="52">
        <f t="shared" si="53"/>
        <v>1286.346323854337</v>
      </c>
      <c r="CG52" s="39">
        <f t="shared" si="77"/>
        <v>12257.720208049272</v>
      </c>
      <c r="CH52" s="52">
        <f t="shared" si="54"/>
        <v>165.7538023619166</v>
      </c>
      <c r="CI52" s="9"/>
      <c r="CJ52" s="39">
        <f t="shared" si="66"/>
        <v>3.0112841932656522</v>
      </c>
      <c r="CK52" s="24">
        <v>4510</v>
      </c>
      <c r="CL52" s="39">
        <f t="shared" si="55"/>
        <v>4089.5994091202756</v>
      </c>
      <c r="CM52" s="39">
        <f t="shared" si="78"/>
        <v>12278.089108697752</v>
      </c>
      <c r="CN52" s="52">
        <f t="shared" si="79"/>
        <v>45.75313826130094</v>
      </c>
      <c r="CO52" s="74"/>
      <c r="CP52" s="39">
        <f t="shared" si="80"/>
        <v>44</v>
      </c>
      <c r="CQ52" s="39" t="str">
        <f t="shared" si="81"/>
        <v xml:space="preserve"> ('15', '14'),</v>
      </c>
      <c r="CR52" s="39">
        <f t="shared" si="82"/>
        <v>10260</v>
      </c>
      <c r="CS52" s="39">
        <f t="shared" si="56"/>
        <v>3.0112841932656522</v>
      </c>
      <c r="CT52" s="39">
        <f t="shared" si="57"/>
        <v>4089.5994091202756</v>
      </c>
      <c r="CU52" s="11">
        <f t="shared" si="83"/>
        <v>12314.946057472436</v>
      </c>
      <c r="CV52" s="66">
        <f t="shared" si="58"/>
        <v>0.39859643363745378</v>
      </c>
      <c r="CW52" s="39" t="str">
        <f t="shared" si="59"/>
        <v>-</v>
      </c>
      <c r="CX52" s="9"/>
      <c r="CZ52" s="39">
        <v>44</v>
      </c>
    </row>
    <row r="53" spans="2:104" s="1" customFormat="1" x14ac:dyDescent="0.3">
      <c r="B53" s="86"/>
      <c r="C53" s="34">
        <v>45</v>
      </c>
      <c r="D53" s="35" t="s">
        <v>53</v>
      </c>
      <c r="E53" s="35">
        <v>9640</v>
      </c>
      <c r="F53" s="35">
        <v>2.4</v>
      </c>
      <c r="G53" s="35">
        <v>5770</v>
      </c>
      <c r="H53" s="35">
        <f t="shared" si="15"/>
        <v>6414.8777648783289</v>
      </c>
      <c r="I53" s="39">
        <f t="shared" si="16"/>
        <v>13901.321631180568</v>
      </c>
      <c r="J53" s="8"/>
      <c r="K53" s="50">
        <f t="shared" si="69"/>
        <v>2.4462059195672161</v>
      </c>
      <c r="L53" s="51">
        <v>8360</v>
      </c>
      <c r="M53" s="52">
        <f t="shared" si="17"/>
        <v>6551.2326915324211</v>
      </c>
      <c r="N53" s="52">
        <f t="shared" si="18"/>
        <v>4627.064043340416</v>
      </c>
      <c r="O53" s="39">
        <f t="shared" si="19"/>
        <v>15823.568074727216</v>
      </c>
      <c r="P53" s="52">
        <f t="shared" si="20"/>
        <v>610324.51831899094</v>
      </c>
      <c r="Q53" s="6"/>
      <c r="R53" s="39">
        <f t="shared" si="21"/>
        <v>2.4767867818063047</v>
      </c>
      <c r="S53" s="35">
        <v>8360</v>
      </c>
      <c r="T53" s="39">
        <f t="shared" si="22"/>
        <v>7847.9419944264891</v>
      </c>
      <c r="U53" s="52">
        <f t="shared" si="23"/>
        <v>-7592.667158535819</v>
      </c>
      <c r="V53" s="39">
        <f t="shared" si="24"/>
        <v>19083.261647207397</v>
      </c>
      <c r="W53" s="52">
        <f t="shared" si="25"/>
        <v>1681455.0162120198</v>
      </c>
      <c r="X53" s="9"/>
      <c r="Y53" s="39">
        <f t="shared" si="26"/>
        <v>2.5581311767850061</v>
      </c>
      <c r="Z53" s="23">
        <v>4820</v>
      </c>
      <c r="AA53" s="39">
        <f t="shared" si="27"/>
        <v>7126.6879754725915</v>
      </c>
      <c r="AB53" s="27">
        <f t="shared" si="28"/>
        <v>-5587.9516205852442</v>
      </c>
      <c r="AC53" s="39">
        <f t="shared" si="29"/>
        <v>17257.323232852988</v>
      </c>
      <c r="AD53" s="52">
        <f t="shared" si="30"/>
        <v>520207.35985714942</v>
      </c>
      <c r="AE53" s="9"/>
      <c r="AF53" s="39">
        <f t="shared" si="31"/>
        <v>2.5075338868814483</v>
      </c>
      <c r="AG53" s="35">
        <v>4820</v>
      </c>
      <c r="AH53" s="39">
        <f t="shared" si="32"/>
        <v>4820.0000000671334</v>
      </c>
      <c r="AI53" s="52">
        <f t="shared" si="67"/>
        <v>8605.2990898461012</v>
      </c>
      <c r="AJ53" s="39">
        <f t="shared" si="33"/>
        <v>11589.690000162631</v>
      </c>
      <c r="AK53" s="52">
        <f t="shared" si="34"/>
        <v>5320809.4158801306</v>
      </c>
      <c r="AL53" s="9"/>
      <c r="AM53" s="39">
        <f t="shared" si="35"/>
        <v>2.4225000000012535</v>
      </c>
      <c r="AN53" s="35">
        <v>8360</v>
      </c>
      <c r="AO53" s="39">
        <f t="shared" si="60"/>
        <v>5216.8065171310736</v>
      </c>
      <c r="AP53" s="52">
        <f t="shared" si="36"/>
        <v>7654.91218413155</v>
      </c>
      <c r="AQ53" s="39">
        <f t="shared" si="84"/>
        <v>12552.549889988981</v>
      </c>
      <c r="AR53" s="52">
        <f t="shared" si="62"/>
        <v>157455.41198441506</v>
      </c>
      <c r="AS53" s="9"/>
      <c r="AT53" s="39">
        <f t="shared" si="37"/>
        <v>2.4308754491551676</v>
      </c>
      <c r="AU53" s="35">
        <v>8360</v>
      </c>
      <c r="AV53" s="39">
        <f t="shared" si="68"/>
        <v>5397.9829980929035</v>
      </c>
      <c r="AW53" s="52">
        <f t="shared" si="38"/>
        <v>7220.5065388855919</v>
      </c>
      <c r="AX53" s="39">
        <f t="shared" si="70"/>
        <v>12993.36962519933</v>
      </c>
      <c r="AY53" s="52">
        <f t="shared" si="39"/>
        <v>32824.917253712287</v>
      </c>
      <c r="AZ53" s="9"/>
      <c r="BA53" s="39">
        <f t="shared" si="40"/>
        <v>2.43539324761662</v>
      </c>
      <c r="BB53" s="35">
        <v>8360</v>
      </c>
      <c r="BC53" s="39">
        <f t="shared" si="63"/>
        <v>5483.8365710745256</v>
      </c>
      <c r="BD53" s="52">
        <f t="shared" si="64"/>
        <v>7044.9338851962366</v>
      </c>
      <c r="BE53" s="39">
        <f t="shared" si="41"/>
        <v>13202.555044219958</v>
      </c>
      <c r="BF53" s="52">
        <f t="shared" si="42"/>
        <v>7370.8359937107234</v>
      </c>
      <c r="BG53" s="9"/>
      <c r="BH53" s="39">
        <f t="shared" si="43"/>
        <v>2.4376992212524997</v>
      </c>
      <c r="BI53" s="35">
        <v>8360</v>
      </c>
      <c r="BJ53" s="39">
        <f t="shared" si="44"/>
        <v>5867.8413238382118</v>
      </c>
      <c r="BK53" s="52">
        <f t="shared" si="71"/>
        <v>-239.64387647394079</v>
      </c>
      <c r="BL53" s="39">
        <f t="shared" si="45"/>
        <v>14140.817597830492</v>
      </c>
      <c r="BM53" s="52">
        <f t="shared" si="46"/>
        <v>147459.65014509973</v>
      </c>
      <c r="BN53" s="9"/>
      <c r="BO53" s="39">
        <f t="shared" si="72"/>
        <v>2.4494205768509478</v>
      </c>
      <c r="BP53" s="35">
        <v>5770</v>
      </c>
      <c r="BQ53" s="10">
        <f t="shared" si="73"/>
        <v>5864.5999259936971</v>
      </c>
      <c r="BR53" s="52">
        <f t="shared" si="47"/>
        <v>-231.62132634971451</v>
      </c>
      <c r="BS53" s="12">
        <f t="shared" si="74"/>
        <v>14132.878228134612</v>
      </c>
      <c r="BT53" s="52">
        <f t="shared" si="75"/>
        <v>10.506659986424687</v>
      </c>
      <c r="BU53" s="9"/>
      <c r="BV53" s="39">
        <f t="shared" si="48"/>
        <v>2.4493114675166345</v>
      </c>
      <c r="BW53" s="24">
        <v>5770</v>
      </c>
      <c r="BX53" s="39">
        <f t="shared" si="49"/>
        <v>5838.2236279527433</v>
      </c>
      <c r="BY53" s="27">
        <f t="shared" si="50"/>
        <v>3458.2393624301512</v>
      </c>
      <c r="BZ53" s="11">
        <f t="shared" si="76"/>
        <v>14068.286105869156</v>
      </c>
      <c r="CA53" s="52">
        <f t="shared" si="51"/>
        <v>695.70909834522172</v>
      </c>
      <c r="CB53" s="9"/>
      <c r="CC53" s="39">
        <f t="shared" si="65"/>
        <v>2.4484303123571873</v>
      </c>
      <c r="CD53" s="24">
        <v>7250</v>
      </c>
      <c r="CE53" s="39">
        <f t="shared" si="52"/>
        <v>5872.1523914661366</v>
      </c>
      <c r="CF53" s="52">
        <f t="shared" si="53"/>
        <v>-250.22344547206507</v>
      </c>
      <c r="CG53" s="39">
        <f t="shared" si="77"/>
        <v>14151.37752887772</v>
      </c>
      <c r="CH53" s="52">
        <f t="shared" si="54"/>
        <v>1151.160993547767</v>
      </c>
      <c r="CI53" s="9"/>
      <c r="CJ53" s="39">
        <f t="shared" si="66"/>
        <v>2.4495659729842769</v>
      </c>
      <c r="CK53" s="24">
        <v>5770</v>
      </c>
      <c r="CL53" s="39">
        <f t="shared" si="55"/>
        <v>5870.5348194368335</v>
      </c>
      <c r="CM53" s="39">
        <f t="shared" si="78"/>
        <v>14147.415223635368</v>
      </c>
      <c r="CN53" s="52">
        <f t="shared" si="79"/>
        <v>2.6165392699838108</v>
      </c>
      <c r="CO53" s="74"/>
      <c r="CP53" s="39">
        <f t="shared" si="80"/>
        <v>45</v>
      </c>
      <c r="CQ53" s="39" t="str">
        <f t="shared" si="81"/>
        <v xml:space="preserve"> ('15', '19'),</v>
      </c>
      <c r="CR53" s="39">
        <f t="shared" si="82"/>
        <v>9640</v>
      </c>
      <c r="CS53" s="39">
        <f t="shared" si="56"/>
        <v>2.4495659729842769</v>
      </c>
      <c r="CT53" s="39">
        <f t="shared" si="57"/>
        <v>5870.5348194368335</v>
      </c>
      <c r="CU53" s="11">
        <f t="shared" si="83"/>
        <v>14380.262336911863</v>
      </c>
      <c r="CV53" s="66">
        <f t="shared" si="58"/>
        <v>0.60897664102041837</v>
      </c>
      <c r="CW53" s="39" t="str">
        <f t="shared" si="59"/>
        <v>-</v>
      </c>
      <c r="CX53" s="9"/>
      <c r="CZ53" s="39">
        <v>45</v>
      </c>
    </row>
    <row r="54" spans="2:104" s="1" customFormat="1" x14ac:dyDescent="0.3">
      <c r="B54" s="86"/>
      <c r="C54" s="34">
        <v>46</v>
      </c>
      <c r="D54" s="35" t="s">
        <v>54</v>
      </c>
      <c r="E54" s="35">
        <v>20630</v>
      </c>
      <c r="F54" s="35">
        <v>2.4</v>
      </c>
      <c r="G54" s="35">
        <v>8950</v>
      </c>
      <c r="H54" s="35">
        <f t="shared" si="15"/>
        <v>4324.8542502964156</v>
      </c>
      <c r="I54" s="39">
        <f t="shared" si="16"/>
        <v>21502.82710103834</v>
      </c>
      <c r="J54" s="8"/>
      <c r="K54" s="50">
        <f t="shared" si="69"/>
        <v>2.4127525704124806</v>
      </c>
      <c r="L54" s="51">
        <v>10740</v>
      </c>
      <c r="M54" s="52">
        <f t="shared" si="17"/>
        <v>9489.9252964644911</v>
      </c>
      <c r="N54" s="52">
        <f t="shared" si="18"/>
        <v>-1110.256672992389</v>
      </c>
      <c r="O54" s="39">
        <f t="shared" si="19"/>
        <v>22806.415647805112</v>
      </c>
      <c r="P54" s="52">
        <f t="shared" si="20"/>
        <v>291519.32576226862</v>
      </c>
      <c r="Q54" s="6"/>
      <c r="R54" s="39">
        <f t="shared" si="21"/>
        <v>2.4161196929030253</v>
      </c>
      <c r="S54" s="35">
        <v>9030</v>
      </c>
      <c r="T54" s="39">
        <f t="shared" si="22"/>
        <v>9160.2038293803198</v>
      </c>
      <c r="U54" s="52">
        <f t="shared" si="23"/>
        <v>-507.36688813506407</v>
      </c>
      <c r="V54" s="39">
        <f t="shared" si="24"/>
        <v>22010.125840388795</v>
      </c>
      <c r="W54" s="52">
        <f t="shared" si="25"/>
        <v>108716.24585613827</v>
      </c>
      <c r="X54" s="9"/>
      <c r="Y54" s="39">
        <f t="shared" si="26"/>
        <v>2.4139934931326552</v>
      </c>
      <c r="Z54" s="23">
        <v>8950</v>
      </c>
      <c r="AA54" s="39">
        <f t="shared" si="27"/>
        <v>9110.1333996894191</v>
      </c>
      <c r="AB54" s="27">
        <f t="shared" si="28"/>
        <v>1038.7565734209943</v>
      </c>
      <c r="AC54" s="39">
        <f t="shared" si="29"/>
        <v>21889.263766895227</v>
      </c>
      <c r="AD54" s="52">
        <f t="shared" si="30"/>
        <v>2507.0479294314314</v>
      </c>
      <c r="AE54" s="9"/>
      <c r="AF54" s="39">
        <f t="shared" si="31"/>
        <v>2.4136900342433343</v>
      </c>
      <c r="AG54" s="35">
        <v>9540</v>
      </c>
      <c r="AH54" s="39">
        <f t="shared" si="32"/>
        <v>9539.999999987489</v>
      </c>
      <c r="AI54" s="52">
        <f t="shared" si="67"/>
        <v>3.0232385934695539E-8</v>
      </c>
      <c r="AJ54" s="39">
        <f t="shared" si="33"/>
        <v>22927.410688623782</v>
      </c>
      <c r="AK54" s="52">
        <f t="shared" si="34"/>
        <v>184785.29405182059</v>
      </c>
      <c r="AL54" s="9"/>
      <c r="AM54" s="39">
        <f t="shared" si="35"/>
        <v>2.4164626250806345</v>
      </c>
      <c r="AN54" s="35">
        <v>9540</v>
      </c>
      <c r="AO54" s="39">
        <f t="shared" si="60"/>
        <v>9539.9999999888914</v>
      </c>
      <c r="AP54" s="52">
        <f t="shared" si="36"/>
        <v>2.6843440084790058E-8</v>
      </c>
      <c r="AQ54" s="39">
        <f t="shared" si="84"/>
        <v>22927.410688627173</v>
      </c>
      <c r="AR54" s="52">
        <f t="shared" si="62"/>
        <v>1.9668402820265373E-18</v>
      </c>
      <c r="AS54" s="9"/>
      <c r="AT54" s="39">
        <f t="shared" si="37"/>
        <v>2.4164626250806442</v>
      </c>
      <c r="AU54" s="35">
        <v>9540</v>
      </c>
      <c r="AV54" s="39">
        <f t="shared" si="68"/>
        <v>9539.9999999895317</v>
      </c>
      <c r="AW54" s="52">
        <f t="shared" si="38"/>
        <v>2.5296217076791699E-8</v>
      </c>
      <c r="AX54" s="39">
        <f t="shared" si="70"/>
        <v>22927.410688628715</v>
      </c>
      <c r="AY54" s="52">
        <f t="shared" si="39"/>
        <v>4.0996394647108136E-19</v>
      </c>
      <c r="AZ54" s="9"/>
      <c r="BA54" s="39">
        <f t="shared" si="40"/>
        <v>2.4164626250806491</v>
      </c>
      <c r="BB54" s="35">
        <v>9540</v>
      </c>
      <c r="BC54" s="39">
        <f t="shared" si="63"/>
        <v>9539.9999999898355</v>
      </c>
      <c r="BD54" s="52">
        <f t="shared" si="64"/>
        <v>2.4562165251974383E-8</v>
      </c>
      <c r="BE54" s="39">
        <f t="shared" si="41"/>
        <v>22927.410688629454</v>
      </c>
      <c r="BF54" s="52">
        <f t="shared" si="42"/>
        <v>9.2276960413965555E-20</v>
      </c>
      <c r="BG54" s="9"/>
      <c r="BH54" s="39">
        <f t="shared" si="43"/>
        <v>2.4164626250806509</v>
      </c>
      <c r="BI54" s="35">
        <v>9540</v>
      </c>
      <c r="BJ54" s="39">
        <f t="shared" si="44"/>
        <v>9539.9999999911925</v>
      </c>
      <c r="BK54" s="52">
        <f t="shared" si="71"/>
        <v>2.1283107399796001E-8</v>
      </c>
      <c r="BL54" s="39">
        <f t="shared" si="45"/>
        <v>22927.410688632732</v>
      </c>
      <c r="BM54" s="52">
        <f t="shared" si="46"/>
        <v>1.841356983102243E-18</v>
      </c>
      <c r="BN54" s="9"/>
      <c r="BO54" s="39">
        <f t="shared" si="72"/>
        <v>2.4164626250806602</v>
      </c>
      <c r="BP54" s="35">
        <v>9540</v>
      </c>
      <c r="BQ54" s="10">
        <f t="shared" si="73"/>
        <v>9539.9999999914835</v>
      </c>
      <c r="BR54" s="52">
        <f t="shared" si="47"/>
        <v>2.0579824214342329E-8</v>
      </c>
      <c r="BS54" s="12">
        <f t="shared" si="74"/>
        <v>22927.410688633438</v>
      </c>
      <c r="BT54" s="52">
        <f t="shared" si="75"/>
        <v>8.4703294725430034E-20</v>
      </c>
      <c r="BU54" s="9"/>
      <c r="BV54" s="39">
        <f t="shared" si="48"/>
        <v>2.4164626250806625</v>
      </c>
      <c r="BW54" s="24">
        <v>9540</v>
      </c>
      <c r="BX54" s="39">
        <f t="shared" si="49"/>
        <v>9539.9999999938573</v>
      </c>
      <c r="BY54" s="27">
        <f t="shared" si="50"/>
        <v>1.4843670732984639E-8</v>
      </c>
      <c r="BZ54" s="11">
        <f t="shared" si="76"/>
        <v>22927.410688639171</v>
      </c>
      <c r="CA54" s="52">
        <f t="shared" si="51"/>
        <v>5.6348370507724798E-18</v>
      </c>
      <c r="CB54" s="9"/>
      <c r="CC54" s="39">
        <f t="shared" si="65"/>
        <v>2.4164626250806789</v>
      </c>
      <c r="CD54" s="24">
        <v>9540</v>
      </c>
      <c r="CE54" s="39">
        <f t="shared" si="52"/>
        <v>9539.9999999940046</v>
      </c>
      <c r="CF54" s="52">
        <f t="shared" si="53"/>
        <v>1.4487633620348647E-8</v>
      </c>
      <c r="CG54" s="39">
        <f t="shared" si="77"/>
        <v>22927.410688639528</v>
      </c>
      <c r="CH54" s="52">
        <f t="shared" si="54"/>
        <v>2.1708527995841658E-20</v>
      </c>
      <c r="CI54" s="9"/>
      <c r="CJ54" s="39">
        <f t="shared" si="66"/>
        <v>2.4164626250806798</v>
      </c>
      <c r="CK54" s="24">
        <v>9540</v>
      </c>
      <c r="CL54" s="39">
        <f t="shared" si="55"/>
        <v>9539.9999999940992</v>
      </c>
      <c r="CM54" s="39">
        <f t="shared" si="78"/>
        <v>22927.410688639757</v>
      </c>
      <c r="CN54" s="52">
        <f t="shared" si="79"/>
        <v>8.9467855053735473E-21</v>
      </c>
      <c r="CO54" s="74"/>
      <c r="CP54" s="39">
        <f t="shared" si="80"/>
        <v>46</v>
      </c>
      <c r="CQ54" s="39" t="str">
        <f t="shared" si="81"/>
        <v xml:space="preserve"> ('15', '22'),</v>
      </c>
      <c r="CR54" s="39">
        <f t="shared" si="82"/>
        <v>20630</v>
      </c>
      <c r="CS54" s="39">
        <f t="shared" si="56"/>
        <v>2.4164626250806798</v>
      </c>
      <c r="CT54" s="39">
        <f t="shared" si="57"/>
        <v>9539.9999999940992</v>
      </c>
      <c r="CU54" s="11">
        <f t="shared" si="83"/>
        <v>23053.053443255427</v>
      </c>
      <c r="CV54" s="66">
        <f t="shared" si="58"/>
        <v>0.46243334949074644</v>
      </c>
      <c r="CW54" s="39" t="str">
        <f t="shared" si="59"/>
        <v>-</v>
      </c>
      <c r="CX54" s="9"/>
      <c r="CZ54" s="39">
        <v>46</v>
      </c>
    </row>
    <row r="55" spans="2:104" s="1" customFormat="1" x14ac:dyDescent="0.3">
      <c r="B55" s="86"/>
      <c r="C55" s="34">
        <v>51</v>
      </c>
      <c r="D55" s="35" t="s">
        <v>55</v>
      </c>
      <c r="E55" s="35">
        <v>9990</v>
      </c>
      <c r="F55" s="35">
        <v>4.2</v>
      </c>
      <c r="G55" s="35">
        <v>1170</v>
      </c>
      <c r="H55" s="35">
        <f t="shared" si="15"/>
        <v>3990.270462346391</v>
      </c>
      <c r="I55" s="39">
        <f t="shared" si="16"/>
        <v>4914.0277356214328</v>
      </c>
      <c r="J55" s="8"/>
      <c r="K55" s="50">
        <f t="shared" si="69"/>
        <v>4.2001185282967217</v>
      </c>
      <c r="L55" s="51">
        <v>2120</v>
      </c>
      <c r="M55" s="52">
        <f t="shared" si="17"/>
        <v>1456.5525316431658</v>
      </c>
      <c r="N55" s="52">
        <f t="shared" si="18"/>
        <v>2787.0642582004966</v>
      </c>
      <c r="O55" s="39">
        <f t="shared" si="19"/>
        <v>6117.6035681887388</v>
      </c>
      <c r="P55" s="52">
        <f t="shared" si="20"/>
        <v>82112.35339110755</v>
      </c>
      <c r="Q55" s="6"/>
      <c r="R55" s="39">
        <f t="shared" si="21"/>
        <v>4.2002846972067278</v>
      </c>
      <c r="S55" s="35">
        <v>2120</v>
      </c>
      <c r="T55" s="39">
        <f t="shared" si="22"/>
        <v>1932.1794960251602</v>
      </c>
      <c r="U55" s="52">
        <f t="shared" si="23"/>
        <v>-3201.606689247968</v>
      </c>
      <c r="V55" s="39">
        <f t="shared" si="24"/>
        <v>8115.4945627560273</v>
      </c>
      <c r="W55" s="52">
        <f t="shared" si="25"/>
        <v>226221.00924723098</v>
      </c>
      <c r="X55" s="9"/>
      <c r="Y55" s="39">
        <f t="shared" si="26"/>
        <v>4.200881593690065</v>
      </c>
      <c r="Z55" s="23">
        <v>1170</v>
      </c>
      <c r="AA55" s="39">
        <f t="shared" si="27"/>
        <v>1750.6287841276808</v>
      </c>
      <c r="AB55" s="27">
        <f t="shared" si="28"/>
        <v>1551.8310448175284</v>
      </c>
      <c r="AC55" s="39">
        <f t="shared" si="29"/>
        <v>7352.8489007991575</v>
      </c>
      <c r="AD55" s="52">
        <f t="shared" si="30"/>
        <v>32960.660990481592</v>
      </c>
      <c r="AE55" s="9"/>
      <c r="AF55" s="39">
        <f t="shared" si="31"/>
        <v>4.2005940935759316</v>
      </c>
      <c r="AG55" s="35">
        <v>2120</v>
      </c>
      <c r="AH55" s="39">
        <f t="shared" si="32"/>
        <v>2119.9999999892498</v>
      </c>
      <c r="AI55" s="52">
        <f t="shared" si="67"/>
        <v>4.51646903235434E-8</v>
      </c>
      <c r="AJ55" s="39">
        <f t="shared" si="33"/>
        <v>8904.5417362044718</v>
      </c>
      <c r="AK55" s="52">
        <f t="shared" si="34"/>
        <v>136435.09510705381</v>
      </c>
      <c r="AL55" s="9"/>
      <c r="AM55" s="39">
        <f t="shared" si="35"/>
        <v>4.2012776798340212</v>
      </c>
      <c r="AN55" s="35">
        <v>2120</v>
      </c>
      <c r="AO55" s="39">
        <f t="shared" si="60"/>
        <v>2119.9999999904549</v>
      </c>
      <c r="AP55" s="52">
        <f t="shared" si="36"/>
        <v>4.010181260114959E-8</v>
      </c>
      <c r="AQ55" s="39">
        <f t="shared" si="84"/>
        <v>8904.5417362095359</v>
      </c>
      <c r="AR55" s="52">
        <f t="shared" si="62"/>
        <v>1.4522189629134092E-18</v>
      </c>
      <c r="AS55" s="9"/>
      <c r="AT55" s="39">
        <f t="shared" si="37"/>
        <v>4.2012776798340239</v>
      </c>
      <c r="AU55" s="35">
        <v>2120</v>
      </c>
      <c r="AV55" s="39">
        <f t="shared" si="68"/>
        <v>2119.9999999910051</v>
      </c>
      <c r="AW55" s="52">
        <f t="shared" si="38"/>
        <v>3.7790083527905621E-8</v>
      </c>
      <c r="AX55" s="39">
        <f t="shared" si="70"/>
        <v>8904.541736211846</v>
      </c>
      <c r="AY55" s="52">
        <f t="shared" si="39"/>
        <v>3.0276878370972195E-19</v>
      </c>
      <c r="AZ55" s="9"/>
      <c r="BA55" s="39">
        <f t="shared" si="40"/>
        <v>4.2012776798340248</v>
      </c>
      <c r="BB55" s="35">
        <v>2120</v>
      </c>
      <c r="BC55" s="39">
        <f t="shared" si="63"/>
        <v>2119.9999999912657</v>
      </c>
      <c r="BD55" s="52">
        <f t="shared" si="64"/>
        <v>3.6695355627931434E-8</v>
      </c>
      <c r="BE55" s="39">
        <f t="shared" si="41"/>
        <v>8904.541736212941</v>
      </c>
      <c r="BF55" s="52">
        <f t="shared" si="42"/>
        <v>6.7896845834730756E-20</v>
      </c>
      <c r="BG55" s="9"/>
      <c r="BH55" s="39">
        <f t="shared" si="43"/>
        <v>4.2012776798340257</v>
      </c>
      <c r="BI55" s="35">
        <v>2120</v>
      </c>
      <c r="BJ55" s="39">
        <f t="shared" si="44"/>
        <v>2119.9999999924316</v>
      </c>
      <c r="BK55" s="52">
        <f t="shared" si="71"/>
        <v>3.1796782616528502E-8</v>
      </c>
      <c r="BL55" s="39">
        <f t="shared" si="45"/>
        <v>8904.5417362178396</v>
      </c>
      <c r="BM55" s="52">
        <f t="shared" si="46"/>
        <v>1.3594911890656023E-18</v>
      </c>
      <c r="BN55" s="9"/>
      <c r="BO55" s="39">
        <f t="shared" si="72"/>
        <v>4.2012776798340283</v>
      </c>
      <c r="BP55" s="35">
        <v>2120</v>
      </c>
      <c r="BQ55" s="10">
        <f t="shared" si="73"/>
        <v>2119.9999999926822</v>
      </c>
      <c r="BR55" s="52">
        <f t="shared" si="47"/>
        <v>3.0744086154249671E-8</v>
      </c>
      <c r="BS55" s="12">
        <f t="shared" si="74"/>
        <v>8904.5417362188928</v>
      </c>
      <c r="BT55" s="52">
        <f t="shared" si="75"/>
        <v>6.2783215287927939E-20</v>
      </c>
      <c r="BU55" s="9"/>
      <c r="BV55" s="39">
        <f t="shared" si="48"/>
        <v>4.2012776798340292</v>
      </c>
      <c r="BW55" s="24">
        <v>2120</v>
      </c>
      <c r="BX55" s="39">
        <f t="shared" si="49"/>
        <v>2119.9999999947227</v>
      </c>
      <c r="BY55" s="27">
        <f t="shared" si="50"/>
        <v>2.2171583384294521E-8</v>
      </c>
      <c r="BZ55" s="11">
        <f t="shared" si="76"/>
        <v>8904.5417362274638</v>
      </c>
      <c r="CA55" s="52">
        <f t="shared" si="51"/>
        <v>4.1634417665134069E-18</v>
      </c>
      <c r="CB55" s="9"/>
      <c r="CC55" s="39">
        <f t="shared" si="65"/>
        <v>4.2012776798340337</v>
      </c>
      <c r="CD55" s="24">
        <v>2120</v>
      </c>
      <c r="CE55" s="39">
        <f t="shared" si="52"/>
        <v>2119.9999999948495</v>
      </c>
      <c r="CF55" s="52">
        <f t="shared" si="53"/>
        <v>2.1638548333521735E-8</v>
      </c>
      <c r="CG55" s="39">
        <f t="shared" si="77"/>
        <v>8904.5417362279986</v>
      </c>
      <c r="CH55" s="52">
        <f t="shared" si="54"/>
        <v>1.6097141515435057E-20</v>
      </c>
      <c r="CI55" s="9"/>
      <c r="CJ55" s="39">
        <f t="shared" si="66"/>
        <v>4.2012776798340337</v>
      </c>
      <c r="CK55" s="24">
        <v>2120</v>
      </c>
      <c r="CL55" s="39">
        <f t="shared" si="55"/>
        <v>2119.9999999949309</v>
      </c>
      <c r="CM55" s="39">
        <f t="shared" si="78"/>
        <v>8904.5417362283406</v>
      </c>
      <c r="CN55" s="52">
        <f t="shared" si="79"/>
        <v>6.6259235017028899E-21</v>
      </c>
      <c r="CO55" s="74"/>
      <c r="CP55" s="39">
        <f t="shared" si="80"/>
        <v>51</v>
      </c>
      <c r="CQ55" s="39" t="str">
        <f t="shared" si="81"/>
        <v xml:space="preserve"> ('17', '10'),</v>
      </c>
      <c r="CR55" s="39">
        <f t="shared" si="82"/>
        <v>9990</v>
      </c>
      <c r="CS55" s="39">
        <f t="shared" si="56"/>
        <v>4.2012776798340337</v>
      </c>
      <c r="CT55" s="39">
        <f t="shared" si="57"/>
        <v>2119.9999999949309</v>
      </c>
      <c r="CU55" s="11">
        <f t="shared" si="83"/>
        <v>8906.7086812268553</v>
      </c>
      <c r="CV55" s="66">
        <f t="shared" si="58"/>
        <v>0.2122122122117048</v>
      </c>
      <c r="CW55" s="39" t="str">
        <f t="shared" si="59"/>
        <v>-</v>
      </c>
      <c r="CX55" s="9"/>
      <c r="CZ55" s="39">
        <v>51</v>
      </c>
    </row>
    <row r="56" spans="2:104" s="1" customFormat="1" x14ac:dyDescent="0.3">
      <c r="B56" s="86"/>
      <c r="C56" s="34">
        <v>52</v>
      </c>
      <c r="D56" s="35" t="s">
        <v>56</v>
      </c>
      <c r="E56" s="35">
        <v>10460</v>
      </c>
      <c r="F56" s="35">
        <v>1.2</v>
      </c>
      <c r="G56" s="35">
        <v>3730</v>
      </c>
      <c r="H56" s="35">
        <f t="shared" si="15"/>
        <v>0</v>
      </c>
      <c r="I56" s="39">
        <f t="shared" si="16"/>
        <v>4478.171300446571</v>
      </c>
      <c r="J56" s="8"/>
      <c r="K56" s="50">
        <f t="shared" si="69"/>
        <v>1.2029105904109536</v>
      </c>
      <c r="L56" s="51">
        <v>3730</v>
      </c>
      <c r="M56" s="52">
        <f t="shared" si="17"/>
        <v>3730</v>
      </c>
      <c r="N56" s="52">
        <f t="shared" si="18"/>
        <v>0</v>
      </c>
      <c r="O56" s="39">
        <f t="shared" si="19"/>
        <v>4478.171300446571</v>
      </c>
      <c r="P56" s="52">
        <f t="shared" si="20"/>
        <v>0</v>
      </c>
      <c r="Q56" s="6"/>
      <c r="R56" s="39">
        <f t="shared" si="21"/>
        <v>1.2029105904109536</v>
      </c>
      <c r="S56" s="35">
        <v>3730</v>
      </c>
      <c r="T56" s="39">
        <f t="shared" si="22"/>
        <v>3730</v>
      </c>
      <c r="U56" s="52">
        <f t="shared" si="23"/>
        <v>0</v>
      </c>
      <c r="V56" s="39">
        <f t="shared" si="24"/>
        <v>4478.171300446571</v>
      </c>
      <c r="W56" s="52">
        <f t="shared" si="25"/>
        <v>0</v>
      </c>
      <c r="X56" s="9"/>
      <c r="Y56" s="39">
        <f t="shared" si="26"/>
        <v>1.2029105904109536</v>
      </c>
      <c r="Z56" s="23">
        <v>3730</v>
      </c>
      <c r="AA56" s="39">
        <f t="shared" si="27"/>
        <v>3730</v>
      </c>
      <c r="AB56" s="27">
        <f t="shared" si="28"/>
        <v>0</v>
      </c>
      <c r="AC56" s="39">
        <f t="shared" si="29"/>
        <v>4478.171300446571</v>
      </c>
      <c r="AD56" s="52">
        <f t="shared" si="30"/>
        <v>0</v>
      </c>
      <c r="AE56" s="9"/>
      <c r="AF56" s="39">
        <f t="shared" si="31"/>
        <v>1.2029105904109536</v>
      </c>
      <c r="AG56" s="35">
        <v>3730</v>
      </c>
      <c r="AH56" s="39">
        <f t="shared" si="32"/>
        <v>3730</v>
      </c>
      <c r="AI56" s="52">
        <f t="shared" si="67"/>
        <v>0</v>
      </c>
      <c r="AJ56" s="39">
        <f t="shared" si="33"/>
        <v>4478.171300446571</v>
      </c>
      <c r="AK56" s="52">
        <f t="shared" si="34"/>
        <v>0</v>
      </c>
      <c r="AL56" s="9"/>
      <c r="AM56" s="39">
        <f t="shared" si="35"/>
        <v>1.2029105904109536</v>
      </c>
      <c r="AN56" s="35">
        <v>3730</v>
      </c>
      <c r="AO56" s="39">
        <f t="shared" si="60"/>
        <v>3730</v>
      </c>
      <c r="AP56" s="52">
        <f t="shared" si="36"/>
        <v>0</v>
      </c>
      <c r="AQ56" s="39">
        <f t="shared" si="84"/>
        <v>4478.171300446571</v>
      </c>
      <c r="AR56" s="52">
        <f t="shared" si="62"/>
        <v>0</v>
      </c>
      <c r="AS56" s="9"/>
      <c r="AT56" s="39">
        <f t="shared" si="37"/>
        <v>1.2029105904109536</v>
      </c>
      <c r="AU56" s="35">
        <v>3730</v>
      </c>
      <c r="AV56" s="39">
        <f t="shared" si="68"/>
        <v>3730</v>
      </c>
      <c r="AW56" s="52">
        <f t="shared" si="38"/>
        <v>0</v>
      </c>
      <c r="AX56" s="39">
        <f t="shared" si="70"/>
        <v>4478.171300446571</v>
      </c>
      <c r="AY56" s="52">
        <f t="shared" si="39"/>
        <v>0</v>
      </c>
      <c r="AZ56" s="9"/>
      <c r="BA56" s="39">
        <f t="shared" si="40"/>
        <v>1.2029105904109536</v>
      </c>
      <c r="BB56" s="35">
        <v>3730</v>
      </c>
      <c r="BC56" s="39">
        <f t="shared" si="63"/>
        <v>3730</v>
      </c>
      <c r="BD56" s="52">
        <f t="shared" si="64"/>
        <v>0</v>
      </c>
      <c r="BE56" s="39">
        <f t="shared" si="41"/>
        <v>4478.171300446571</v>
      </c>
      <c r="BF56" s="52">
        <f t="shared" si="42"/>
        <v>0</v>
      </c>
      <c r="BG56" s="9"/>
      <c r="BH56" s="39">
        <f t="shared" si="43"/>
        <v>1.2029105904109536</v>
      </c>
      <c r="BI56" s="35">
        <v>3730</v>
      </c>
      <c r="BJ56" s="39">
        <f t="shared" si="44"/>
        <v>3730</v>
      </c>
      <c r="BK56" s="52">
        <f t="shared" si="71"/>
        <v>0</v>
      </c>
      <c r="BL56" s="39">
        <f t="shared" si="45"/>
        <v>4478.171300446571</v>
      </c>
      <c r="BM56" s="52">
        <f t="shared" si="46"/>
        <v>0</v>
      </c>
      <c r="BN56" s="9"/>
      <c r="BO56" s="39">
        <f t="shared" si="72"/>
        <v>1.2029105904109536</v>
      </c>
      <c r="BP56" s="35">
        <v>3730</v>
      </c>
      <c r="BQ56" s="10">
        <f t="shared" si="73"/>
        <v>3730</v>
      </c>
      <c r="BR56" s="52">
        <f t="shared" si="47"/>
        <v>0</v>
      </c>
      <c r="BS56" s="12">
        <f t="shared" si="74"/>
        <v>4478.171300446571</v>
      </c>
      <c r="BT56" s="52">
        <f t="shared" si="75"/>
        <v>0</v>
      </c>
      <c r="BU56" s="9"/>
      <c r="BV56" s="39">
        <f t="shared" si="48"/>
        <v>1.2029105904109536</v>
      </c>
      <c r="BW56" s="24">
        <v>3730</v>
      </c>
      <c r="BX56" s="39">
        <f t="shared" si="49"/>
        <v>3730</v>
      </c>
      <c r="BY56" s="27">
        <f t="shared" si="50"/>
        <v>0</v>
      </c>
      <c r="BZ56" s="11">
        <f t="shared" si="76"/>
        <v>4478.171300446571</v>
      </c>
      <c r="CA56" s="52">
        <f t="shared" si="51"/>
        <v>0</v>
      </c>
      <c r="CB56" s="9"/>
      <c r="CC56" s="39">
        <f t="shared" si="65"/>
        <v>1.2029105904109536</v>
      </c>
      <c r="CD56" s="24">
        <v>3730</v>
      </c>
      <c r="CE56" s="39">
        <f t="shared" si="52"/>
        <v>3730</v>
      </c>
      <c r="CF56" s="52">
        <f t="shared" si="53"/>
        <v>0</v>
      </c>
      <c r="CG56" s="39">
        <f t="shared" si="77"/>
        <v>4478.171300446571</v>
      </c>
      <c r="CH56" s="52">
        <f t="shared" si="54"/>
        <v>0</v>
      </c>
      <c r="CI56" s="9"/>
      <c r="CJ56" s="39">
        <f t="shared" si="66"/>
        <v>1.2029105904109536</v>
      </c>
      <c r="CK56" s="24">
        <v>3730</v>
      </c>
      <c r="CL56" s="39">
        <f t="shared" si="55"/>
        <v>3730</v>
      </c>
      <c r="CM56" s="39">
        <f t="shared" si="78"/>
        <v>4478.171300446571</v>
      </c>
      <c r="CN56" s="52">
        <f t="shared" si="79"/>
        <v>0</v>
      </c>
      <c r="CO56" s="74"/>
      <c r="CP56" s="39">
        <f t="shared" si="80"/>
        <v>52</v>
      </c>
      <c r="CQ56" s="39" t="str">
        <f t="shared" si="81"/>
        <v xml:space="preserve"> ('17', '16'),</v>
      </c>
      <c r="CR56" s="39">
        <f t="shared" si="82"/>
        <v>10460</v>
      </c>
      <c r="CS56" s="39">
        <f t="shared" si="56"/>
        <v>1.2029105904109536</v>
      </c>
      <c r="CT56" s="39">
        <f t="shared" si="57"/>
        <v>3730</v>
      </c>
      <c r="CU56" s="11">
        <f t="shared" si="83"/>
        <v>4486.8565022328567</v>
      </c>
      <c r="CV56" s="66">
        <f t="shared" si="58"/>
        <v>0.35659655831739961</v>
      </c>
      <c r="CW56" s="39" t="str">
        <f t="shared" si="59"/>
        <v>-</v>
      </c>
      <c r="CX56" s="9"/>
      <c r="CZ56" s="39">
        <v>52</v>
      </c>
    </row>
    <row r="57" spans="2:104" s="1" customFormat="1" x14ac:dyDescent="0.3">
      <c r="B57" s="86"/>
      <c r="C57" s="34">
        <v>53</v>
      </c>
      <c r="D57" s="35" t="s">
        <v>57</v>
      </c>
      <c r="E57" s="35">
        <v>9650</v>
      </c>
      <c r="F57" s="35">
        <v>1.2</v>
      </c>
      <c r="G57" s="35">
        <v>4900</v>
      </c>
      <c r="H57" s="35">
        <f t="shared" si="15"/>
        <v>1154.2692774012123</v>
      </c>
      <c r="I57" s="39">
        <f t="shared" si="16"/>
        <v>5891.726641477745</v>
      </c>
      <c r="J57" s="8"/>
      <c r="K57" s="50">
        <f t="shared" si="69"/>
        <v>1.2119659606915762</v>
      </c>
      <c r="L57" s="51">
        <v>5850</v>
      </c>
      <c r="M57" s="52">
        <f t="shared" si="17"/>
        <v>5186.5525316431658</v>
      </c>
      <c r="N57" s="52">
        <f t="shared" si="18"/>
        <v>810.29178114678177</v>
      </c>
      <c r="O57" s="39">
        <f t="shared" si="19"/>
        <v>6239.4437446728471</v>
      </c>
      <c r="P57" s="52">
        <f t="shared" si="20"/>
        <v>82112.35339110755</v>
      </c>
      <c r="Q57" s="6"/>
      <c r="R57" s="39">
        <f t="shared" si="21"/>
        <v>1.2150202920012763</v>
      </c>
      <c r="S57" s="35">
        <v>5850</v>
      </c>
      <c r="T57" s="39">
        <f t="shared" si="22"/>
        <v>5662.17949602516</v>
      </c>
      <c r="U57" s="52">
        <f t="shared" si="23"/>
        <v>229.51996029947014</v>
      </c>
      <c r="V57" s="39">
        <f t="shared" si="24"/>
        <v>6818.7762008420286</v>
      </c>
      <c r="W57" s="52">
        <f t="shared" si="25"/>
        <v>226221.00924723077</v>
      </c>
      <c r="X57" s="9"/>
      <c r="Y57" s="39">
        <f t="shared" si="26"/>
        <v>1.2213352522900389</v>
      </c>
      <c r="Z57" s="23">
        <v>5850</v>
      </c>
      <c r="AA57" s="39">
        <f t="shared" si="27"/>
        <v>5706.9182306452922</v>
      </c>
      <c r="AB57" s="27">
        <f t="shared" si="28"/>
        <v>175.17645511241969</v>
      </c>
      <c r="AC57" s="39">
        <f t="shared" si="29"/>
        <v>6873.4323980571498</v>
      </c>
      <c r="AD57" s="52">
        <f t="shared" si="30"/>
        <v>2001.5543754106122</v>
      </c>
      <c r="AE57" s="9"/>
      <c r="AF57" s="39">
        <f t="shared" si="31"/>
        <v>1.2220175936180862</v>
      </c>
      <c r="AG57" s="35">
        <v>5850</v>
      </c>
      <c r="AH57" s="39">
        <f t="shared" si="32"/>
        <v>5849.9999999958354</v>
      </c>
      <c r="AI57" s="52">
        <f t="shared" si="67"/>
        <v>5.09873274531672E-9</v>
      </c>
      <c r="AJ57" s="39">
        <f t="shared" si="33"/>
        <v>7048.4428150780996</v>
      </c>
      <c r="AK57" s="52">
        <f t="shared" si="34"/>
        <v>20472.392720482057</v>
      </c>
      <c r="AL57" s="9"/>
      <c r="AM57" s="39">
        <f t="shared" si="35"/>
        <v>1.2243100983616391</v>
      </c>
      <c r="AN57" s="35">
        <v>5850</v>
      </c>
      <c r="AO57" s="39">
        <f t="shared" si="60"/>
        <v>5849.999999996302</v>
      </c>
      <c r="AP57" s="52">
        <f t="shared" si="36"/>
        <v>4.527505425301997E-9</v>
      </c>
      <c r="AQ57" s="39">
        <f t="shared" si="84"/>
        <v>7048.4428150786707</v>
      </c>
      <c r="AR57" s="52">
        <f t="shared" si="62"/>
        <v>2.1768829462496774E-19</v>
      </c>
      <c r="AS57" s="9"/>
      <c r="AT57" s="39">
        <f t="shared" si="37"/>
        <v>1.2243100983616466</v>
      </c>
      <c r="AU57" s="35">
        <v>5850</v>
      </c>
      <c r="AV57" s="39">
        <f t="shared" si="68"/>
        <v>5849.9999999965148</v>
      </c>
      <c r="AW57" s="52">
        <f t="shared" si="38"/>
        <v>4.2669455951198415E-9</v>
      </c>
      <c r="AX57" s="39">
        <f t="shared" si="70"/>
        <v>7048.4428150789317</v>
      </c>
      <c r="AY57" s="52">
        <f t="shared" si="39"/>
        <v>4.5293101620953583E-20</v>
      </c>
      <c r="AZ57" s="9"/>
      <c r="BA57" s="39">
        <f t="shared" si="40"/>
        <v>1.2243100983616504</v>
      </c>
      <c r="BB57" s="35">
        <v>5850</v>
      </c>
      <c r="BC57" s="39">
        <f t="shared" si="63"/>
        <v>5849.9999999966158</v>
      </c>
      <c r="BD57" s="52">
        <f t="shared" si="64"/>
        <v>4.1433467013155091E-9</v>
      </c>
      <c r="BE57" s="39">
        <f t="shared" si="41"/>
        <v>7048.4428150790545</v>
      </c>
      <c r="BF57" s="52">
        <f t="shared" si="42"/>
        <v>1.0191692327265854E-20</v>
      </c>
      <c r="BG57" s="9"/>
      <c r="BH57" s="39">
        <f t="shared" si="43"/>
        <v>1.2243100983616519</v>
      </c>
      <c r="BI57" s="35">
        <v>5850</v>
      </c>
      <c r="BJ57" s="39">
        <f t="shared" si="44"/>
        <v>5849.9999999970678</v>
      </c>
      <c r="BK57" s="52">
        <f t="shared" si="71"/>
        <v>3.5899354380653636E-9</v>
      </c>
      <c r="BL57" s="39">
        <f t="shared" si="45"/>
        <v>7048.4428150796084</v>
      </c>
      <c r="BM57" s="52">
        <f t="shared" si="46"/>
        <v>2.0432105592611081E-19</v>
      </c>
      <c r="BN57" s="9"/>
      <c r="BO57" s="39">
        <f t="shared" si="72"/>
        <v>1.2243100983616595</v>
      </c>
      <c r="BP57" s="35">
        <v>5850</v>
      </c>
      <c r="BQ57" s="10">
        <f t="shared" si="73"/>
        <v>5849.9999999971651</v>
      </c>
      <c r="BR57" s="52">
        <f t="shared" si="47"/>
        <v>3.4707905584521893E-9</v>
      </c>
      <c r="BS57" s="12">
        <f t="shared" si="74"/>
        <v>7048.4428150797276</v>
      </c>
      <c r="BT57" s="52">
        <f t="shared" si="75"/>
        <v>9.4703908331196138E-21</v>
      </c>
      <c r="BU57" s="9"/>
      <c r="BV57" s="39">
        <f t="shared" si="48"/>
        <v>1.224310098361661</v>
      </c>
      <c r="BW57" s="24">
        <v>5850</v>
      </c>
      <c r="BX57" s="39">
        <f t="shared" si="49"/>
        <v>5849.9999999979555</v>
      </c>
      <c r="BY57" s="27">
        <f t="shared" si="50"/>
        <v>2.5031559754252571E-9</v>
      </c>
      <c r="BZ57" s="11">
        <f t="shared" si="76"/>
        <v>7048.4428150806953</v>
      </c>
      <c r="CA57" s="52">
        <f t="shared" si="51"/>
        <v>6.2465453855615693E-19</v>
      </c>
      <c r="CB57" s="9"/>
      <c r="CC57" s="39">
        <f t="shared" si="65"/>
        <v>1.2243100983616741</v>
      </c>
      <c r="CD57" s="24">
        <v>5850</v>
      </c>
      <c r="CE57" s="39">
        <f t="shared" si="52"/>
        <v>5849.9999999980046</v>
      </c>
      <c r="CF57" s="52">
        <f t="shared" si="53"/>
        <v>2.4430267838447584E-9</v>
      </c>
      <c r="CG57" s="39">
        <f t="shared" si="77"/>
        <v>7048.4428150807553</v>
      </c>
      <c r="CH57" s="52">
        <f t="shared" si="54"/>
        <v>2.4120586662046287E-21</v>
      </c>
      <c r="CI57" s="9"/>
      <c r="CJ57" s="39">
        <f t="shared" si="66"/>
        <v>1.224310098361675</v>
      </c>
      <c r="CK57" s="24">
        <v>5850</v>
      </c>
      <c r="CL57" s="39">
        <f t="shared" si="55"/>
        <v>5849.9999999980364</v>
      </c>
      <c r="CM57" s="39">
        <f t="shared" si="78"/>
        <v>7048.4428150807944</v>
      </c>
      <c r="CN57" s="52">
        <f t="shared" si="79"/>
        <v>1.0132962503774589E-21</v>
      </c>
      <c r="CO57" s="74"/>
      <c r="CP57" s="39">
        <f t="shared" si="80"/>
        <v>53</v>
      </c>
      <c r="CQ57" s="39" t="str">
        <f t="shared" si="81"/>
        <v xml:space="preserve"> ('17', '19'),</v>
      </c>
      <c r="CR57" s="39">
        <f t="shared" si="82"/>
        <v>9650</v>
      </c>
      <c r="CS57" s="39">
        <f t="shared" si="56"/>
        <v>1.224310098361675</v>
      </c>
      <c r="CT57" s="39">
        <f t="shared" si="57"/>
        <v>5849.9999999980364</v>
      </c>
      <c r="CU57" s="11">
        <f t="shared" si="83"/>
        <v>7162.2140754133952</v>
      </c>
      <c r="CV57" s="66">
        <f t="shared" si="58"/>
        <v>0.60621761658010742</v>
      </c>
      <c r="CW57" s="39" t="str">
        <f t="shared" si="59"/>
        <v>-</v>
      </c>
      <c r="CX57" s="9"/>
      <c r="CZ57" s="39">
        <v>53</v>
      </c>
    </row>
    <row r="58" spans="2:104" s="1" customFormat="1" x14ac:dyDescent="0.3">
      <c r="B58" s="86"/>
      <c r="C58" s="34">
        <v>40</v>
      </c>
      <c r="D58" s="35" t="s">
        <v>58</v>
      </c>
      <c r="E58" s="35">
        <v>9750</v>
      </c>
      <c r="F58" s="35">
        <v>2.4</v>
      </c>
      <c r="G58" s="35">
        <v>13820</v>
      </c>
      <c r="H58" s="35">
        <f t="shared" si="15"/>
        <v>-19427.754110548325</v>
      </c>
      <c r="I58" s="39">
        <f t="shared" si="16"/>
        <v>37184.559906788389</v>
      </c>
      <c r="J58" s="8"/>
      <c r="K58" s="50">
        <f t="shared" si="69"/>
        <v>3.8531692861028923</v>
      </c>
      <c r="L58" s="51">
        <v>7800</v>
      </c>
      <c r="M58" s="52">
        <f t="shared" si="17"/>
        <v>12004.161852113833</v>
      </c>
      <c r="N58" s="52">
        <f t="shared" si="18"/>
        <v>-6067.1878370329523</v>
      </c>
      <c r="O58" s="39">
        <f t="shared" si="19"/>
        <v>30795.961014068256</v>
      </c>
      <c r="P58" s="52">
        <f t="shared" si="20"/>
        <v>3297268.1793186637</v>
      </c>
      <c r="Q58" s="6"/>
      <c r="R58" s="39">
        <f t="shared" si="21"/>
        <v>3.2272016794930769</v>
      </c>
      <c r="S58" s="35">
        <v>9900</v>
      </c>
      <c r="T58" s="39">
        <f t="shared" si="22"/>
        <v>10495.683544452222</v>
      </c>
      <c r="U58" s="52">
        <f t="shared" si="23"/>
        <v>10128.083223845751</v>
      </c>
      <c r="V58" s="39">
        <f t="shared" si="24"/>
        <v>26204.410630846029</v>
      </c>
      <c r="W58" s="52">
        <f t="shared" si="25"/>
        <v>2275506.8046856388</v>
      </c>
      <c r="X58" s="9"/>
      <c r="Y58" s="39">
        <f t="shared" si="26"/>
        <v>2.8834225993299309</v>
      </c>
      <c r="Z58" s="23">
        <v>13820</v>
      </c>
      <c r="AA58" s="39">
        <f t="shared" si="27"/>
        <v>11287.533787373584</v>
      </c>
      <c r="AB58" s="27">
        <f t="shared" si="28"/>
        <v>-2298.7925126427353</v>
      </c>
      <c r="AC58" s="39">
        <f t="shared" si="29"/>
        <v>28549.934841068178</v>
      </c>
      <c r="AD58" s="52">
        <f t="shared" si="30"/>
        <v>627026.80721462041</v>
      </c>
      <c r="AE58" s="9"/>
      <c r="AF58" s="39">
        <f t="shared" si="31"/>
        <v>3.0466663927086497</v>
      </c>
      <c r="AG58" s="35">
        <v>10490</v>
      </c>
      <c r="AH58" s="39">
        <f t="shared" si="32"/>
        <v>10490.000000023212</v>
      </c>
      <c r="AI58" s="52">
        <f t="shared" si="67"/>
        <v>5227.4353558776766</v>
      </c>
      <c r="AJ58" s="39">
        <f t="shared" si="33"/>
        <v>26188.025544453987</v>
      </c>
      <c r="AK58" s="52">
        <f t="shared" si="34"/>
        <v>636060.14196542872</v>
      </c>
      <c r="AL58" s="9"/>
      <c r="AM58" s="39">
        <f t="shared" si="35"/>
        <v>2.8823763319332882</v>
      </c>
      <c r="AN58" s="35">
        <v>12280</v>
      </c>
      <c r="AO58" s="39">
        <f t="shared" si="60"/>
        <v>10690.64510328556</v>
      </c>
      <c r="AP58" s="52">
        <f t="shared" si="36"/>
        <v>2194.7223303483447</v>
      </c>
      <c r="AQ58" s="39">
        <f t="shared" si="84"/>
        <v>26770.134262082596</v>
      </c>
      <c r="AR58" s="52">
        <f t="shared" si="62"/>
        <v>40258.457463158345</v>
      </c>
      <c r="AS58" s="9"/>
      <c r="AT58" s="39">
        <f t="shared" si="37"/>
        <v>2.920354947455567</v>
      </c>
      <c r="AU58" s="35">
        <v>11440</v>
      </c>
      <c r="AV58" s="39">
        <f t="shared" si="68"/>
        <v>10733.838589120329</v>
      </c>
      <c r="AW58" s="52">
        <f t="shared" si="38"/>
        <v>2071.0730463988098</v>
      </c>
      <c r="AX58" s="39">
        <f t="shared" si="70"/>
        <v>26896.4569268378</v>
      </c>
      <c r="AY58" s="52">
        <f t="shared" si="39"/>
        <v>1865.6772185583541</v>
      </c>
      <c r="AZ58" s="9"/>
      <c r="BA58" s="39">
        <f t="shared" si="40"/>
        <v>2.9288156252413176</v>
      </c>
      <c r="BB58" s="35">
        <v>11440</v>
      </c>
      <c r="BC58" s="39">
        <f t="shared" si="63"/>
        <v>10754.30656083917</v>
      </c>
      <c r="BD58" s="52">
        <f t="shared" si="64"/>
        <v>2023.6446524713692</v>
      </c>
      <c r="BE58" s="39">
        <f t="shared" si="41"/>
        <v>26956.445199981372</v>
      </c>
      <c r="BF58" s="52">
        <f t="shared" si="42"/>
        <v>418.93786628327496</v>
      </c>
      <c r="BG58" s="9"/>
      <c r="BH58" s="39">
        <f t="shared" si="43"/>
        <v>2.9328606951473843</v>
      </c>
      <c r="BI58" s="35">
        <v>11440</v>
      </c>
      <c r="BJ58" s="39">
        <f t="shared" si="44"/>
        <v>10845.855440478115</v>
      </c>
      <c r="BK58" s="52">
        <f t="shared" si="71"/>
        <v>1755.8461347525833</v>
      </c>
      <c r="BL58" s="39">
        <f t="shared" si="45"/>
        <v>27225.782964181097</v>
      </c>
      <c r="BM58" s="52">
        <f t="shared" si="46"/>
        <v>8381.1973631461187</v>
      </c>
      <c r="BN58" s="9"/>
      <c r="BO58" s="39">
        <f t="shared" si="72"/>
        <v>2.9512381727728929</v>
      </c>
      <c r="BP58" s="35">
        <v>11440</v>
      </c>
      <c r="BQ58" s="10">
        <f t="shared" si="73"/>
        <v>10865.538932268852</v>
      </c>
      <c r="BR58" s="52">
        <f t="shared" si="47"/>
        <v>1716.9044387726105</v>
      </c>
      <c r="BS58" s="12">
        <f t="shared" si="74"/>
        <v>27283.91309115331</v>
      </c>
      <c r="BT58" s="52">
        <f t="shared" si="75"/>
        <v>387.4398490759832</v>
      </c>
      <c r="BU58" s="9"/>
      <c r="BV58" s="39">
        <f t="shared" si="48"/>
        <v>2.9552507156937255</v>
      </c>
      <c r="BW58" s="24">
        <v>11440</v>
      </c>
      <c r="BX58" s="39">
        <f t="shared" si="49"/>
        <v>11025.709843358263</v>
      </c>
      <c r="BY58" s="27">
        <f t="shared" si="50"/>
        <v>-1599.6173038175509</v>
      </c>
      <c r="BZ58" s="11">
        <f t="shared" si="76"/>
        <v>27759.919242933833</v>
      </c>
      <c r="CA58" s="52">
        <f t="shared" si="51"/>
        <v>25654.720759212221</v>
      </c>
      <c r="CB58" s="9"/>
      <c r="CC58" s="39">
        <f t="shared" si="65"/>
        <v>2.9887220130575201</v>
      </c>
      <c r="CD58" s="24">
        <v>10490</v>
      </c>
      <c r="CE58" s="39">
        <f t="shared" si="52"/>
        <v>11012.835302498268</v>
      </c>
      <c r="CF58" s="52">
        <f t="shared" si="53"/>
        <v>1276.1195155195051</v>
      </c>
      <c r="CG58" s="39">
        <f t="shared" si="77"/>
        <v>27721.458499576394</v>
      </c>
      <c r="CH58" s="52">
        <f t="shared" si="54"/>
        <v>165.75380235568721</v>
      </c>
      <c r="CI58" s="9"/>
      <c r="CJ58" s="39">
        <f t="shared" si="66"/>
        <v>2.985977061369367</v>
      </c>
      <c r="CK58" s="24">
        <v>11440</v>
      </c>
      <c r="CL58" s="39">
        <f t="shared" si="55"/>
        <v>11019.599409110629</v>
      </c>
      <c r="CM58" s="39">
        <f t="shared" si="78"/>
        <v>27741.660838669799</v>
      </c>
      <c r="CN58" s="52">
        <f t="shared" si="79"/>
        <v>45.753138263392593</v>
      </c>
      <c r="CO58" s="74"/>
      <c r="CP58" s="39">
        <f t="shared" si="80"/>
        <v>40</v>
      </c>
      <c r="CQ58" s="39" t="str">
        <f t="shared" si="81"/>
        <v xml:space="preserve"> ('14', '11'),</v>
      </c>
      <c r="CR58" s="39">
        <f t="shared" si="82"/>
        <v>9750</v>
      </c>
      <c r="CS58" s="39">
        <f t="shared" si="56"/>
        <v>2.985977061369367</v>
      </c>
      <c r="CT58" s="39">
        <f t="shared" si="57"/>
        <v>11019.599409110629</v>
      </c>
      <c r="CU58" s="11">
        <f t="shared" si="83"/>
        <v>32904.271061083768</v>
      </c>
      <c r="CV58" s="66">
        <f t="shared" si="58"/>
        <v>1.1302153240113466</v>
      </c>
      <c r="CW58" s="39" t="str">
        <f t="shared" si="59"/>
        <v>V</v>
      </c>
      <c r="CX58" s="9"/>
      <c r="CY58" s="1">
        <v>5</v>
      </c>
      <c r="CZ58" s="39">
        <v>40</v>
      </c>
    </row>
    <row r="59" spans="2:104" s="1" customFormat="1" x14ac:dyDescent="0.3">
      <c r="B59" s="86"/>
      <c r="C59" s="34">
        <v>41</v>
      </c>
      <c r="D59" s="35" t="s">
        <v>59</v>
      </c>
      <c r="E59" s="35">
        <v>10260</v>
      </c>
      <c r="F59" s="35">
        <v>3</v>
      </c>
      <c r="G59" s="35">
        <v>6300</v>
      </c>
      <c r="H59" s="35">
        <f t="shared" si="15"/>
        <v>-5813.256489015067</v>
      </c>
      <c r="I59" s="39">
        <f t="shared" si="16"/>
        <v>18980.603855096262</v>
      </c>
      <c r="J59" s="8"/>
      <c r="K59" s="50">
        <f t="shared" si="69"/>
        <v>3.0639713135684623</v>
      </c>
      <c r="L59" s="51">
        <v>4390</v>
      </c>
      <c r="M59" s="52">
        <f t="shared" si="17"/>
        <v>5723.8785942753193</v>
      </c>
      <c r="N59" s="52">
        <f t="shared" si="18"/>
        <v>-3668.9929317460287</v>
      </c>
      <c r="O59" s="39">
        <f t="shared" si="19"/>
        <v>17221.536310083327</v>
      </c>
      <c r="P59" s="52">
        <f t="shared" si="20"/>
        <v>331915.87413418217</v>
      </c>
      <c r="Q59" s="6"/>
      <c r="R59" s="39">
        <f t="shared" si="21"/>
        <v>3.0435897848246425</v>
      </c>
      <c r="S59" s="35">
        <v>4510</v>
      </c>
      <c r="T59" s="39">
        <f t="shared" si="22"/>
        <v>4853.6463325509831</v>
      </c>
      <c r="U59" s="52">
        <f t="shared" si="23"/>
        <v>1501.3777481968978</v>
      </c>
      <c r="V59" s="39">
        <f t="shared" si="24"/>
        <v>14582.816296775143</v>
      </c>
      <c r="W59" s="52">
        <f t="shared" si="25"/>
        <v>757304.18934585364</v>
      </c>
      <c r="X59" s="9"/>
      <c r="Y59" s="39">
        <f t="shared" si="26"/>
        <v>3.0225369728480977</v>
      </c>
      <c r="Z59" s="23">
        <v>5350</v>
      </c>
      <c r="AA59" s="39">
        <f t="shared" si="27"/>
        <v>4971.8774869552199</v>
      </c>
      <c r="AB59" s="27">
        <f t="shared" si="28"/>
        <v>-1393.392359216934</v>
      </c>
      <c r="AC59" s="39">
        <f t="shared" si="29"/>
        <v>14940.307347108821</v>
      </c>
      <c r="AD59" s="52">
        <f t="shared" si="30"/>
        <v>13978.605871758484</v>
      </c>
      <c r="AE59" s="9"/>
      <c r="AF59" s="39">
        <f t="shared" si="31"/>
        <v>3.0248144552112368</v>
      </c>
      <c r="AG59" s="35">
        <v>4510</v>
      </c>
      <c r="AH59" s="39">
        <f t="shared" si="32"/>
        <v>4510.0000000134423</v>
      </c>
      <c r="AI59" s="52">
        <f t="shared" si="67"/>
        <v>-4.0552836626549735E-8</v>
      </c>
      <c r="AJ59" s="39">
        <f t="shared" si="33"/>
        <v>13545.154296386338</v>
      </c>
      <c r="AK59" s="52">
        <f t="shared" si="34"/>
        <v>213330.81294365186</v>
      </c>
      <c r="AL59" s="9"/>
      <c r="AM59" s="39">
        <f t="shared" si="35"/>
        <v>3.0168007720021794</v>
      </c>
      <c r="AN59" s="35">
        <v>4510</v>
      </c>
      <c r="AO59" s="39">
        <f t="shared" si="60"/>
        <v>4510.0000000119353</v>
      </c>
      <c r="AP59" s="52">
        <f t="shared" si="36"/>
        <v>-3.60064191508938E-8</v>
      </c>
      <c r="AQ59" s="39">
        <f t="shared" si="84"/>
        <v>13545.154296381792</v>
      </c>
      <c r="AR59" s="52">
        <f t="shared" si="62"/>
        <v>2.2711476216756079E-18</v>
      </c>
      <c r="AS59" s="9"/>
      <c r="AT59" s="39">
        <f t="shared" si="37"/>
        <v>3.0168007720021577</v>
      </c>
      <c r="AU59" s="35">
        <v>4510</v>
      </c>
      <c r="AV59" s="39">
        <f t="shared" si="68"/>
        <v>4510.0000000112477</v>
      </c>
      <c r="AW59" s="52">
        <f t="shared" si="38"/>
        <v>-3.3932133326152778E-8</v>
      </c>
      <c r="AX59" s="39">
        <f t="shared" si="70"/>
        <v>13545.154296379718</v>
      </c>
      <c r="AY59" s="52">
        <f t="shared" si="39"/>
        <v>4.7276349857610723E-19</v>
      </c>
      <c r="AZ59" s="9"/>
      <c r="BA59" s="39">
        <f t="shared" si="40"/>
        <v>3.016800772002147</v>
      </c>
      <c r="BB59" s="35">
        <v>4510</v>
      </c>
      <c r="BC59" s="39">
        <f t="shared" si="63"/>
        <v>4510.0000000109221</v>
      </c>
      <c r="BD59" s="52">
        <f t="shared" si="64"/>
        <v>2867.8333965632191</v>
      </c>
      <c r="BE59" s="39">
        <f t="shared" si="41"/>
        <v>13545.154296378736</v>
      </c>
      <c r="BF59" s="52">
        <f t="shared" si="42"/>
        <v>1.0601477602724624E-19</v>
      </c>
      <c r="BG59" s="9"/>
      <c r="BH59" s="39">
        <f t="shared" si="43"/>
        <v>3.0168007720021421</v>
      </c>
      <c r="BI59" s="35">
        <v>5460</v>
      </c>
      <c r="BJ59" s="39">
        <f t="shared" si="44"/>
        <v>4636.8371996820124</v>
      </c>
      <c r="BK59" s="52">
        <f t="shared" si="71"/>
        <v>-382.88396741195959</v>
      </c>
      <c r="BL59" s="39">
        <f t="shared" si="45"/>
        <v>13927.920137305804</v>
      </c>
      <c r="BM59" s="52">
        <f t="shared" si="46"/>
        <v>16087.675220404022</v>
      </c>
      <c r="BN59" s="9"/>
      <c r="BO59" s="39">
        <f t="shared" si="72"/>
        <v>3.0187719964170427</v>
      </c>
      <c r="BP59" s="35">
        <v>4510</v>
      </c>
      <c r="BQ59" s="10">
        <f t="shared" si="73"/>
        <v>4632.6351937245563</v>
      </c>
      <c r="BR59" s="52">
        <f t="shared" si="47"/>
        <v>2500.889824686978</v>
      </c>
      <c r="BS59" s="12">
        <f t="shared" si="74"/>
        <v>13915.235382228886</v>
      </c>
      <c r="BT59" s="52">
        <f t="shared" si="75"/>
        <v>17.656854066496511</v>
      </c>
      <c r="BU59" s="9"/>
      <c r="BV59" s="39">
        <f t="shared" si="48"/>
        <v>3.0187040424407829</v>
      </c>
      <c r="BW59" s="24">
        <v>5460</v>
      </c>
      <c r="BX59" s="39">
        <f t="shared" si="49"/>
        <v>4863.3205826367121</v>
      </c>
      <c r="BY59" s="27">
        <f t="shared" si="50"/>
        <v>-1067.9322904059529</v>
      </c>
      <c r="BZ59" s="11">
        <f t="shared" si="76"/>
        <v>14612.057946222603</v>
      </c>
      <c r="CA59" s="52">
        <f t="shared" si="51"/>
        <v>53215.748657552555</v>
      </c>
      <c r="CB59" s="9"/>
      <c r="CC59" s="39">
        <f t="shared" si="65"/>
        <v>3.0227171928490146</v>
      </c>
      <c r="CD59" s="24">
        <v>4510</v>
      </c>
      <c r="CE59" s="39">
        <f t="shared" si="52"/>
        <v>4854.8293437053571</v>
      </c>
      <c r="CF59" s="52">
        <f t="shared" si="53"/>
        <v>-1042.2320823360328</v>
      </c>
      <c r="CG59" s="39">
        <f t="shared" si="77"/>
        <v>14586.392004728461</v>
      </c>
      <c r="CH59" s="52">
        <f t="shared" si="54"/>
        <v>72.101138589357589</v>
      </c>
      <c r="CI59" s="9"/>
      <c r="CJ59" s="39">
        <f t="shared" si="66"/>
        <v>3.0225589532212798</v>
      </c>
      <c r="CK59" s="24">
        <v>4510</v>
      </c>
      <c r="CL59" s="39">
        <f t="shared" si="55"/>
        <v>4849.3690084821155</v>
      </c>
      <c r="CM59" s="39">
        <f t="shared" si="78"/>
        <v>14569.888096385755</v>
      </c>
      <c r="CN59" s="52">
        <f t="shared" si="79"/>
        <v>29.815260750172893</v>
      </c>
      <c r="CO59" s="74"/>
      <c r="CP59" s="39">
        <f t="shared" si="80"/>
        <v>41</v>
      </c>
      <c r="CQ59" s="39" t="str">
        <f t="shared" si="81"/>
        <v xml:space="preserve"> ('14', '15'),</v>
      </c>
      <c r="CR59" s="39">
        <f t="shared" si="82"/>
        <v>10260</v>
      </c>
      <c r="CS59" s="39">
        <f t="shared" si="56"/>
        <v>3.0225589532212798</v>
      </c>
      <c r="CT59" s="39">
        <f t="shared" si="57"/>
        <v>4849.3690084821155</v>
      </c>
      <c r="CU59" s="11">
        <f t="shared" si="83"/>
        <v>14657.503714061419</v>
      </c>
      <c r="CV59" s="66">
        <f t="shared" si="58"/>
        <v>0.4726480515089781</v>
      </c>
      <c r="CW59" s="39" t="str">
        <f t="shared" si="59"/>
        <v>-</v>
      </c>
      <c r="CX59" s="9"/>
      <c r="CZ59" s="39">
        <v>41</v>
      </c>
    </row>
    <row r="60" spans="2:104" s="1" customFormat="1" x14ac:dyDescent="0.3">
      <c r="B60" s="86"/>
      <c r="C60" s="34">
        <v>42</v>
      </c>
      <c r="D60" s="35" t="s">
        <v>60</v>
      </c>
      <c r="E60" s="35">
        <v>9850</v>
      </c>
      <c r="F60" s="35">
        <v>2.4</v>
      </c>
      <c r="G60" s="35">
        <v>9400</v>
      </c>
      <c r="H60" s="35">
        <f t="shared" si="15"/>
        <v>-11716.100547732074</v>
      </c>
      <c r="I60" s="39">
        <f t="shared" si="16"/>
        <v>23121.34110141284</v>
      </c>
      <c r="J60" s="8"/>
      <c r="K60" s="50">
        <f t="shared" si="69"/>
        <v>2.6985856922408713</v>
      </c>
      <c r="L60" s="51">
        <v>4820</v>
      </c>
      <c r="M60" s="52">
        <f t="shared" si="17"/>
        <v>8018.5151632361058</v>
      </c>
      <c r="N60" s="52">
        <f t="shared" si="18"/>
        <v>-3705.358981570072</v>
      </c>
      <c r="O60" s="39">
        <f t="shared" si="19"/>
        <v>19497.982733325483</v>
      </c>
      <c r="P60" s="52">
        <f t="shared" si="20"/>
        <v>1908500.3542085635</v>
      </c>
      <c r="Q60" s="6"/>
      <c r="R60" s="39">
        <f t="shared" si="21"/>
        <v>2.5581005562733785</v>
      </c>
      <c r="S60" s="35">
        <v>6530</v>
      </c>
      <c r="T60" s="39">
        <f t="shared" si="22"/>
        <v>6951.3953349247358</v>
      </c>
      <c r="U60" s="52">
        <f t="shared" si="23"/>
        <v>4292.2218366859197</v>
      </c>
      <c r="V60" s="39">
        <f t="shared" si="24"/>
        <v>16807.499029962415</v>
      </c>
      <c r="W60" s="52">
        <f t="shared" si="25"/>
        <v>1138744.7279752877</v>
      </c>
      <c r="X60" s="9"/>
      <c r="Y60" s="39">
        <f t="shared" si="26"/>
        <v>2.4892987811521099</v>
      </c>
      <c r="Z60" s="23">
        <v>8660</v>
      </c>
      <c r="AA60" s="39">
        <f t="shared" si="27"/>
        <v>7358.3839706903045</v>
      </c>
      <c r="AB60" s="27">
        <f t="shared" si="28"/>
        <v>1823.3028209322392</v>
      </c>
      <c r="AC60" s="39">
        <f t="shared" si="29"/>
        <v>17825.127555820996</v>
      </c>
      <c r="AD60" s="52">
        <f t="shared" si="30"/>
        <v>165639.74964231873</v>
      </c>
      <c r="AE60" s="9"/>
      <c r="AF60" s="39">
        <f t="shared" si="31"/>
        <v>2.5121211035069058</v>
      </c>
      <c r="AG60" s="35">
        <v>8070</v>
      </c>
      <c r="AH60" s="39">
        <f t="shared" si="32"/>
        <v>8069.999999979289</v>
      </c>
      <c r="AI60" s="52">
        <f t="shared" si="67"/>
        <v>-2426.1166885059451</v>
      </c>
      <c r="AJ60" s="39">
        <f t="shared" si="33"/>
        <v>19629.791323047437</v>
      </c>
      <c r="AK60" s="52">
        <f t="shared" si="34"/>
        <v>506397.37314102077</v>
      </c>
      <c r="AL60" s="9"/>
      <c r="AM60" s="39">
        <f t="shared" si="35"/>
        <v>2.5622003241002562</v>
      </c>
      <c r="AN60" s="35">
        <v>7120</v>
      </c>
      <c r="AO60" s="39">
        <f t="shared" si="60"/>
        <v>7963.5123753437874</v>
      </c>
      <c r="AP60" s="52">
        <f t="shared" si="36"/>
        <v>-2151.0283044603148</v>
      </c>
      <c r="AQ60" s="39">
        <f t="shared" si="84"/>
        <v>19357.398555052994</v>
      </c>
      <c r="AR60" s="52">
        <f t="shared" si="62"/>
        <v>11339.61420051148</v>
      </c>
      <c r="AS60" s="9"/>
      <c r="AT60" s="39">
        <f t="shared" si="37"/>
        <v>2.5538070405882496</v>
      </c>
      <c r="AU60" s="35">
        <v>7120</v>
      </c>
      <c r="AV60" s="39">
        <f t="shared" si="68"/>
        <v>7914.8915683061459</v>
      </c>
      <c r="AW60" s="52">
        <f t="shared" si="38"/>
        <v>-2025.6580468049374</v>
      </c>
      <c r="AX60" s="39">
        <f t="shared" si="70"/>
        <v>19233.321155686917</v>
      </c>
      <c r="AY60" s="52">
        <f t="shared" si="39"/>
        <v>2363.9828769915689</v>
      </c>
      <c r="AZ60" s="9"/>
      <c r="BA60" s="39">
        <f t="shared" si="40"/>
        <v>2.5500850578316974</v>
      </c>
      <c r="BB60" s="35">
        <v>7120</v>
      </c>
      <c r="BC60" s="39">
        <f t="shared" si="63"/>
        <v>7891.8517676473011</v>
      </c>
      <c r="BD60" s="52">
        <f t="shared" si="64"/>
        <v>-1961.0802035978804</v>
      </c>
      <c r="BE60" s="39">
        <f t="shared" si="41"/>
        <v>19174.587777449771</v>
      </c>
      <c r="BF60" s="52">
        <f t="shared" si="42"/>
        <v>530.83241439930509</v>
      </c>
      <c r="BG60" s="9"/>
      <c r="BH60" s="39">
        <f t="shared" si="43"/>
        <v>2.5483451172107188</v>
      </c>
      <c r="BI60" s="35">
        <v>7120</v>
      </c>
      <c r="BJ60" s="39">
        <f t="shared" si="44"/>
        <v>7788.7996447307851</v>
      </c>
      <c r="BK60" s="52">
        <f t="shared" si="71"/>
        <v>-1698.1842714299582</v>
      </c>
      <c r="BL60" s="39">
        <f t="shared" si="45"/>
        <v>18912.369467638619</v>
      </c>
      <c r="BM60" s="52">
        <f t="shared" si="46"/>
        <v>10619.740037600734</v>
      </c>
      <c r="BN60" s="9"/>
      <c r="BO60" s="39">
        <f t="shared" si="72"/>
        <v>2.5407471820340497</v>
      </c>
      <c r="BP60" s="35">
        <v>7120</v>
      </c>
      <c r="BQ60" s="10">
        <f t="shared" si="73"/>
        <v>7766.6428949874235</v>
      </c>
      <c r="BR60" s="52">
        <f t="shared" si="47"/>
        <v>-1633.8559305661427</v>
      </c>
      <c r="BS60" s="12">
        <f t="shared" si="74"/>
        <v>18856.092460120803</v>
      </c>
      <c r="BT60" s="52">
        <f t="shared" si="75"/>
        <v>490.92155918995502</v>
      </c>
      <c r="BU60" s="9"/>
      <c r="BV60" s="39">
        <f t="shared" si="48"/>
        <v>2.5391524723574515</v>
      </c>
      <c r="BW60" s="24">
        <v>7120</v>
      </c>
      <c r="BX60" s="39">
        <f t="shared" si="49"/>
        <v>7586.3462875102687</v>
      </c>
      <c r="BY60" s="27">
        <f t="shared" si="50"/>
        <v>-1177.9568259561293</v>
      </c>
      <c r="BZ60" s="11">
        <f t="shared" si="76"/>
        <v>18399.429985654857</v>
      </c>
      <c r="CA60" s="52">
        <f t="shared" si="51"/>
        <v>32506.866667771228</v>
      </c>
      <c r="CB60" s="9"/>
      <c r="CC60" s="39">
        <f t="shared" si="65"/>
        <v>2.5266742173018377</v>
      </c>
      <c r="CD60" s="24">
        <v>7120</v>
      </c>
      <c r="CE60" s="39">
        <f t="shared" si="52"/>
        <v>7575.1387384836898</v>
      </c>
      <c r="CF60" s="52">
        <f t="shared" si="53"/>
        <v>-1149.4295645500972</v>
      </c>
      <c r="CG60" s="39">
        <f t="shared" si="77"/>
        <v>18371.116349055261</v>
      </c>
      <c r="CH60" s="52">
        <f t="shared" si="54"/>
        <v>125.6091551831678</v>
      </c>
      <c r="CI60" s="9"/>
      <c r="CJ60" s="39">
        <f t="shared" si="66"/>
        <v>2.525927315182479</v>
      </c>
      <c r="CK60" s="24">
        <v>7120</v>
      </c>
      <c r="CL60" s="39">
        <f t="shared" si="55"/>
        <v>7567.9316659692122</v>
      </c>
      <c r="CM60" s="39">
        <f t="shared" si="78"/>
        <v>18352.91353302573</v>
      </c>
      <c r="CN60" s="52">
        <f t="shared" si="79"/>
        <v>51.941894228939326</v>
      </c>
      <c r="CO60" s="74"/>
      <c r="CP60" s="39">
        <f t="shared" si="80"/>
        <v>42</v>
      </c>
      <c r="CQ60" s="39" t="str">
        <f t="shared" si="81"/>
        <v xml:space="preserve"> ('14', '23'),</v>
      </c>
      <c r="CR60" s="39">
        <f t="shared" si="82"/>
        <v>9850</v>
      </c>
      <c r="CS60" s="39">
        <f t="shared" si="56"/>
        <v>2.525927315182479</v>
      </c>
      <c r="CT60" s="39">
        <f t="shared" si="57"/>
        <v>7567.9316659692122</v>
      </c>
      <c r="CU60" s="11">
        <f t="shared" si="83"/>
        <v>19116.045314506078</v>
      </c>
      <c r="CV60" s="66">
        <f t="shared" si="58"/>
        <v>0.76831793563139206</v>
      </c>
      <c r="CW60" s="39" t="str">
        <f t="shared" si="59"/>
        <v>-</v>
      </c>
      <c r="CX60" s="9"/>
      <c r="CZ60" s="39">
        <v>42</v>
      </c>
    </row>
    <row r="61" spans="2:104" s="1" customFormat="1" x14ac:dyDescent="0.3">
      <c r="B61" s="86"/>
      <c r="C61" s="34">
        <v>38</v>
      </c>
      <c r="D61" s="35" t="s">
        <v>61</v>
      </c>
      <c r="E61" s="35">
        <v>51800</v>
      </c>
      <c r="F61" s="35">
        <v>1.8</v>
      </c>
      <c r="G61" s="35">
        <v>10570</v>
      </c>
      <c r="H61" s="35">
        <f t="shared" si="15"/>
        <v>0</v>
      </c>
      <c r="I61" s="39">
        <f t="shared" si="16"/>
        <v>19026.989577147251</v>
      </c>
      <c r="J61" s="8"/>
      <c r="K61" s="50">
        <f t="shared" si="69"/>
        <v>1.8004681065029569</v>
      </c>
      <c r="L61" s="51">
        <v>10570</v>
      </c>
      <c r="M61" s="52">
        <f t="shared" si="17"/>
        <v>10570</v>
      </c>
      <c r="N61" s="52">
        <f t="shared" si="18"/>
        <v>0</v>
      </c>
      <c r="O61" s="39">
        <f t="shared" si="19"/>
        <v>19026.989577147251</v>
      </c>
      <c r="P61" s="52">
        <f t="shared" si="20"/>
        <v>0</v>
      </c>
      <c r="Q61" s="6"/>
      <c r="R61" s="39">
        <f t="shared" si="21"/>
        <v>1.8004681065029569</v>
      </c>
      <c r="S61" s="35">
        <v>10570</v>
      </c>
      <c r="T61" s="39">
        <f t="shared" si="22"/>
        <v>10570</v>
      </c>
      <c r="U61" s="52">
        <f t="shared" si="23"/>
        <v>0</v>
      </c>
      <c r="V61" s="39">
        <f t="shared" si="24"/>
        <v>19026.989577147251</v>
      </c>
      <c r="W61" s="52">
        <f t="shared" si="25"/>
        <v>0</v>
      </c>
      <c r="X61" s="9"/>
      <c r="Y61" s="39">
        <f t="shared" si="26"/>
        <v>1.8004681065029569</v>
      </c>
      <c r="Z61" s="23">
        <v>10570</v>
      </c>
      <c r="AA61" s="39">
        <f t="shared" si="27"/>
        <v>10570</v>
      </c>
      <c r="AB61" s="27">
        <f t="shared" si="28"/>
        <v>0</v>
      </c>
      <c r="AC61" s="39">
        <f t="shared" si="29"/>
        <v>19026.989577147251</v>
      </c>
      <c r="AD61" s="52">
        <f t="shared" si="30"/>
        <v>0</v>
      </c>
      <c r="AE61" s="9"/>
      <c r="AF61" s="39">
        <f t="shared" si="31"/>
        <v>1.8004681065029569</v>
      </c>
      <c r="AG61" s="35">
        <v>10570</v>
      </c>
      <c r="AH61" s="39">
        <f t="shared" si="32"/>
        <v>10570</v>
      </c>
      <c r="AI61" s="52">
        <f t="shared" si="67"/>
        <v>0</v>
      </c>
      <c r="AJ61" s="39">
        <f t="shared" si="33"/>
        <v>19026.989577147251</v>
      </c>
      <c r="AK61" s="52">
        <f t="shared" si="34"/>
        <v>0</v>
      </c>
      <c r="AL61" s="9"/>
      <c r="AM61" s="39">
        <f t="shared" si="35"/>
        <v>1.8004681065029569</v>
      </c>
      <c r="AN61" s="35">
        <v>10570</v>
      </c>
      <c r="AO61" s="39">
        <f t="shared" si="60"/>
        <v>10570</v>
      </c>
      <c r="AP61" s="52">
        <f t="shared" si="36"/>
        <v>0</v>
      </c>
      <c r="AQ61" s="39">
        <f t="shared" si="84"/>
        <v>19026.989577147251</v>
      </c>
      <c r="AR61" s="52">
        <f t="shared" si="62"/>
        <v>0</v>
      </c>
      <c r="AS61" s="9"/>
      <c r="AT61" s="39">
        <f t="shared" si="37"/>
        <v>1.8004681065029569</v>
      </c>
      <c r="AU61" s="35">
        <v>10570</v>
      </c>
      <c r="AV61" s="39">
        <f t="shared" si="68"/>
        <v>10570</v>
      </c>
      <c r="AW61" s="52">
        <f t="shared" si="38"/>
        <v>0</v>
      </c>
      <c r="AX61" s="39">
        <f t="shared" si="70"/>
        <v>19026.989577147251</v>
      </c>
      <c r="AY61" s="52">
        <f t="shared" si="39"/>
        <v>0</v>
      </c>
      <c r="AZ61" s="9"/>
      <c r="BA61" s="39">
        <f t="shared" si="40"/>
        <v>1.8004681065029569</v>
      </c>
      <c r="BB61" s="35">
        <v>10570</v>
      </c>
      <c r="BC61" s="39">
        <f t="shared" si="63"/>
        <v>10570</v>
      </c>
      <c r="BD61" s="52">
        <f t="shared" si="64"/>
        <v>0</v>
      </c>
      <c r="BE61" s="39">
        <f t="shared" si="41"/>
        <v>19026.989577147251</v>
      </c>
      <c r="BF61" s="52">
        <f t="shared" si="42"/>
        <v>0</v>
      </c>
      <c r="BG61" s="9"/>
      <c r="BH61" s="39">
        <f t="shared" si="43"/>
        <v>1.8004681065029569</v>
      </c>
      <c r="BI61" s="35">
        <v>10570</v>
      </c>
      <c r="BJ61" s="39">
        <f t="shared" si="44"/>
        <v>10570</v>
      </c>
      <c r="BK61" s="52">
        <f t="shared" si="71"/>
        <v>0</v>
      </c>
      <c r="BL61" s="39">
        <f t="shared" si="45"/>
        <v>19026.989577147251</v>
      </c>
      <c r="BM61" s="52">
        <f t="shared" si="46"/>
        <v>0</v>
      </c>
      <c r="BN61" s="9"/>
      <c r="BO61" s="39">
        <f t="shared" si="72"/>
        <v>1.8004681065029569</v>
      </c>
      <c r="BP61" s="35">
        <v>10570</v>
      </c>
      <c r="BQ61" s="10">
        <f t="shared" si="73"/>
        <v>10570</v>
      </c>
      <c r="BR61" s="52">
        <f t="shared" si="47"/>
        <v>0</v>
      </c>
      <c r="BS61" s="12">
        <f t="shared" si="74"/>
        <v>19026.989577147251</v>
      </c>
      <c r="BT61" s="52">
        <f t="shared" si="75"/>
        <v>0</v>
      </c>
      <c r="BU61" s="9"/>
      <c r="BV61" s="39">
        <f t="shared" si="48"/>
        <v>1.8004681065029569</v>
      </c>
      <c r="BW61" s="24">
        <v>10570</v>
      </c>
      <c r="BX61" s="39">
        <f t="shared" si="49"/>
        <v>10570</v>
      </c>
      <c r="BY61" s="27">
        <f t="shared" si="50"/>
        <v>0</v>
      </c>
      <c r="BZ61" s="11">
        <f t="shared" si="76"/>
        <v>19026.989577147251</v>
      </c>
      <c r="CA61" s="52">
        <f t="shared" si="51"/>
        <v>0</v>
      </c>
      <c r="CB61" s="9"/>
      <c r="CC61" s="39">
        <f t="shared" si="65"/>
        <v>1.8004681065029569</v>
      </c>
      <c r="CD61" s="24">
        <v>10570</v>
      </c>
      <c r="CE61" s="39">
        <f t="shared" si="52"/>
        <v>10570</v>
      </c>
      <c r="CF61" s="52">
        <f t="shared" si="53"/>
        <v>0</v>
      </c>
      <c r="CG61" s="39">
        <f t="shared" si="77"/>
        <v>19026.989577147251</v>
      </c>
      <c r="CH61" s="52">
        <f t="shared" si="54"/>
        <v>0</v>
      </c>
      <c r="CI61" s="9"/>
      <c r="CJ61" s="39">
        <f t="shared" si="66"/>
        <v>1.8004681065029569</v>
      </c>
      <c r="CK61" s="24">
        <v>10570</v>
      </c>
      <c r="CL61" s="39">
        <f t="shared" si="55"/>
        <v>10570</v>
      </c>
      <c r="CM61" s="39">
        <f t="shared" si="78"/>
        <v>19026.989577147251</v>
      </c>
      <c r="CN61" s="52">
        <f t="shared" si="79"/>
        <v>0</v>
      </c>
      <c r="CO61" s="74"/>
      <c r="CP61" s="39">
        <f t="shared" si="80"/>
        <v>38</v>
      </c>
      <c r="CQ61" s="39" t="str">
        <f t="shared" si="81"/>
        <v xml:space="preserve"> ('13', '12'),</v>
      </c>
      <c r="CR61" s="39">
        <f t="shared" si="82"/>
        <v>51800</v>
      </c>
      <c r="CS61" s="39">
        <f t="shared" si="56"/>
        <v>1.8004681065029569</v>
      </c>
      <c r="CT61" s="39">
        <f t="shared" si="57"/>
        <v>10570</v>
      </c>
      <c r="CU61" s="11">
        <f t="shared" si="83"/>
        <v>19030.947885736256</v>
      </c>
      <c r="CV61" s="66">
        <f t="shared" si="58"/>
        <v>0.20405405405405405</v>
      </c>
      <c r="CW61" s="39" t="str">
        <f t="shared" si="59"/>
        <v>-</v>
      </c>
      <c r="CX61" s="9"/>
      <c r="CZ61" s="39">
        <v>38</v>
      </c>
    </row>
    <row r="62" spans="2:104" s="1" customFormat="1" x14ac:dyDescent="0.3">
      <c r="B62" s="86"/>
      <c r="C62" s="34">
        <v>39</v>
      </c>
      <c r="D62" s="35" t="s">
        <v>62</v>
      </c>
      <c r="E62" s="35">
        <v>10180</v>
      </c>
      <c r="F62" s="35">
        <v>2.4</v>
      </c>
      <c r="G62" s="35">
        <v>10330</v>
      </c>
      <c r="H62" s="35">
        <f t="shared" si="15"/>
        <v>0</v>
      </c>
      <c r="I62" s="39">
        <f t="shared" si="16"/>
        <v>25580.574977125969</v>
      </c>
      <c r="J62" s="8"/>
      <c r="K62" s="50">
        <f t="shared" si="69"/>
        <v>2.7816916636621332</v>
      </c>
      <c r="L62" s="51">
        <v>10330</v>
      </c>
      <c r="M62" s="52">
        <f t="shared" si="17"/>
        <v>10330</v>
      </c>
      <c r="N62" s="52">
        <f t="shared" si="18"/>
        <v>0</v>
      </c>
      <c r="O62" s="39">
        <f t="shared" si="19"/>
        <v>25580.574977125969</v>
      </c>
      <c r="P62" s="52">
        <f t="shared" si="20"/>
        <v>0</v>
      </c>
      <c r="Q62" s="6"/>
      <c r="R62" s="39">
        <f t="shared" si="21"/>
        <v>2.7816916636621332</v>
      </c>
      <c r="S62" s="35">
        <v>10330</v>
      </c>
      <c r="T62" s="39">
        <f t="shared" si="22"/>
        <v>10330</v>
      </c>
      <c r="U62" s="52">
        <f t="shared" si="23"/>
        <v>0</v>
      </c>
      <c r="V62" s="39">
        <f t="shared" si="24"/>
        <v>25580.574977125969</v>
      </c>
      <c r="W62" s="52">
        <f t="shared" si="25"/>
        <v>0</v>
      </c>
      <c r="X62" s="9"/>
      <c r="Y62" s="39">
        <f t="shared" si="26"/>
        <v>2.7816916636621332</v>
      </c>
      <c r="Z62" s="23">
        <v>10330</v>
      </c>
      <c r="AA62" s="39">
        <f t="shared" si="27"/>
        <v>10330</v>
      </c>
      <c r="AB62" s="27">
        <f t="shared" si="28"/>
        <v>0</v>
      </c>
      <c r="AC62" s="39">
        <f t="shared" si="29"/>
        <v>25580.574977125969</v>
      </c>
      <c r="AD62" s="52">
        <f t="shared" si="30"/>
        <v>0</v>
      </c>
      <c r="AE62" s="9"/>
      <c r="AF62" s="39">
        <f t="shared" si="31"/>
        <v>2.7816916636621332</v>
      </c>
      <c r="AG62" s="35">
        <v>10330</v>
      </c>
      <c r="AH62" s="39">
        <f t="shared" si="32"/>
        <v>10330</v>
      </c>
      <c r="AI62" s="52">
        <f t="shared" si="67"/>
        <v>0</v>
      </c>
      <c r="AJ62" s="39">
        <f t="shared" si="33"/>
        <v>25580.574977125969</v>
      </c>
      <c r="AK62" s="52">
        <f t="shared" si="34"/>
        <v>0</v>
      </c>
      <c r="AL62" s="9"/>
      <c r="AM62" s="39">
        <f t="shared" si="35"/>
        <v>2.7816916636621332</v>
      </c>
      <c r="AN62" s="35">
        <v>10330</v>
      </c>
      <c r="AO62" s="39">
        <f t="shared" si="60"/>
        <v>10330</v>
      </c>
      <c r="AP62" s="52">
        <f t="shared" si="36"/>
        <v>0</v>
      </c>
      <c r="AQ62" s="39">
        <f t="shared" si="84"/>
        <v>25580.574977125969</v>
      </c>
      <c r="AR62" s="52">
        <f t="shared" si="62"/>
        <v>0</v>
      </c>
      <c r="AS62" s="9"/>
      <c r="AT62" s="39">
        <f t="shared" si="37"/>
        <v>2.7816916636621332</v>
      </c>
      <c r="AU62" s="35">
        <v>10330</v>
      </c>
      <c r="AV62" s="39">
        <f t="shared" si="68"/>
        <v>10330</v>
      </c>
      <c r="AW62" s="52">
        <f t="shared" si="38"/>
        <v>0</v>
      </c>
      <c r="AX62" s="39">
        <f t="shared" si="70"/>
        <v>25580.574977125969</v>
      </c>
      <c r="AY62" s="52">
        <f t="shared" si="39"/>
        <v>0</v>
      </c>
      <c r="AZ62" s="9"/>
      <c r="BA62" s="39">
        <f t="shared" si="40"/>
        <v>2.7816916636621332</v>
      </c>
      <c r="BB62" s="35">
        <v>10330</v>
      </c>
      <c r="BC62" s="39">
        <f t="shared" si="63"/>
        <v>10330</v>
      </c>
      <c r="BD62" s="52">
        <f t="shared" si="64"/>
        <v>0</v>
      </c>
      <c r="BE62" s="39">
        <f t="shared" si="41"/>
        <v>25580.574977125969</v>
      </c>
      <c r="BF62" s="52">
        <f t="shared" si="42"/>
        <v>0</v>
      </c>
      <c r="BG62" s="9"/>
      <c r="BH62" s="39">
        <f t="shared" si="43"/>
        <v>2.7816916636621332</v>
      </c>
      <c r="BI62" s="35">
        <v>10330</v>
      </c>
      <c r="BJ62" s="39">
        <f t="shared" si="44"/>
        <v>10330</v>
      </c>
      <c r="BK62" s="52">
        <f t="shared" si="71"/>
        <v>0</v>
      </c>
      <c r="BL62" s="39">
        <f t="shared" si="45"/>
        <v>25580.574977125969</v>
      </c>
      <c r="BM62" s="52">
        <f t="shared" si="46"/>
        <v>0</v>
      </c>
      <c r="BN62" s="9"/>
      <c r="BO62" s="39">
        <f t="shared" si="72"/>
        <v>2.7816916636621332</v>
      </c>
      <c r="BP62" s="35">
        <v>10330</v>
      </c>
      <c r="BQ62" s="10">
        <f t="shared" si="73"/>
        <v>10330</v>
      </c>
      <c r="BR62" s="52">
        <f t="shared" si="47"/>
        <v>0</v>
      </c>
      <c r="BS62" s="12">
        <f t="shared" si="74"/>
        <v>25580.574977125969</v>
      </c>
      <c r="BT62" s="52">
        <f t="shared" si="75"/>
        <v>0</v>
      </c>
      <c r="BU62" s="9"/>
      <c r="BV62" s="39">
        <f t="shared" si="48"/>
        <v>2.7816916636621332</v>
      </c>
      <c r="BW62" s="24">
        <v>10330</v>
      </c>
      <c r="BX62" s="39">
        <f t="shared" si="49"/>
        <v>10330</v>
      </c>
      <c r="BY62" s="27">
        <f t="shared" si="50"/>
        <v>0</v>
      </c>
      <c r="BZ62" s="11">
        <f t="shared" si="76"/>
        <v>25580.574977125969</v>
      </c>
      <c r="CA62" s="52">
        <f t="shared" si="51"/>
        <v>0</v>
      </c>
      <c r="CB62" s="9"/>
      <c r="CC62" s="39">
        <f t="shared" si="65"/>
        <v>2.7816916636621332</v>
      </c>
      <c r="CD62" s="24">
        <v>10330</v>
      </c>
      <c r="CE62" s="39">
        <f t="shared" si="52"/>
        <v>10330</v>
      </c>
      <c r="CF62" s="52">
        <f t="shared" si="53"/>
        <v>0</v>
      </c>
      <c r="CG62" s="39">
        <f t="shared" si="77"/>
        <v>25580.574977125969</v>
      </c>
      <c r="CH62" s="52">
        <f t="shared" si="54"/>
        <v>0</v>
      </c>
      <c r="CI62" s="9"/>
      <c r="CJ62" s="39">
        <f t="shared" si="66"/>
        <v>2.7816916636621332</v>
      </c>
      <c r="CK62" s="24">
        <v>10330</v>
      </c>
      <c r="CL62" s="39">
        <f t="shared" si="55"/>
        <v>10330</v>
      </c>
      <c r="CM62" s="39">
        <f t="shared" si="78"/>
        <v>25580.574977125969</v>
      </c>
      <c r="CN62" s="52">
        <f t="shared" si="79"/>
        <v>0</v>
      </c>
      <c r="CO62" s="74"/>
      <c r="CP62" s="39">
        <f t="shared" si="80"/>
        <v>39</v>
      </c>
      <c r="CQ62" s="39" t="str">
        <f t="shared" si="81"/>
        <v xml:space="preserve"> ('13', '24'),</v>
      </c>
      <c r="CR62" s="39">
        <f t="shared" si="82"/>
        <v>10180</v>
      </c>
      <c r="CS62" s="39">
        <f t="shared" si="56"/>
        <v>2.7816916636621332</v>
      </c>
      <c r="CT62" s="39">
        <f t="shared" si="57"/>
        <v>10330</v>
      </c>
      <c r="CU62" s="11">
        <f t="shared" si="83"/>
        <v>28734.874885629837</v>
      </c>
      <c r="CV62" s="66">
        <f t="shared" si="58"/>
        <v>1.0147347740667976</v>
      </c>
      <c r="CW62" s="39" t="str">
        <f t="shared" si="59"/>
        <v>V</v>
      </c>
      <c r="CX62" s="9"/>
      <c r="CY62" s="1">
        <v>6</v>
      </c>
      <c r="CZ62" s="39">
        <v>39</v>
      </c>
    </row>
    <row r="63" spans="2:104" s="1" customFormat="1" x14ac:dyDescent="0.3">
      <c r="B63" s="86"/>
      <c r="C63" s="34">
        <v>74</v>
      </c>
      <c r="D63" s="35" t="s">
        <v>63</v>
      </c>
      <c r="E63" s="35">
        <v>11380</v>
      </c>
      <c r="F63" s="35">
        <v>2.4</v>
      </c>
      <c r="G63" s="35">
        <v>10330</v>
      </c>
      <c r="H63" s="35">
        <f t="shared" si="15"/>
        <v>0</v>
      </c>
      <c r="I63" s="39">
        <f t="shared" si="16"/>
        <v>25296.969393183415</v>
      </c>
      <c r="J63" s="8"/>
      <c r="K63" s="50">
        <f t="shared" si="69"/>
        <v>2.644418873757703</v>
      </c>
      <c r="L63" s="51">
        <v>10330</v>
      </c>
      <c r="M63" s="52">
        <f t="shared" si="17"/>
        <v>10330</v>
      </c>
      <c r="N63" s="52">
        <f t="shared" si="18"/>
        <v>0</v>
      </c>
      <c r="O63" s="39">
        <f t="shared" si="19"/>
        <v>25296.969393183415</v>
      </c>
      <c r="P63" s="52">
        <f t="shared" si="20"/>
        <v>0</v>
      </c>
      <c r="Q63" s="6"/>
      <c r="R63" s="39">
        <f t="shared" si="21"/>
        <v>2.644418873757703</v>
      </c>
      <c r="S63" s="35">
        <v>10330</v>
      </c>
      <c r="T63" s="39">
        <f t="shared" si="22"/>
        <v>10330</v>
      </c>
      <c r="U63" s="52">
        <f t="shared" si="23"/>
        <v>0</v>
      </c>
      <c r="V63" s="39">
        <f t="shared" si="24"/>
        <v>25296.969393183415</v>
      </c>
      <c r="W63" s="52">
        <f t="shared" si="25"/>
        <v>0</v>
      </c>
      <c r="X63" s="9"/>
      <c r="Y63" s="39">
        <f t="shared" si="26"/>
        <v>2.644418873757703</v>
      </c>
      <c r="Z63" s="23">
        <v>10330</v>
      </c>
      <c r="AA63" s="39">
        <f t="shared" si="27"/>
        <v>10330</v>
      </c>
      <c r="AB63" s="27">
        <f t="shared" si="28"/>
        <v>0</v>
      </c>
      <c r="AC63" s="39">
        <f t="shared" si="29"/>
        <v>25296.969393183415</v>
      </c>
      <c r="AD63" s="52">
        <f t="shared" si="30"/>
        <v>0</v>
      </c>
      <c r="AE63" s="9"/>
      <c r="AF63" s="39">
        <f t="shared" si="31"/>
        <v>2.644418873757703</v>
      </c>
      <c r="AG63" s="35">
        <v>10330</v>
      </c>
      <c r="AH63" s="39">
        <f t="shared" si="32"/>
        <v>10330</v>
      </c>
      <c r="AI63" s="52">
        <f t="shared" si="67"/>
        <v>0</v>
      </c>
      <c r="AJ63" s="39">
        <f t="shared" si="33"/>
        <v>25296.969393183415</v>
      </c>
      <c r="AK63" s="52">
        <f t="shared" si="34"/>
        <v>0</v>
      </c>
      <c r="AL63" s="9"/>
      <c r="AM63" s="39">
        <f t="shared" si="35"/>
        <v>2.644418873757703</v>
      </c>
      <c r="AN63" s="35">
        <v>10330</v>
      </c>
      <c r="AO63" s="39">
        <f t="shared" si="60"/>
        <v>10330</v>
      </c>
      <c r="AP63" s="52">
        <f t="shared" si="36"/>
        <v>0</v>
      </c>
      <c r="AQ63" s="39">
        <f t="shared" si="84"/>
        <v>25296.969393183415</v>
      </c>
      <c r="AR63" s="52">
        <f t="shared" si="62"/>
        <v>0</v>
      </c>
      <c r="AS63" s="9"/>
      <c r="AT63" s="39">
        <f t="shared" si="37"/>
        <v>2.644418873757703</v>
      </c>
      <c r="AU63" s="35">
        <v>10330</v>
      </c>
      <c r="AV63" s="39">
        <f t="shared" si="68"/>
        <v>10330</v>
      </c>
      <c r="AW63" s="52">
        <f t="shared" si="38"/>
        <v>0</v>
      </c>
      <c r="AX63" s="39">
        <f t="shared" si="70"/>
        <v>25296.969393183415</v>
      </c>
      <c r="AY63" s="52">
        <f t="shared" si="39"/>
        <v>0</v>
      </c>
      <c r="AZ63" s="9"/>
      <c r="BA63" s="39">
        <f t="shared" si="40"/>
        <v>2.644418873757703</v>
      </c>
      <c r="BB63" s="35">
        <v>10330</v>
      </c>
      <c r="BC63" s="39">
        <f t="shared" si="63"/>
        <v>10330</v>
      </c>
      <c r="BD63" s="52">
        <f t="shared" si="64"/>
        <v>0</v>
      </c>
      <c r="BE63" s="39">
        <f t="shared" si="41"/>
        <v>25296.969393183415</v>
      </c>
      <c r="BF63" s="52">
        <f t="shared" si="42"/>
        <v>0</v>
      </c>
      <c r="BG63" s="9"/>
      <c r="BH63" s="39">
        <f t="shared" si="43"/>
        <v>2.644418873757703</v>
      </c>
      <c r="BI63" s="35">
        <v>10330</v>
      </c>
      <c r="BJ63" s="39">
        <f t="shared" si="44"/>
        <v>10330</v>
      </c>
      <c r="BK63" s="52">
        <f t="shared" si="71"/>
        <v>0</v>
      </c>
      <c r="BL63" s="39">
        <f t="shared" si="45"/>
        <v>25296.969393183415</v>
      </c>
      <c r="BM63" s="52">
        <f t="shared" si="46"/>
        <v>0</v>
      </c>
      <c r="BN63" s="9"/>
      <c r="BO63" s="39">
        <f t="shared" si="72"/>
        <v>2.644418873757703</v>
      </c>
      <c r="BP63" s="35">
        <v>10330</v>
      </c>
      <c r="BQ63" s="10">
        <f t="shared" si="73"/>
        <v>10330</v>
      </c>
      <c r="BR63" s="52">
        <f t="shared" si="47"/>
        <v>0</v>
      </c>
      <c r="BS63" s="12">
        <f t="shared" si="74"/>
        <v>25296.969393183415</v>
      </c>
      <c r="BT63" s="52">
        <f t="shared" si="75"/>
        <v>0</v>
      </c>
      <c r="BU63" s="9"/>
      <c r="BV63" s="39">
        <f t="shared" si="48"/>
        <v>2.644418873757703</v>
      </c>
      <c r="BW63" s="24">
        <v>10330</v>
      </c>
      <c r="BX63" s="39">
        <f t="shared" si="49"/>
        <v>10330</v>
      </c>
      <c r="BY63" s="27">
        <f t="shared" si="50"/>
        <v>0</v>
      </c>
      <c r="BZ63" s="11">
        <f t="shared" si="76"/>
        <v>25296.969393183415</v>
      </c>
      <c r="CA63" s="52">
        <f t="shared" si="51"/>
        <v>0</v>
      </c>
      <c r="CB63" s="9"/>
      <c r="CC63" s="39">
        <f t="shared" si="65"/>
        <v>2.644418873757703</v>
      </c>
      <c r="CD63" s="24">
        <v>10330</v>
      </c>
      <c r="CE63" s="39">
        <f t="shared" si="52"/>
        <v>10330</v>
      </c>
      <c r="CF63" s="52">
        <f t="shared" si="53"/>
        <v>0</v>
      </c>
      <c r="CG63" s="39">
        <f t="shared" si="77"/>
        <v>25296.969393183415</v>
      </c>
      <c r="CH63" s="52">
        <f t="shared" si="54"/>
        <v>0</v>
      </c>
      <c r="CI63" s="9"/>
      <c r="CJ63" s="39">
        <f t="shared" si="66"/>
        <v>2.644418873757703</v>
      </c>
      <c r="CK63" s="24">
        <v>10330</v>
      </c>
      <c r="CL63" s="39">
        <f t="shared" si="55"/>
        <v>10330</v>
      </c>
      <c r="CM63" s="39">
        <f t="shared" si="78"/>
        <v>25296.969393183415</v>
      </c>
      <c r="CN63" s="52">
        <f t="shared" si="79"/>
        <v>0</v>
      </c>
      <c r="CO63" s="74"/>
      <c r="CP63" s="39">
        <f t="shared" si="80"/>
        <v>74</v>
      </c>
      <c r="CQ63" s="39" t="str">
        <f t="shared" si="81"/>
        <v xml:space="preserve"> ('24', '13'),</v>
      </c>
      <c r="CR63" s="39">
        <f t="shared" si="82"/>
        <v>11380</v>
      </c>
      <c r="CS63" s="39">
        <f t="shared" si="56"/>
        <v>2.644418873757703</v>
      </c>
      <c r="CT63" s="39">
        <f t="shared" si="57"/>
        <v>10330</v>
      </c>
      <c r="CU63" s="11">
        <f t="shared" si="83"/>
        <v>27316.846965917073</v>
      </c>
      <c r="CV63" s="66">
        <f t="shared" si="58"/>
        <v>0.90773286467486825</v>
      </c>
      <c r="CW63" s="39" t="str">
        <f t="shared" si="59"/>
        <v>V</v>
      </c>
      <c r="CX63" s="9"/>
      <c r="CY63" s="1">
        <v>7</v>
      </c>
      <c r="CZ63" s="39">
        <v>74</v>
      </c>
    </row>
    <row r="64" spans="2:104" s="1" customFormat="1" x14ac:dyDescent="0.3">
      <c r="B64" s="86"/>
      <c r="C64" s="34">
        <v>75</v>
      </c>
      <c r="D64" s="35" t="s">
        <v>64</v>
      </c>
      <c r="E64" s="35">
        <v>9770</v>
      </c>
      <c r="F64" s="35">
        <v>1.8</v>
      </c>
      <c r="G64" s="35">
        <v>11670</v>
      </c>
      <c r="H64" s="35">
        <f t="shared" si="15"/>
        <v>-13282.18792822549</v>
      </c>
      <c r="I64" s="39">
        <f t="shared" si="16"/>
        <v>22288.832001152106</v>
      </c>
      <c r="J64" s="8"/>
      <c r="K64" s="50">
        <f t="shared" si="69"/>
        <v>2.349628106748975</v>
      </c>
      <c r="L64" s="51">
        <v>5240</v>
      </c>
      <c r="M64" s="52">
        <f t="shared" si="17"/>
        <v>9730.4918121415194</v>
      </c>
      <c r="N64" s="52">
        <f t="shared" si="18"/>
        <v>5884.2803859255346</v>
      </c>
      <c r="O64" s="39">
        <f t="shared" si="19"/>
        <v>18031.883975671131</v>
      </c>
      <c r="P64" s="52">
        <f t="shared" si="20"/>
        <v>3761692.0107700871</v>
      </c>
      <c r="Q64" s="6"/>
      <c r="R64" s="39">
        <f t="shared" si="21"/>
        <v>2.065659086815784</v>
      </c>
      <c r="S64" s="35">
        <v>12260</v>
      </c>
      <c r="T64" s="39">
        <f t="shared" si="22"/>
        <v>11543.90185310567</v>
      </c>
      <c r="U64" s="52">
        <f t="shared" si="23"/>
        <v>-9126.2182497040212</v>
      </c>
      <c r="V64" s="39">
        <f t="shared" si="24"/>
        <v>21994.029925563813</v>
      </c>
      <c r="W64" s="52">
        <f t="shared" si="25"/>
        <v>3288455.9766696021</v>
      </c>
      <c r="X64" s="9"/>
      <c r="Y64" s="39">
        <f t="shared" si="26"/>
        <v>2.326254729741458</v>
      </c>
      <c r="Z64" s="23">
        <v>7330</v>
      </c>
      <c r="AA64" s="39">
        <f t="shared" si="27"/>
        <v>10540.152886770071</v>
      </c>
      <c r="AB64" s="27">
        <f t="shared" si="28"/>
        <v>4247.153985002079</v>
      </c>
      <c r="AC64" s="39">
        <f t="shared" si="29"/>
        <v>19743.26752535487</v>
      </c>
      <c r="AD64" s="52">
        <f t="shared" si="30"/>
        <v>1007511.9874197837</v>
      </c>
      <c r="AE64" s="9"/>
      <c r="AF64" s="39">
        <f t="shared" si="31"/>
        <v>2.1657405814940716</v>
      </c>
      <c r="AG64" s="35">
        <v>12260</v>
      </c>
      <c r="AH64" s="39">
        <f t="shared" si="32"/>
        <v>12259.999999949945</v>
      </c>
      <c r="AI64" s="52">
        <f t="shared" si="67"/>
        <v>-14908.473145824748</v>
      </c>
      <c r="AJ64" s="39">
        <f t="shared" si="33"/>
        <v>23709.60193681678</v>
      </c>
      <c r="AK64" s="52">
        <f t="shared" si="34"/>
        <v>2957874.0927131469</v>
      </c>
      <c r="AL64" s="9"/>
      <c r="AM64" s="39">
        <f t="shared" si="35"/>
        <v>2.469495080307333</v>
      </c>
      <c r="AN64" s="35">
        <v>5850</v>
      </c>
      <c r="AO64" s="39">
        <f t="shared" si="60"/>
        <v>11541.488764241405</v>
      </c>
      <c r="AP64" s="52">
        <f t="shared" si="36"/>
        <v>1676.5762218529903</v>
      </c>
      <c r="AQ64" s="39">
        <f t="shared" si="84"/>
        <v>21988.416996977972</v>
      </c>
      <c r="AR64" s="52">
        <f t="shared" si="62"/>
        <v>516258.3958394131</v>
      </c>
      <c r="AS64" s="9"/>
      <c r="AT64" s="39">
        <f t="shared" si="37"/>
        <v>2.3258148433605563</v>
      </c>
      <c r="AU64" s="35">
        <v>12260</v>
      </c>
      <c r="AV64" s="39">
        <f t="shared" si="68"/>
        <v>11582.904393898241</v>
      </c>
      <c r="AW64" s="52">
        <f t="shared" si="38"/>
        <v>-13205.439798445383</v>
      </c>
      <c r="AX64" s="39">
        <f t="shared" si="70"/>
        <v>22084.898934425135</v>
      </c>
      <c r="AY64" s="52">
        <f t="shared" si="39"/>
        <v>1715.2543798722138</v>
      </c>
      <c r="AZ64" s="9"/>
      <c r="BA64" s="39">
        <f t="shared" si="40"/>
        <v>2.3334029287417932</v>
      </c>
      <c r="BB64" s="35">
        <v>5850</v>
      </c>
      <c r="BC64" s="39">
        <f t="shared" si="63"/>
        <v>11416.737108071959</v>
      </c>
      <c r="BD64" s="52">
        <f t="shared" si="64"/>
        <v>1959.4068524006625</v>
      </c>
      <c r="BE64" s="39">
        <f t="shared" si="41"/>
        <v>21699.670555101169</v>
      </c>
      <c r="BF64" s="52">
        <f t="shared" si="42"/>
        <v>27611.566878873549</v>
      </c>
      <c r="BG64" s="9"/>
      <c r="BH64" s="39">
        <f t="shared" si="43"/>
        <v>2.303446715856706</v>
      </c>
      <c r="BI64" s="35">
        <v>12260</v>
      </c>
      <c r="BJ64" s="39">
        <f t="shared" si="44"/>
        <v>11529.323533124514</v>
      </c>
      <c r="BK64" s="52">
        <f t="shared" si="71"/>
        <v>-9653.3326582423524</v>
      </c>
      <c r="BL64" s="39">
        <f t="shared" si="45"/>
        <v>21960.136392381184</v>
      </c>
      <c r="BM64" s="52">
        <f t="shared" si="46"/>
        <v>12675.703106114712</v>
      </c>
      <c r="BN64" s="9"/>
      <c r="BO64" s="39">
        <f t="shared" si="72"/>
        <v>2.3236014191501568</v>
      </c>
      <c r="BP64" s="35">
        <v>7330</v>
      </c>
      <c r="BQ64" s="10">
        <f t="shared" si="73"/>
        <v>11390.203601844793</v>
      </c>
      <c r="BR64" s="52">
        <f t="shared" si="47"/>
        <v>2037.6184928942305</v>
      </c>
      <c r="BS64" s="12">
        <f t="shared" si="74"/>
        <v>21638.613984489719</v>
      </c>
      <c r="BT64" s="52">
        <f t="shared" si="75"/>
        <v>19354.35527927447</v>
      </c>
      <c r="BU64" s="9"/>
      <c r="BV64" s="39">
        <f t="shared" si="48"/>
        <v>2.2987827877743379</v>
      </c>
      <c r="BW64" s="24">
        <v>12260</v>
      </c>
      <c r="BX64" s="39">
        <f t="shared" si="49"/>
        <v>11632.719743286791</v>
      </c>
      <c r="BY64" s="27">
        <f t="shared" si="50"/>
        <v>-13399.534333396685</v>
      </c>
      <c r="BZ64" s="11">
        <f t="shared" si="76"/>
        <v>22201.367758540338</v>
      </c>
      <c r="CA64" s="52">
        <f t="shared" si="51"/>
        <v>58814.078859915237</v>
      </c>
      <c r="CB64" s="9"/>
      <c r="CC64" s="39">
        <f t="shared" si="65"/>
        <v>2.3426384579378721</v>
      </c>
      <c r="CD64" s="24">
        <v>5850</v>
      </c>
      <c r="CE64" s="39">
        <f t="shared" si="52"/>
        <v>11493.745515839075</v>
      </c>
      <c r="CF64" s="52">
        <f t="shared" si="53"/>
        <v>1777.2165477448114</v>
      </c>
      <c r="CG64" s="39">
        <f t="shared" si="77"/>
        <v>21877.581878257253</v>
      </c>
      <c r="CH64" s="52">
        <f t="shared" si="54"/>
        <v>19313.83589468943</v>
      </c>
      <c r="CI64" s="9"/>
      <c r="CJ64" s="39">
        <f t="shared" si="66"/>
        <v>2.3171682060076177</v>
      </c>
      <c r="CK64" s="24">
        <v>12260</v>
      </c>
      <c r="CL64" s="39">
        <f t="shared" si="55"/>
        <v>11505.879072411934</v>
      </c>
      <c r="CM64" s="39">
        <f t="shared" si="78"/>
        <v>21905.71063256526</v>
      </c>
      <c r="CN64" s="52">
        <f t="shared" si="79"/>
        <v>147.22319510676138</v>
      </c>
      <c r="CO64" s="74"/>
      <c r="CP64" s="39">
        <f t="shared" si="80"/>
        <v>75</v>
      </c>
      <c r="CQ64" s="39" t="str">
        <f t="shared" si="81"/>
        <v xml:space="preserve"> ('24', '21'),</v>
      </c>
      <c r="CR64" s="39">
        <f t="shared" si="82"/>
        <v>9770</v>
      </c>
      <c r="CS64" s="39">
        <f t="shared" si="56"/>
        <v>2.3171682060076177</v>
      </c>
      <c r="CT64" s="39">
        <f t="shared" si="57"/>
        <v>11505.879072411934</v>
      </c>
      <c r="CU64" s="11">
        <f t="shared" si="83"/>
        <v>26661.057168761352</v>
      </c>
      <c r="CV64" s="66">
        <f t="shared" si="58"/>
        <v>1.1776744188753259</v>
      </c>
      <c r="CW64" s="39" t="str">
        <f t="shared" si="59"/>
        <v>V</v>
      </c>
      <c r="CX64" s="9"/>
      <c r="CY64" s="1">
        <v>8</v>
      </c>
      <c r="CZ64" s="39">
        <v>75</v>
      </c>
    </row>
    <row r="65" spans="2:104" s="1" customFormat="1" x14ac:dyDescent="0.3">
      <c r="B65" s="86"/>
      <c r="C65" s="34">
        <v>76</v>
      </c>
      <c r="D65" s="35" t="s">
        <v>65</v>
      </c>
      <c r="E65" s="35">
        <v>10160</v>
      </c>
      <c r="F65" s="35">
        <v>1.2</v>
      </c>
      <c r="G65" s="35">
        <v>5120</v>
      </c>
      <c r="H65" s="35">
        <f t="shared" si="15"/>
        <v>7203.7053631433973</v>
      </c>
      <c r="I65" s="39">
        <f t="shared" si="16"/>
        <v>6155.8871426343158</v>
      </c>
      <c r="J65" s="8"/>
      <c r="K65" s="50">
        <f t="shared" si="69"/>
        <v>1.2116085377288244</v>
      </c>
      <c r="L65" s="51">
        <v>10940</v>
      </c>
      <c r="M65" s="52">
        <f t="shared" si="17"/>
        <v>6875.5112991191845</v>
      </c>
      <c r="N65" s="52">
        <f t="shared" si="18"/>
        <v>-2843.4502886206051</v>
      </c>
      <c r="O65" s="39">
        <f t="shared" si="19"/>
        <v>8302.5237550519378</v>
      </c>
      <c r="P65" s="52">
        <f t="shared" si="20"/>
        <v>3081819.9213351267</v>
      </c>
      <c r="Q65" s="6"/>
      <c r="R65" s="39">
        <f t="shared" si="21"/>
        <v>1.2377500623957725</v>
      </c>
      <c r="S65" s="35">
        <v>4530</v>
      </c>
      <c r="T65" s="39">
        <f t="shared" si="22"/>
        <v>5194.0090365712349</v>
      </c>
      <c r="U65" s="52">
        <f t="shared" si="23"/>
        <v>5226.3732470538844</v>
      </c>
      <c r="V65" s="39">
        <f t="shared" si="24"/>
        <v>6245.5823222907893</v>
      </c>
      <c r="W65" s="52">
        <f t="shared" si="25"/>
        <v>2827449.8589538736</v>
      </c>
      <c r="X65" s="9"/>
      <c r="Y65" s="39">
        <f t="shared" si="26"/>
        <v>1.2122944322154461</v>
      </c>
      <c r="Z65" s="23">
        <v>9460</v>
      </c>
      <c r="AA65" s="39">
        <f t="shared" si="27"/>
        <v>6210.165598638001</v>
      </c>
      <c r="AB65" s="27">
        <f t="shared" si="28"/>
        <v>-2028.1507729994728</v>
      </c>
      <c r="AC65" s="39">
        <f t="shared" si="29"/>
        <v>7483.4051114395297</v>
      </c>
      <c r="AD65" s="52">
        <f t="shared" si="30"/>
        <v>1032574.1586313496</v>
      </c>
      <c r="AE65" s="9"/>
      <c r="AF65" s="39">
        <f t="shared" si="31"/>
        <v>1.225125250348214</v>
      </c>
      <c r="AG65" s="35">
        <v>4530</v>
      </c>
      <c r="AH65" s="39">
        <f t="shared" si="32"/>
        <v>4530.0000000488999</v>
      </c>
      <c r="AI65" s="52">
        <f t="shared" si="67"/>
        <v>7774.1675291479478</v>
      </c>
      <c r="AJ65" s="39">
        <f t="shared" si="33"/>
        <v>5442.4449370977327</v>
      </c>
      <c r="AK65" s="52">
        <f t="shared" si="34"/>
        <v>2822956.4386822726</v>
      </c>
      <c r="AL65" s="9"/>
      <c r="AM65" s="39">
        <f t="shared" si="35"/>
        <v>1.2071136170408203</v>
      </c>
      <c r="AN65" s="35">
        <v>10940</v>
      </c>
      <c r="AO65" s="39">
        <f t="shared" si="60"/>
        <v>5248.5112357575699</v>
      </c>
      <c r="AP65" s="52">
        <f t="shared" si="36"/>
        <v>-871.13653532221758</v>
      </c>
      <c r="AQ65" s="39">
        <f t="shared" si="84"/>
        <v>6311.6692457876707</v>
      </c>
      <c r="AR65" s="52">
        <f t="shared" si="62"/>
        <v>516258.39583960001</v>
      </c>
      <c r="AS65" s="9"/>
      <c r="AT65" s="39">
        <f t="shared" si="37"/>
        <v>1.2128186473022238</v>
      </c>
      <c r="AU65" s="35">
        <v>4530</v>
      </c>
      <c r="AV65" s="39">
        <f t="shared" si="68"/>
        <v>5207.0956061007937</v>
      </c>
      <c r="AW65" s="52">
        <f t="shared" si="38"/>
        <v>6960.2133724579453</v>
      </c>
      <c r="AX65" s="39">
        <f t="shared" si="70"/>
        <v>6261.4479104644133</v>
      </c>
      <c r="AY65" s="52">
        <f t="shared" si="39"/>
        <v>1715.2543798672418</v>
      </c>
      <c r="AZ65" s="9"/>
      <c r="BA65" s="39">
        <f t="shared" si="40"/>
        <v>1.2124188070680977</v>
      </c>
      <c r="BB65" s="35">
        <v>10940</v>
      </c>
      <c r="BC65" s="39">
        <f t="shared" si="63"/>
        <v>5373.2628919271046</v>
      </c>
      <c r="BD65" s="52">
        <f t="shared" si="64"/>
        <v>-1022.8255277327555</v>
      </c>
      <c r="BE65" s="39">
        <f t="shared" si="41"/>
        <v>6463.0482293147288</v>
      </c>
      <c r="BF65" s="52">
        <f t="shared" si="42"/>
        <v>27611.566878882917</v>
      </c>
      <c r="BG65" s="9"/>
      <c r="BH65" s="39">
        <f t="shared" si="43"/>
        <v>1.2140815360299408</v>
      </c>
      <c r="BI65" s="35">
        <v>4530</v>
      </c>
      <c r="BJ65" s="39">
        <f t="shared" si="44"/>
        <v>5260.6764668746746</v>
      </c>
      <c r="BK65" s="52">
        <f t="shared" si="71"/>
        <v>5099.497853698711</v>
      </c>
      <c r="BL65" s="39">
        <f t="shared" si="45"/>
        <v>6326.4241895103578</v>
      </c>
      <c r="BM65" s="52">
        <f t="shared" si="46"/>
        <v>12675.70310608645</v>
      </c>
      <c r="BN65" s="9"/>
      <c r="BO65" s="39">
        <f t="shared" si="72"/>
        <v>1.2129379076497691</v>
      </c>
      <c r="BP65" s="35">
        <v>9460</v>
      </c>
      <c r="BQ65" s="10">
        <f t="shared" si="73"/>
        <v>5399.7963981544244</v>
      </c>
      <c r="BR65" s="52">
        <f t="shared" si="47"/>
        <v>-1054.1500486486916</v>
      </c>
      <c r="BS65" s="12">
        <f t="shared" si="74"/>
        <v>6495.2657776194055</v>
      </c>
      <c r="BT65" s="52">
        <f t="shared" si="75"/>
        <v>19354.355279282317</v>
      </c>
      <c r="BU65" s="9"/>
      <c r="BV65" s="39">
        <f t="shared" si="48"/>
        <v>1.2143617450459778</v>
      </c>
      <c r="BW65" s="24">
        <v>4530</v>
      </c>
      <c r="BX65" s="39">
        <f t="shared" si="49"/>
        <v>5157.2802567126455</v>
      </c>
      <c r="BY65" s="27">
        <f t="shared" si="50"/>
        <v>7016.1245444413262</v>
      </c>
      <c r="BZ65" s="11">
        <f t="shared" si="76"/>
        <v>6201.0625682577729</v>
      </c>
      <c r="CA65" s="52">
        <f t="shared" si="51"/>
        <v>58814.07885980892</v>
      </c>
      <c r="CB65" s="9"/>
      <c r="CC65" s="39">
        <f t="shared" si="65"/>
        <v>1.2119503493983621</v>
      </c>
      <c r="CD65" s="24">
        <v>10940</v>
      </c>
      <c r="CE65" s="39">
        <f t="shared" si="52"/>
        <v>5296.2544841603749</v>
      </c>
      <c r="CF65" s="52">
        <f t="shared" si="53"/>
        <v>-929.597019704285</v>
      </c>
      <c r="CG65" s="39">
        <f t="shared" si="77"/>
        <v>6369.5843837026714</v>
      </c>
      <c r="CH65" s="52">
        <f t="shared" si="54"/>
        <v>19313.83589469322</v>
      </c>
      <c r="CI65" s="9"/>
      <c r="CJ65" s="39">
        <f t="shared" si="66"/>
        <v>1.2132914711258005</v>
      </c>
      <c r="CK65" s="24">
        <v>4530</v>
      </c>
      <c r="CL65" s="39">
        <f t="shared" si="55"/>
        <v>5284.1209275875253</v>
      </c>
      <c r="CM65" s="39">
        <f t="shared" si="78"/>
        <v>6354.8635802496092</v>
      </c>
      <c r="CN65" s="52">
        <f t="shared" si="79"/>
        <v>147.22319510654069</v>
      </c>
      <c r="CO65" s="74"/>
      <c r="CP65" s="39">
        <f t="shared" si="80"/>
        <v>76</v>
      </c>
      <c r="CQ65" s="39" t="str">
        <f t="shared" si="81"/>
        <v xml:space="preserve"> ('24', '23'),</v>
      </c>
      <c r="CR65" s="39">
        <f t="shared" si="82"/>
        <v>10160</v>
      </c>
      <c r="CS65" s="39">
        <f t="shared" si="56"/>
        <v>1.2132914711258005</v>
      </c>
      <c r="CT65" s="39">
        <f t="shared" si="57"/>
        <v>5284.1209275875253</v>
      </c>
      <c r="CU65" s="11">
        <f t="shared" si="83"/>
        <v>6411.1788538392984</v>
      </c>
      <c r="CV65" s="66">
        <f t="shared" si="58"/>
        <v>0.5200906424790871</v>
      </c>
      <c r="CW65" s="39" t="str">
        <f t="shared" si="59"/>
        <v>-</v>
      </c>
      <c r="CX65" s="9"/>
      <c r="CZ65" s="39">
        <v>76</v>
      </c>
    </row>
    <row r="66" spans="2:104" s="1" customFormat="1" x14ac:dyDescent="0.3">
      <c r="B66" s="86"/>
      <c r="C66" s="34">
        <v>71</v>
      </c>
      <c r="D66" s="35" t="s">
        <v>66</v>
      </c>
      <c r="E66" s="35">
        <v>9850</v>
      </c>
      <c r="F66" s="35">
        <v>2.4</v>
      </c>
      <c r="G66" s="35">
        <v>7710</v>
      </c>
      <c r="H66" s="35">
        <f t="shared" si="15"/>
        <v>-506.19142284044199</v>
      </c>
      <c r="I66" s="39">
        <f t="shared" si="16"/>
        <v>18712.38164624439</v>
      </c>
      <c r="J66" s="8"/>
      <c r="K66" s="50">
        <f t="shared" si="69"/>
        <v>2.5351372543737938</v>
      </c>
      <c r="L66" s="51">
        <v>7510</v>
      </c>
      <c r="M66" s="52">
        <f t="shared" si="17"/>
        <v>7649.673151233018</v>
      </c>
      <c r="N66" s="52">
        <f t="shared" si="18"/>
        <v>-352.56769081279879</v>
      </c>
      <c r="O66" s="39">
        <f t="shared" si="19"/>
        <v>18559.571387054362</v>
      </c>
      <c r="P66" s="52">
        <f t="shared" si="20"/>
        <v>3639.3286821543225</v>
      </c>
      <c r="Q66" s="6"/>
      <c r="R66" s="39">
        <f t="shared" si="21"/>
        <v>2.5309571142022098</v>
      </c>
      <c r="S66" s="35">
        <v>7510</v>
      </c>
      <c r="T66" s="39">
        <f t="shared" si="22"/>
        <v>7549.5411587315457</v>
      </c>
      <c r="U66" s="52">
        <f t="shared" si="23"/>
        <v>405.44239769194286</v>
      </c>
      <c r="V66" s="39">
        <f t="shared" si="24"/>
        <v>18306.480434645819</v>
      </c>
      <c r="W66" s="52">
        <f t="shared" si="25"/>
        <v>10026.415922314898</v>
      </c>
      <c r="X66" s="9"/>
      <c r="Y66" s="39">
        <f t="shared" si="26"/>
        <v>2.5242338108675368</v>
      </c>
      <c r="Z66" s="23">
        <v>7710</v>
      </c>
      <c r="AA66" s="39">
        <f t="shared" si="27"/>
        <v>7587.7623612362777</v>
      </c>
      <c r="AB66" s="27">
        <f t="shared" si="28"/>
        <v>1313.697816698929</v>
      </c>
      <c r="AC66" s="39">
        <f t="shared" si="29"/>
        <v>18403.008009607118</v>
      </c>
      <c r="AD66" s="52">
        <f t="shared" si="30"/>
        <v>1460.860320907731</v>
      </c>
      <c r="AE66" s="9"/>
      <c r="AF66" s="39">
        <f t="shared" si="31"/>
        <v>2.5267688242470911</v>
      </c>
      <c r="AG66" s="35">
        <v>8100</v>
      </c>
      <c r="AH66" s="39">
        <f t="shared" si="32"/>
        <v>8099.9999999850916</v>
      </c>
      <c r="AI66" s="52">
        <f t="shared" si="67"/>
        <v>3.8234561176601923E-8</v>
      </c>
      <c r="AJ66" s="39">
        <f t="shared" si="33"/>
        <v>19706.693646039053</v>
      </c>
      <c r="AK66" s="52">
        <f t="shared" si="34"/>
        <v>262387.39855096035</v>
      </c>
      <c r="AL66" s="9"/>
      <c r="AM66" s="39">
        <f t="shared" si="35"/>
        <v>2.5646257074539052</v>
      </c>
      <c r="AN66" s="35">
        <v>8100</v>
      </c>
      <c r="AO66" s="39">
        <f t="shared" si="60"/>
        <v>8099.9999999867623</v>
      </c>
      <c r="AP66" s="52">
        <f t="shared" si="36"/>
        <v>3.3949733890035044E-8</v>
      </c>
      <c r="AQ66" s="39">
        <f t="shared" si="84"/>
        <v>19706.693646043339</v>
      </c>
      <c r="AR66" s="52">
        <f t="shared" si="62"/>
        <v>2.791378052522458E-18</v>
      </c>
      <c r="AS66" s="9"/>
      <c r="AT66" s="39">
        <f t="shared" si="37"/>
        <v>2.5646257074540402</v>
      </c>
      <c r="AU66" s="35">
        <v>8100</v>
      </c>
      <c r="AV66" s="39">
        <f t="shared" si="68"/>
        <v>8099.9999999875254</v>
      </c>
      <c r="AW66" s="52">
        <f t="shared" si="38"/>
        <v>3.1992755069441844E-8</v>
      </c>
      <c r="AX66" s="39">
        <f t="shared" si="70"/>
        <v>19706.693646045296</v>
      </c>
      <c r="AY66" s="52">
        <f t="shared" si="39"/>
        <v>5.8226980396893979E-19</v>
      </c>
      <c r="AZ66" s="9"/>
      <c r="BA66" s="39">
        <f t="shared" si="40"/>
        <v>2.5646257074541028</v>
      </c>
      <c r="BB66" s="35">
        <v>8100</v>
      </c>
      <c r="BC66" s="39">
        <f t="shared" si="63"/>
        <v>8099.9999999878873</v>
      </c>
      <c r="BD66" s="52">
        <f t="shared" si="64"/>
        <v>3.1064414699245278E-8</v>
      </c>
      <c r="BE66" s="39">
        <f t="shared" si="41"/>
        <v>19706.693646046224</v>
      </c>
      <c r="BF66" s="52">
        <f t="shared" si="42"/>
        <v>1.310287177508498E-19</v>
      </c>
      <c r="BG66" s="9"/>
      <c r="BH66" s="39">
        <f t="shared" si="43"/>
        <v>2.5646257074541321</v>
      </c>
      <c r="BI66" s="35">
        <v>8100</v>
      </c>
      <c r="BJ66" s="39">
        <f t="shared" si="44"/>
        <v>8099.9999999895044</v>
      </c>
      <c r="BK66" s="52">
        <f t="shared" si="71"/>
        <v>2.6917205708762162E-8</v>
      </c>
      <c r="BL66" s="39">
        <f t="shared" si="45"/>
        <v>19706.693646050371</v>
      </c>
      <c r="BM66" s="52">
        <f t="shared" si="46"/>
        <v>2.6149528355740855E-18</v>
      </c>
      <c r="BN66" s="9"/>
      <c r="BO66" s="39">
        <f t="shared" si="72"/>
        <v>2.5646257074542635</v>
      </c>
      <c r="BP66" s="35">
        <v>8100</v>
      </c>
      <c r="BQ66" s="10">
        <f t="shared" si="73"/>
        <v>8099.9999999898519</v>
      </c>
      <c r="BR66" s="52">
        <f t="shared" si="47"/>
        <v>2.6026185554453653E-8</v>
      </c>
      <c r="BS66" s="12">
        <f t="shared" si="74"/>
        <v>19706.693646051262</v>
      </c>
      <c r="BT66" s="52">
        <f t="shared" si="75"/>
        <v>1.2070550370618801E-19</v>
      </c>
      <c r="BU66" s="9"/>
      <c r="BV66" s="39">
        <f t="shared" si="48"/>
        <v>2.564625707454292</v>
      </c>
      <c r="BW66" s="24">
        <v>8100</v>
      </c>
      <c r="BX66" s="39">
        <f t="shared" si="49"/>
        <v>8099.9999999926813</v>
      </c>
      <c r="BY66" s="27">
        <f t="shared" si="50"/>
        <v>1.8769736077853532E-8</v>
      </c>
      <c r="BZ66" s="11">
        <f t="shared" si="76"/>
        <v>19706.69364605852</v>
      </c>
      <c r="CA66" s="52">
        <f t="shared" si="51"/>
        <v>8.0057194932648314E-18</v>
      </c>
      <c r="CB66" s="9"/>
      <c r="CC66" s="39">
        <f t="shared" si="65"/>
        <v>2.5646257074545216</v>
      </c>
      <c r="CD66" s="24">
        <v>8100</v>
      </c>
      <c r="CE66" s="39">
        <f t="shared" si="52"/>
        <v>8099.9999999928568</v>
      </c>
      <c r="CF66" s="52">
        <f t="shared" si="53"/>
        <v>1.8319560973712214E-8</v>
      </c>
      <c r="CG66" s="39">
        <f t="shared" si="77"/>
        <v>19706.693646058971</v>
      </c>
      <c r="CH66" s="52">
        <f t="shared" si="54"/>
        <v>3.0811650636987728E-20</v>
      </c>
      <c r="CI66" s="9"/>
      <c r="CJ66" s="39">
        <f t="shared" si="66"/>
        <v>2.5646257074545358</v>
      </c>
      <c r="CK66" s="24">
        <v>8100</v>
      </c>
      <c r="CL66" s="39">
        <f t="shared" si="55"/>
        <v>8099.9999999929696</v>
      </c>
      <c r="CM66" s="39">
        <f t="shared" si="78"/>
        <v>19706.693646059259</v>
      </c>
      <c r="CN66" s="52">
        <f t="shared" si="79"/>
        <v>1.2718729098615354E-20</v>
      </c>
      <c r="CO66" s="74"/>
      <c r="CP66" s="39">
        <f t="shared" si="80"/>
        <v>71</v>
      </c>
      <c r="CQ66" s="39" t="str">
        <f t="shared" si="81"/>
        <v xml:space="preserve"> ('23', '14'),</v>
      </c>
      <c r="CR66" s="39">
        <f t="shared" si="82"/>
        <v>9850</v>
      </c>
      <c r="CS66" s="39">
        <f t="shared" si="56"/>
        <v>2.5646257074545358</v>
      </c>
      <c r="CT66" s="39">
        <f t="shared" si="57"/>
        <v>8099.9999999929696</v>
      </c>
      <c r="CU66" s="11">
        <f t="shared" si="83"/>
        <v>20773.468230363709</v>
      </c>
      <c r="CV66" s="66">
        <f t="shared" si="58"/>
        <v>0.82233502537999692</v>
      </c>
      <c r="CW66" s="39" t="str">
        <f t="shared" si="59"/>
        <v>-</v>
      </c>
      <c r="CX66" s="9"/>
      <c r="CZ66" s="39">
        <v>71</v>
      </c>
    </row>
    <row r="67" spans="2:104" s="1" customFormat="1" x14ac:dyDescent="0.3">
      <c r="B67" s="86"/>
      <c r="C67" s="34">
        <v>72</v>
      </c>
      <c r="D67" s="35" t="s">
        <v>67</v>
      </c>
      <c r="E67" s="35">
        <v>10000</v>
      </c>
      <c r="F67" s="35">
        <v>2.4</v>
      </c>
      <c r="G67" s="35">
        <v>4280</v>
      </c>
      <c r="H67" s="35">
        <f t="shared" si="15"/>
        <v>7351.3846941133725</v>
      </c>
      <c r="I67" s="39">
        <f t="shared" si="16"/>
        <v>10282.340733400104</v>
      </c>
      <c r="J67" s="8"/>
      <c r="K67" s="50">
        <f t="shared" si="69"/>
        <v>2.4120802960281602</v>
      </c>
      <c r="L67" s="51">
        <v>7310</v>
      </c>
      <c r="M67" s="52">
        <f t="shared" si="17"/>
        <v>5193.9517588197814</v>
      </c>
      <c r="N67" s="52">
        <f t="shared" si="18"/>
        <v>-7673.6639201824973</v>
      </c>
      <c r="O67" s="39">
        <f t="shared" si="19"/>
        <v>12492.700080679917</v>
      </c>
      <c r="P67" s="52">
        <f t="shared" si="20"/>
        <v>835307.8174497718</v>
      </c>
      <c r="Q67" s="6"/>
      <c r="R67" s="39">
        <f t="shared" si="21"/>
        <v>2.4261995690143143</v>
      </c>
      <c r="S67" s="35">
        <v>2000</v>
      </c>
      <c r="T67" s="39">
        <f t="shared" si="22"/>
        <v>2904.2006453029494</v>
      </c>
      <c r="U67" s="52">
        <f t="shared" si="23"/>
        <v>11992.016154302562</v>
      </c>
      <c r="V67" s="39">
        <f t="shared" si="24"/>
        <v>6971.5690782172915</v>
      </c>
      <c r="W67" s="52">
        <f t="shared" si="25"/>
        <v>5242960.1618515719</v>
      </c>
      <c r="X67" s="9"/>
      <c r="Y67" s="39">
        <f t="shared" si="26"/>
        <v>2.4025609964184449</v>
      </c>
      <c r="Z67" s="23">
        <v>7880</v>
      </c>
      <c r="AA67" s="39">
        <f t="shared" si="27"/>
        <v>4089.4331526261958</v>
      </c>
      <c r="AB67" s="27">
        <f t="shared" si="28"/>
        <v>-1321.7457734164198</v>
      </c>
      <c r="AC67" s="39">
        <f t="shared" si="29"/>
        <v>9822.8742716450961</v>
      </c>
      <c r="AD67" s="52">
        <f t="shared" si="30"/>
        <v>1404776.0964157493</v>
      </c>
      <c r="AE67" s="9"/>
      <c r="AF67" s="39">
        <f t="shared" si="31"/>
        <v>2.4100682723434876</v>
      </c>
      <c r="AG67" s="35">
        <v>3540</v>
      </c>
      <c r="AH67" s="39">
        <f t="shared" si="32"/>
        <v>3540.0000000159907</v>
      </c>
      <c r="AI67" s="52">
        <f t="shared" si="67"/>
        <v>13162.416347796032</v>
      </c>
      <c r="AJ67" s="39">
        <f t="shared" si="33"/>
        <v>8500.0026610097648</v>
      </c>
      <c r="AK67" s="52">
        <f t="shared" si="34"/>
        <v>301876.7891871889</v>
      </c>
      <c r="AL67" s="9"/>
      <c r="AM67" s="39">
        <f t="shared" si="35"/>
        <v>2.4056534759482617</v>
      </c>
      <c r="AN67" s="35">
        <v>9000</v>
      </c>
      <c r="AO67" s="39">
        <f t="shared" si="60"/>
        <v>4152.0236110905271</v>
      </c>
      <c r="AP67" s="52">
        <f t="shared" si="36"/>
        <v>-3764.1655771935912</v>
      </c>
      <c r="AQ67" s="39">
        <f t="shared" si="84"/>
        <v>9973.7411375140709</v>
      </c>
      <c r="AR67" s="52">
        <f t="shared" si="62"/>
        <v>374572.90051271534</v>
      </c>
      <c r="AS67" s="9"/>
      <c r="AT67" s="39">
        <f t="shared" si="37"/>
        <v>2.4106989648048684</v>
      </c>
      <c r="AU67" s="35">
        <v>2590</v>
      </c>
      <c r="AV67" s="39">
        <f t="shared" si="68"/>
        <v>4061.9871743967337</v>
      </c>
      <c r="AW67" s="52">
        <f t="shared" si="38"/>
        <v>11906.81686586554</v>
      </c>
      <c r="AX67" s="39">
        <f t="shared" si="70"/>
        <v>9756.7312746918378</v>
      </c>
      <c r="AY67" s="52">
        <f t="shared" si="39"/>
        <v>8106.5599325154571</v>
      </c>
      <c r="AZ67" s="9"/>
      <c r="BA67" s="39">
        <f t="shared" si="40"/>
        <v>2.4098006908907341</v>
      </c>
      <c r="BB67" s="35">
        <v>9000</v>
      </c>
      <c r="BC67" s="39">
        <f t="shared" si="63"/>
        <v>4205.1146595644959</v>
      </c>
      <c r="BD67" s="52">
        <f t="shared" si="64"/>
        <v>-3891.0040497827449</v>
      </c>
      <c r="BE67" s="39">
        <f t="shared" si="41"/>
        <v>10101.742386330234</v>
      </c>
      <c r="BF67" s="52">
        <f t="shared" si="42"/>
        <v>20485.477010447987</v>
      </c>
      <c r="BG67" s="9"/>
      <c r="BH67" s="39">
        <f t="shared" si="43"/>
        <v>2.4112567719811282</v>
      </c>
      <c r="BI67" s="35">
        <v>2590</v>
      </c>
      <c r="BJ67" s="39">
        <f t="shared" si="44"/>
        <v>3989.4761115968731</v>
      </c>
      <c r="BK67" s="52">
        <f t="shared" si="71"/>
        <v>8509.3985916123111</v>
      </c>
      <c r="BL67" s="39">
        <f t="shared" si="45"/>
        <v>9582.0189886822936</v>
      </c>
      <c r="BM67" s="52">
        <f t="shared" si="46"/>
        <v>46499.983369584756</v>
      </c>
      <c r="BN67" s="9"/>
      <c r="BO67" s="39">
        <f t="shared" si="72"/>
        <v>2.409119393933262</v>
      </c>
      <c r="BP67" s="35">
        <v>7520</v>
      </c>
      <c r="BQ67" s="10">
        <f t="shared" si="73"/>
        <v>4106.4392931335451</v>
      </c>
      <c r="BR67" s="52">
        <f t="shared" si="47"/>
        <v>-3649.5057810291382</v>
      </c>
      <c r="BS67" s="12">
        <f t="shared" si="74"/>
        <v>9863.861661327941</v>
      </c>
      <c r="BT67" s="52">
        <f t="shared" si="75"/>
        <v>13680.385835180487</v>
      </c>
      <c r="BU67" s="9"/>
      <c r="BV67" s="39">
        <f t="shared" si="48"/>
        <v>2.4102367978768027</v>
      </c>
      <c r="BW67" s="24">
        <v>2590</v>
      </c>
      <c r="BX67" s="39">
        <f t="shared" si="49"/>
        <v>3683.6265442169256</v>
      </c>
      <c r="BY67" s="27">
        <f t="shared" si="50"/>
        <v>12799.684355596599</v>
      </c>
      <c r="BZ67" s="11">
        <f t="shared" si="76"/>
        <v>8845.5869730640516</v>
      </c>
      <c r="CA67" s="52">
        <f t="shared" si="51"/>
        <v>178770.62064642835</v>
      </c>
      <c r="CB67" s="9"/>
      <c r="CC67" s="39">
        <f t="shared" si="65"/>
        <v>2.4066283415064111</v>
      </c>
      <c r="CD67" s="24">
        <v>9000</v>
      </c>
      <c r="CE67" s="39">
        <f t="shared" si="52"/>
        <v>3811.3932226382203</v>
      </c>
      <c r="CF67" s="52">
        <f t="shared" si="53"/>
        <v>-2940.4356503406188</v>
      </c>
      <c r="CG67" s="39">
        <f t="shared" si="77"/>
        <v>9153.1347039084449</v>
      </c>
      <c r="CH67" s="52">
        <f t="shared" si="54"/>
        <v>16324.324114810539</v>
      </c>
      <c r="CI67" s="9"/>
      <c r="CJ67" s="39">
        <f t="shared" si="66"/>
        <v>2.4075969196018927</v>
      </c>
      <c r="CK67" s="24">
        <v>2590</v>
      </c>
      <c r="CL67" s="39">
        <f t="shared" si="55"/>
        <v>3792.0525935509859</v>
      </c>
      <c r="CM67" s="39">
        <f t="shared" si="78"/>
        <v>9106.5717485097011</v>
      </c>
      <c r="CN67" s="52">
        <f t="shared" si="79"/>
        <v>374.05993348997919</v>
      </c>
      <c r="CO67" s="74"/>
      <c r="CP67" s="39">
        <f t="shared" si="80"/>
        <v>72</v>
      </c>
      <c r="CQ67" s="39" t="str">
        <f t="shared" si="81"/>
        <v xml:space="preserve"> ('23', '22'),</v>
      </c>
      <c r="CR67" s="39">
        <f t="shared" si="82"/>
        <v>10000</v>
      </c>
      <c r="CS67" s="39">
        <f t="shared" si="56"/>
        <v>2.4075969196018927</v>
      </c>
      <c r="CT67" s="39">
        <f t="shared" si="57"/>
        <v>3792.0525935509859</v>
      </c>
      <c r="CU67" s="11">
        <f t="shared" si="83"/>
        <v>9129.734143201722</v>
      </c>
      <c r="CV67" s="66">
        <f t="shared" si="58"/>
        <v>0.37920525935509858</v>
      </c>
      <c r="CW67" s="39" t="str">
        <f t="shared" si="59"/>
        <v>-</v>
      </c>
      <c r="CX67" s="9"/>
      <c r="CZ67" s="39">
        <v>72</v>
      </c>
    </row>
    <row r="68" spans="2:104" s="1" customFormat="1" x14ac:dyDescent="0.3">
      <c r="B68" s="86"/>
      <c r="C68" s="34">
        <v>73</v>
      </c>
      <c r="D68" s="35" t="s">
        <v>68</v>
      </c>
      <c r="E68" s="35">
        <v>10160</v>
      </c>
      <c r="F68" s="35">
        <v>1.2</v>
      </c>
      <c r="G68" s="35">
        <v>5120</v>
      </c>
      <c r="H68" s="35">
        <f t="shared" si="15"/>
        <v>4571.8435529843391</v>
      </c>
      <c r="I68" s="39">
        <f t="shared" si="16"/>
        <v>6155.8871426343158</v>
      </c>
      <c r="J68" s="8"/>
      <c r="K68" s="50">
        <f t="shared" si="69"/>
        <v>1.2116085377288244</v>
      </c>
      <c r="L68" s="51">
        <v>8850</v>
      </c>
      <c r="M68" s="52">
        <f t="shared" si="17"/>
        <v>6245.0957295042199</v>
      </c>
      <c r="N68" s="52">
        <f t="shared" si="18"/>
        <v>-2076.4488556668671</v>
      </c>
      <c r="O68" s="39">
        <f t="shared" si="19"/>
        <v>7526.2088251875302</v>
      </c>
      <c r="P68" s="52">
        <f t="shared" si="20"/>
        <v>1265840.4005486327</v>
      </c>
      <c r="Q68" s="6"/>
      <c r="R68" s="39">
        <f t="shared" si="21"/>
        <v>1.2256953225159086</v>
      </c>
      <c r="S68" s="35">
        <v>4530</v>
      </c>
      <c r="T68" s="39">
        <f t="shared" si="22"/>
        <v>5015.5397897265339</v>
      </c>
      <c r="U68" s="52">
        <f t="shared" si="23"/>
        <v>5435.5579778737865</v>
      </c>
      <c r="V68" s="39">
        <f t="shared" si="24"/>
        <v>6029.3707418377362</v>
      </c>
      <c r="W68" s="52">
        <f t="shared" si="25"/>
        <v>1511807.8090425886</v>
      </c>
      <c r="X68" s="9"/>
      <c r="Y68" s="39">
        <f t="shared" si="26"/>
        <v>1.2106897708077806</v>
      </c>
      <c r="Z68" s="23">
        <v>9460</v>
      </c>
      <c r="AA68" s="39">
        <f t="shared" si="27"/>
        <v>6074.207622413197</v>
      </c>
      <c r="AB68" s="27">
        <f t="shared" si="28"/>
        <v>-1864.0340485531613</v>
      </c>
      <c r="AC68" s="39">
        <f t="shared" si="29"/>
        <v>7316.9858936678511</v>
      </c>
      <c r="AD68" s="52">
        <f t="shared" si="30"/>
        <v>1120777.5799654766</v>
      </c>
      <c r="AE68" s="9"/>
      <c r="AF68" s="39">
        <f t="shared" si="31"/>
        <v>1.2229962066730569</v>
      </c>
      <c r="AG68" s="35">
        <v>4530</v>
      </c>
      <c r="AH68" s="39">
        <f t="shared" si="32"/>
        <v>4530.0000000449427</v>
      </c>
      <c r="AI68" s="52">
        <f t="shared" si="67"/>
        <v>5971.5767765061055</v>
      </c>
      <c r="AJ68" s="39">
        <f t="shared" si="33"/>
        <v>5442.4449370929551</v>
      </c>
      <c r="AK68" s="52">
        <f t="shared" si="34"/>
        <v>2384577.1809802172</v>
      </c>
      <c r="AL68" s="9"/>
      <c r="AM68" s="39">
        <f t="shared" si="35"/>
        <v>1.2071136170407957</v>
      </c>
      <c r="AN68" s="35">
        <v>9460</v>
      </c>
      <c r="AO68" s="39">
        <f t="shared" si="60"/>
        <v>5082.6147257919747</v>
      </c>
      <c r="AP68" s="52">
        <f t="shared" si="36"/>
        <v>5312.7624519690808</v>
      </c>
      <c r="AQ68" s="39">
        <f t="shared" si="84"/>
        <v>6110.5971169121822</v>
      </c>
      <c r="AR68" s="52">
        <f t="shared" si="62"/>
        <v>305383.03511246742</v>
      </c>
      <c r="AS68" s="9"/>
      <c r="AT68" s="39">
        <f t="shared" si="37"/>
        <v>1.2112731798297249</v>
      </c>
      <c r="AU68" s="35">
        <v>9460</v>
      </c>
      <c r="AV68" s="39">
        <f t="shared" si="68"/>
        <v>5334.9311244220935</v>
      </c>
      <c r="AW68" s="52">
        <f t="shared" si="38"/>
        <v>-976.74060579560523</v>
      </c>
      <c r="AX68" s="39">
        <f t="shared" si="70"/>
        <v>6416.5179846219635</v>
      </c>
      <c r="AY68" s="52">
        <f t="shared" si="39"/>
        <v>63663.565017673005</v>
      </c>
      <c r="AZ68" s="9"/>
      <c r="BA68" s="39">
        <f t="shared" si="40"/>
        <v>1.2136839960769246</v>
      </c>
      <c r="BB68" s="35">
        <v>4530</v>
      </c>
      <c r="BC68" s="39">
        <f t="shared" si="63"/>
        <v>5311.6003288894353</v>
      </c>
      <c r="BD68" s="52">
        <f t="shared" si="64"/>
        <v>-947.62806463255208</v>
      </c>
      <c r="BE68" s="39">
        <f t="shared" si="41"/>
        <v>6388.2045516548887</v>
      </c>
      <c r="BF68" s="52">
        <f t="shared" si="42"/>
        <v>544.32602018670184</v>
      </c>
      <c r="BG68" s="9"/>
      <c r="BH68" s="39">
        <f t="shared" si="43"/>
        <v>1.2134461895691557</v>
      </c>
      <c r="BI68" s="35">
        <v>4530</v>
      </c>
      <c r="BJ68" s="39">
        <f t="shared" si="44"/>
        <v>5207.2466478584047</v>
      </c>
      <c r="BK68" s="52">
        <f t="shared" si="71"/>
        <v>-820.96351049625116</v>
      </c>
      <c r="BL68" s="39">
        <f t="shared" si="45"/>
        <v>6261.6310364408173</v>
      </c>
      <c r="BM68" s="52">
        <f t="shared" si="46"/>
        <v>10889.690744726086</v>
      </c>
      <c r="BN68" s="9"/>
      <c r="BO68" s="39">
        <f t="shared" si="72"/>
        <v>1.212420248055708</v>
      </c>
      <c r="BP68" s="35">
        <v>4530</v>
      </c>
      <c r="BQ68" s="10">
        <f t="shared" si="73"/>
        <v>5184.8100562582858</v>
      </c>
      <c r="BR68" s="52">
        <f t="shared" si="47"/>
        <v>-792.69786554118582</v>
      </c>
      <c r="BS68" s="12">
        <f t="shared" si="74"/>
        <v>6234.4308495703499</v>
      </c>
      <c r="BT68" s="52">
        <f t="shared" si="75"/>
        <v>503.40064263052352</v>
      </c>
      <c r="BU68" s="9"/>
      <c r="BV68" s="39">
        <f t="shared" si="48"/>
        <v>1.2122075658732447</v>
      </c>
      <c r="BW68" s="24">
        <v>4530</v>
      </c>
      <c r="BX68" s="39">
        <f t="shared" si="49"/>
        <v>5002.2362854792991</v>
      </c>
      <c r="BY68" s="27">
        <f t="shared" si="50"/>
        <v>5400.6360909239947</v>
      </c>
      <c r="BZ68" s="11">
        <f t="shared" si="76"/>
        <v>6013.2650777506415</v>
      </c>
      <c r="CA68" s="52">
        <f t="shared" si="51"/>
        <v>33333.18177645799</v>
      </c>
      <c r="CB68" s="9"/>
      <c r="CC68" s="39">
        <f t="shared" si="65"/>
        <v>1.2105768046245629</v>
      </c>
      <c r="CD68" s="24">
        <v>9460</v>
      </c>
      <c r="CE68" s="39">
        <f t="shared" si="52"/>
        <v>5109.3682745557498</v>
      </c>
      <c r="CF68" s="52">
        <f t="shared" si="53"/>
        <v>5273.600822217395</v>
      </c>
      <c r="CG68" s="39">
        <f t="shared" si="77"/>
        <v>6143.0061648124511</v>
      </c>
      <c r="CH68" s="52">
        <f t="shared" si="54"/>
        <v>11477.263083476761</v>
      </c>
      <c r="CI68" s="9"/>
      <c r="CJ68" s="39">
        <f t="shared" si="66"/>
        <v>1.2115124167151312</v>
      </c>
      <c r="CK68" s="24">
        <v>9460</v>
      </c>
      <c r="CL68" s="39">
        <f t="shared" si="55"/>
        <v>5178.2600556278767</v>
      </c>
      <c r="CM68" s="39">
        <f t="shared" si="78"/>
        <v>6226.4910910213957</v>
      </c>
      <c r="CN68" s="52">
        <f t="shared" si="79"/>
        <v>4746.0774992898532</v>
      </c>
      <c r="CO68" s="74"/>
      <c r="CP68" s="39">
        <f t="shared" si="80"/>
        <v>73</v>
      </c>
      <c r="CQ68" s="39" t="str">
        <f t="shared" si="81"/>
        <v xml:space="preserve"> ('23', '24'),</v>
      </c>
      <c r="CR68" s="39">
        <f t="shared" si="82"/>
        <v>10160</v>
      </c>
      <c r="CS68" s="39">
        <f t="shared" si="56"/>
        <v>1.2115124167151312</v>
      </c>
      <c r="CT68" s="39">
        <f t="shared" si="57"/>
        <v>5178.2600556278767</v>
      </c>
      <c r="CU68" s="11">
        <f t="shared" si="83"/>
        <v>6273.5263543731589</v>
      </c>
      <c r="CV68" s="66">
        <f t="shared" si="58"/>
        <v>0.50967126531770435</v>
      </c>
      <c r="CW68" s="39" t="str">
        <f t="shared" si="59"/>
        <v>-</v>
      </c>
      <c r="CX68" s="9"/>
      <c r="CZ68" s="39">
        <v>73</v>
      </c>
    </row>
    <row r="69" spans="2:104" s="1" customFormat="1" x14ac:dyDescent="0.3">
      <c r="B69" s="86"/>
      <c r="C69" s="34">
        <v>57</v>
      </c>
      <c r="D69" s="35" t="s">
        <v>69</v>
      </c>
      <c r="E69" s="35">
        <v>4420</v>
      </c>
      <c r="F69" s="35">
        <v>2.4</v>
      </c>
      <c r="G69" s="35">
        <v>6750</v>
      </c>
      <c r="H69" s="35">
        <f t="shared" si="15"/>
        <v>-13906.040491413494</v>
      </c>
      <c r="I69" s="39">
        <f t="shared" si="16"/>
        <v>18843.396332962056</v>
      </c>
      <c r="J69" s="8"/>
      <c r="K69" s="50">
        <f t="shared" si="69"/>
        <v>4.3580713577496706</v>
      </c>
      <c r="L69" s="51">
        <v>2450</v>
      </c>
      <c r="M69" s="52">
        <f t="shared" si="17"/>
        <v>5452.9727515098803</v>
      </c>
      <c r="N69" s="52">
        <f t="shared" si="18"/>
        <v>-7543.0977140111418</v>
      </c>
      <c r="O69" s="39">
        <f t="shared" si="19"/>
        <v>13996.650002948778</v>
      </c>
      <c r="P69" s="52">
        <f t="shared" si="20"/>
        <v>1682279.6833258509</v>
      </c>
      <c r="Q69" s="6"/>
      <c r="R69" s="39">
        <f t="shared" si="21"/>
        <v>3.2339629049798821</v>
      </c>
      <c r="S69" s="35">
        <v>2450</v>
      </c>
      <c r="T69" s="39">
        <f t="shared" si="22"/>
        <v>3300.1349127282224</v>
      </c>
      <c r="U69" s="52">
        <f t="shared" si="23"/>
        <v>9218.9699943992127</v>
      </c>
      <c r="V69" s="39">
        <f t="shared" si="24"/>
        <v>7994.1655255032611</v>
      </c>
      <c r="W69" s="52">
        <f t="shared" si="25"/>
        <v>4634710.7600900792</v>
      </c>
      <c r="X69" s="9"/>
      <c r="Y69" s="39">
        <f t="shared" si="26"/>
        <v>2.5118768427780469</v>
      </c>
      <c r="Z69" s="23">
        <v>6750</v>
      </c>
      <c r="AA69" s="39">
        <f t="shared" si="27"/>
        <v>4121.8907665799716</v>
      </c>
      <c r="AB69" s="27">
        <f t="shared" si="28"/>
        <v>2030.8683264556983</v>
      </c>
      <c r="AC69" s="39">
        <f t="shared" si="29"/>
        <v>10116.991044849903</v>
      </c>
      <c r="AD69" s="52">
        <f t="shared" si="30"/>
        <v>675282.68333961733</v>
      </c>
      <c r="AE69" s="9"/>
      <c r="AF69" s="39">
        <f t="shared" si="31"/>
        <v>2.6722697152455193</v>
      </c>
      <c r="AG69" s="35">
        <v>4820</v>
      </c>
      <c r="AH69" s="39">
        <f t="shared" si="32"/>
        <v>4819.9999999796819</v>
      </c>
      <c r="AI69" s="52">
        <f t="shared" si="67"/>
        <v>-3621.4893864706723</v>
      </c>
      <c r="AJ69" s="39">
        <f t="shared" si="33"/>
        <v>12058.770681471693</v>
      </c>
      <c r="AK69" s="52">
        <f t="shared" si="34"/>
        <v>487356.5017579312</v>
      </c>
      <c r="AL69" s="9"/>
      <c r="AM69" s="39">
        <f t="shared" si="35"/>
        <v>2.9090982173470183</v>
      </c>
      <c r="AN69" s="35">
        <v>3550</v>
      </c>
      <c r="AO69" s="39">
        <f t="shared" si="60"/>
        <v>4677.64285967666</v>
      </c>
      <c r="AP69" s="52">
        <f t="shared" si="36"/>
        <v>406.39310286732967</v>
      </c>
      <c r="AQ69" s="39">
        <f t="shared" si="84"/>
        <v>11648.796175664284</v>
      </c>
      <c r="AR69" s="52">
        <f t="shared" si="62"/>
        <v>20265.555395254258</v>
      </c>
      <c r="AS69" s="9"/>
      <c r="AT69" s="39">
        <f t="shared" si="37"/>
        <v>2.8515664460855201</v>
      </c>
      <c r="AU69" s="35">
        <v>4820</v>
      </c>
      <c r="AV69" s="39">
        <f t="shared" si="68"/>
        <v>4685.8484524485157</v>
      </c>
      <c r="AW69" s="52">
        <f t="shared" si="38"/>
        <v>383.1709819494269</v>
      </c>
      <c r="AX69" s="39">
        <f t="shared" si="70"/>
        <v>11672.207991542553</v>
      </c>
      <c r="AY69" s="52">
        <f t="shared" si="39"/>
        <v>67.331752737529911</v>
      </c>
      <c r="AZ69" s="9"/>
      <c r="BA69" s="39">
        <f t="shared" si="40"/>
        <v>2.8547433725085867</v>
      </c>
      <c r="BB69" s="35">
        <v>4820</v>
      </c>
      <c r="BC69" s="39">
        <f t="shared" si="63"/>
        <v>4689.736812870111</v>
      </c>
      <c r="BD69" s="52">
        <f t="shared" si="64"/>
        <v>372.95137857036389</v>
      </c>
      <c r="BE69" s="39">
        <f t="shared" si="41"/>
        <v>11683.311199669784</v>
      </c>
      <c r="BF69" s="52">
        <f t="shared" si="42"/>
        <v>15.119346768228624</v>
      </c>
      <c r="BG69" s="9"/>
      <c r="BH69" s="39">
        <f t="shared" si="43"/>
        <v>2.8562546533604065</v>
      </c>
      <c r="BI69" s="35">
        <v>4820</v>
      </c>
      <c r="BJ69" s="39">
        <f t="shared" si="44"/>
        <v>4707.1286211606121</v>
      </c>
      <c r="BK69" s="52">
        <f t="shared" si="71"/>
        <v>323.32385893231867</v>
      </c>
      <c r="BL69" s="39">
        <f t="shared" si="45"/>
        <v>11733.045706010293</v>
      </c>
      <c r="BM69" s="52">
        <f t="shared" si="46"/>
        <v>302.47499561354289</v>
      </c>
      <c r="BN69" s="9"/>
      <c r="BO69" s="39">
        <f t="shared" si="72"/>
        <v>2.863060445454046</v>
      </c>
      <c r="BP69" s="35">
        <v>4820</v>
      </c>
      <c r="BQ69" s="10">
        <f t="shared" si="73"/>
        <v>4710.8679516369903</v>
      </c>
      <c r="BR69" s="52">
        <f t="shared" si="47"/>
        <v>313.93496266901815</v>
      </c>
      <c r="BS69" s="12">
        <f t="shared" si="74"/>
        <v>11743.754388431249</v>
      </c>
      <c r="BT69" s="52">
        <f t="shared" si="75"/>
        <v>13.982592411570815</v>
      </c>
      <c r="BU69" s="9"/>
      <c r="BV69" s="39">
        <f t="shared" si="48"/>
        <v>2.8645336156688344</v>
      </c>
      <c r="BW69" s="24">
        <v>4820</v>
      </c>
      <c r="BX69" s="39">
        <f t="shared" si="49"/>
        <v>4741.2960878454087</v>
      </c>
      <c r="BY69" s="27">
        <f t="shared" si="50"/>
        <v>226.46369229863794</v>
      </c>
      <c r="BZ69" s="11">
        <f t="shared" si="76"/>
        <v>11831.100589081934</v>
      </c>
      <c r="CA69" s="52">
        <f t="shared" si="51"/>
        <v>925.87147311806507</v>
      </c>
      <c r="CB69" s="9"/>
      <c r="CC69" s="39">
        <f t="shared" si="65"/>
        <v>2.8766523434506182</v>
      </c>
      <c r="CD69" s="24">
        <v>4820</v>
      </c>
      <c r="CE69" s="39">
        <f t="shared" si="52"/>
        <v>4743.1875534315623</v>
      </c>
      <c r="CF69" s="52">
        <f t="shared" si="53"/>
        <v>221.05879345895525</v>
      </c>
      <c r="CG69" s="39">
        <f t="shared" si="77"/>
        <v>11836.542397615496</v>
      </c>
      <c r="CH69" s="52">
        <f t="shared" si="54"/>
        <v>3.577642063603276</v>
      </c>
      <c r="CI69" s="9"/>
      <c r="CJ69" s="39">
        <f t="shared" si="66"/>
        <v>2.8774134105788138</v>
      </c>
      <c r="CK69" s="24">
        <v>4820</v>
      </c>
      <c r="CL69" s="39">
        <f t="shared" si="55"/>
        <v>4744.4038701842901</v>
      </c>
      <c r="CM69" s="39">
        <f t="shared" si="78"/>
        <v>11840.042541643455</v>
      </c>
      <c r="CN69" s="52">
        <f t="shared" si="79"/>
        <v>1.4794264429663846</v>
      </c>
      <c r="CO69" s="74"/>
      <c r="CP69" s="39">
        <f t="shared" si="80"/>
        <v>57</v>
      </c>
      <c r="CQ69" s="39" t="str">
        <f t="shared" si="81"/>
        <v xml:space="preserve"> ('19', '15'),</v>
      </c>
      <c r="CR69" s="39">
        <f t="shared" si="82"/>
        <v>4420</v>
      </c>
      <c r="CS69" s="39">
        <f t="shared" si="56"/>
        <v>2.8774134105788138</v>
      </c>
      <c r="CT69" s="39">
        <f t="shared" si="57"/>
        <v>4744.4038701842901</v>
      </c>
      <c r="CU69" s="11">
        <f t="shared" si="83"/>
        <v>13651.611321270302</v>
      </c>
      <c r="CV69" s="66">
        <f t="shared" si="58"/>
        <v>1.0733945407656764</v>
      </c>
      <c r="CW69" s="39" t="str">
        <f t="shared" si="59"/>
        <v>V</v>
      </c>
      <c r="CX69" s="9"/>
      <c r="CY69" s="1">
        <v>9</v>
      </c>
      <c r="CZ69" s="39">
        <v>57</v>
      </c>
    </row>
    <row r="70" spans="2:104" s="1" customFormat="1" x14ac:dyDescent="0.3">
      <c r="B70" s="86"/>
      <c r="C70" s="34">
        <v>58</v>
      </c>
      <c r="D70" s="35" t="s">
        <v>70</v>
      </c>
      <c r="E70" s="35">
        <v>9650</v>
      </c>
      <c r="F70" s="35">
        <v>1.2</v>
      </c>
      <c r="G70" s="35">
        <v>4900</v>
      </c>
      <c r="H70" s="35">
        <f t="shared" si="15"/>
        <v>1154.2692774012123</v>
      </c>
      <c r="I70" s="39">
        <f t="shared" si="16"/>
        <v>5891.726641477745</v>
      </c>
      <c r="J70" s="8"/>
      <c r="K70" s="50">
        <f t="shared" si="69"/>
        <v>1.2119659606915762</v>
      </c>
      <c r="L70" s="51">
        <v>5850</v>
      </c>
      <c r="M70" s="52">
        <f t="shared" si="17"/>
        <v>5186.5525316431658</v>
      </c>
      <c r="N70" s="52">
        <f t="shared" si="18"/>
        <v>810.29178114678177</v>
      </c>
      <c r="O70" s="39">
        <f t="shared" si="19"/>
        <v>6239.4437446728471</v>
      </c>
      <c r="P70" s="52">
        <f t="shared" si="20"/>
        <v>82112.35339110755</v>
      </c>
      <c r="Q70" s="6"/>
      <c r="R70" s="39">
        <f t="shared" si="21"/>
        <v>1.2150202920012763</v>
      </c>
      <c r="S70" s="35">
        <v>5850</v>
      </c>
      <c r="T70" s="39">
        <f t="shared" si="22"/>
        <v>5662.17949602516</v>
      </c>
      <c r="U70" s="52">
        <f t="shared" si="23"/>
        <v>-928.88927591457718</v>
      </c>
      <c r="V70" s="39">
        <f t="shared" si="24"/>
        <v>6818.7762008420286</v>
      </c>
      <c r="W70" s="52">
        <f t="shared" si="25"/>
        <v>226221.00924723077</v>
      </c>
      <c r="X70" s="9"/>
      <c r="Y70" s="39">
        <f t="shared" si="26"/>
        <v>1.2213352522900389</v>
      </c>
      <c r="Z70" s="23">
        <v>4900</v>
      </c>
      <c r="AA70" s="39">
        <f t="shared" si="27"/>
        <v>5480.6287841276808</v>
      </c>
      <c r="AB70" s="27">
        <f t="shared" si="28"/>
        <v>452.22490963655696</v>
      </c>
      <c r="AC70" s="39">
        <f t="shared" si="29"/>
        <v>6597.2824721683755</v>
      </c>
      <c r="AD70" s="52">
        <f t="shared" si="30"/>
        <v>32960.660990481505</v>
      </c>
      <c r="AE70" s="9"/>
      <c r="AF70" s="39">
        <f t="shared" si="31"/>
        <v>1.2187277153988332</v>
      </c>
      <c r="AG70" s="35">
        <v>5850</v>
      </c>
      <c r="AH70" s="39">
        <f t="shared" si="32"/>
        <v>5849.9999999892498</v>
      </c>
      <c r="AI70" s="52">
        <f t="shared" si="67"/>
        <v>1.3161611934841418E-8</v>
      </c>
      <c r="AJ70" s="39">
        <f t="shared" si="33"/>
        <v>7048.4428150700369</v>
      </c>
      <c r="AK70" s="52">
        <f t="shared" si="34"/>
        <v>136435.09510705381</v>
      </c>
      <c r="AL70" s="9"/>
      <c r="AM70" s="39">
        <f t="shared" si="35"/>
        <v>1.2243100983615294</v>
      </c>
      <c r="AN70" s="35">
        <v>5850</v>
      </c>
      <c r="AO70" s="39">
        <f t="shared" si="60"/>
        <v>5849.9999999904549</v>
      </c>
      <c r="AP70" s="52">
        <f t="shared" si="36"/>
        <v>1.1686219734023833E-8</v>
      </c>
      <c r="AQ70" s="39">
        <f t="shared" si="84"/>
        <v>7048.4428150715121</v>
      </c>
      <c r="AR70" s="52">
        <f t="shared" si="62"/>
        <v>1.4522189629134092E-18</v>
      </c>
      <c r="AS70" s="9"/>
      <c r="AT70" s="39">
        <f t="shared" si="37"/>
        <v>1.2243100983615494</v>
      </c>
      <c r="AU70" s="35">
        <v>5850</v>
      </c>
      <c r="AV70" s="39">
        <f t="shared" si="68"/>
        <v>5849.9999999910051</v>
      </c>
      <c r="AW70" s="52">
        <f t="shared" si="38"/>
        <v>1.101255008761278E-8</v>
      </c>
      <c r="AX70" s="39">
        <f t="shared" si="70"/>
        <v>7048.442815072186</v>
      </c>
      <c r="AY70" s="52">
        <f t="shared" si="39"/>
        <v>3.0276878370972195E-19</v>
      </c>
      <c r="AZ70" s="9"/>
      <c r="BA70" s="39">
        <f t="shared" si="40"/>
        <v>1.2243100983615587</v>
      </c>
      <c r="BB70" s="35">
        <v>5850</v>
      </c>
      <c r="BC70" s="39">
        <f t="shared" si="63"/>
        <v>5849.9999999912661</v>
      </c>
      <c r="BD70" s="52">
        <f t="shared" si="64"/>
        <v>1.0692974569398098E-8</v>
      </c>
      <c r="BE70" s="39">
        <f t="shared" si="41"/>
        <v>7048.4428150725053</v>
      </c>
      <c r="BF70" s="52">
        <f t="shared" si="42"/>
        <v>6.8134039875380337E-20</v>
      </c>
      <c r="BG70" s="9"/>
      <c r="BH70" s="39">
        <f t="shared" si="43"/>
        <v>1.2243100983615631</v>
      </c>
      <c r="BI70" s="35">
        <v>5850</v>
      </c>
      <c r="BJ70" s="39">
        <f t="shared" si="44"/>
        <v>5849.9999999924321</v>
      </c>
      <c r="BK70" s="52">
        <f t="shared" si="71"/>
        <v>9.265463021135258E-9</v>
      </c>
      <c r="BL70" s="39">
        <f t="shared" si="45"/>
        <v>7048.4428150739332</v>
      </c>
      <c r="BM70" s="52">
        <f t="shared" si="46"/>
        <v>1.3594911890656023E-18</v>
      </c>
      <c r="BN70" s="9"/>
      <c r="BO70" s="39">
        <f t="shared" si="72"/>
        <v>1.2243100983615824</v>
      </c>
      <c r="BP70" s="35">
        <v>5850</v>
      </c>
      <c r="BQ70" s="10">
        <f t="shared" si="73"/>
        <v>5849.9999999926831</v>
      </c>
      <c r="BR70" s="52">
        <f t="shared" si="47"/>
        <v>8.9581360419463076E-9</v>
      </c>
      <c r="BS70" s="12">
        <f t="shared" si="74"/>
        <v>7048.4428150742406</v>
      </c>
      <c r="BT70" s="52">
        <f t="shared" si="75"/>
        <v>6.3011310341839436E-20</v>
      </c>
      <c r="BU70" s="9"/>
      <c r="BV70" s="39">
        <f t="shared" si="48"/>
        <v>1.2243100983615864</v>
      </c>
      <c r="BW70" s="24">
        <v>5850</v>
      </c>
      <c r="BX70" s="39">
        <f t="shared" si="49"/>
        <v>5849.9999999947231</v>
      </c>
      <c r="BY70" s="27">
        <f t="shared" si="50"/>
        <v>6.4605475842601067E-9</v>
      </c>
      <c r="BZ70" s="11">
        <f t="shared" si="76"/>
        <v>7048.442815076738</v>
      </c>
      <c r="CA70" s="52">
        <f t="shared" si="51"/>
        <v>4.1615861936042973E-18</v>
      </c>
      <c r="CB70" s="9"/>
      <c r="CC70" s="39">
        <f t="shared" si="65"/>
        <v>1.2243100983616206</v>
      </c>
      <c r="CD70" s="24">
        <v>5850</v>
      </c>
      <c r="CE70" s="39">
        <f t="shared" si="52"/>
        <v>5849.9999999948495</v>
      </c>
      <c r="CF70" s="52">
        <f t="shared" si="53"/>
        <v>6.3057705911177222E-9</v>
      </c>
      <c r="CG70" s="39">
        <f t="shared" si="77"/>
        <v>7048.4428150768927</v>
      </c>
      <c r="CH70" s="52">
        <f t="shared" si="54"/>
        <v>1.5981956615137048E-20</v>
      </c>
      <c r="CI70" s="9"/>
      <c r="CJ70" s="39">
        <f t="shared" si="66"/>
        <v>1.2243100983616226</v>
      </c>
      <c r="CK70" s="24">
        <v>5850</v>
      </c>
      <c r="CL70" s="39">
        <f t="shared" si="55"/>
        <v>5849.9999999949314</v>
      </c>
      <c r="CM70" s="39">
        <f t="shared" si="78"/>
        <v>7048.4428150769936</v>
      </c>
      <c r="CN70" s="52">
        <f t="shared" si="79"/>
        <v>6.7001629616795242E-21</v>
      </c>
      <c r="CO70" s="74"/>
      <c r="CP70" s="39">
        <f t="shared" si="80"/>
        <v>58</v>
      </c>
      <c r="CQ70" s="39" t="str">
        <f t="shared" si="81"/>
        <v xml:space="preserve"> ('19', '17'),</v>
      </c>
      <c r="CR70" s="39">
        <f t="shared" si="82"/>
        <v>9650</v>
      </c>
      <c r="CS70" s="39">
        <f t="shared" si="56"/>
        <v>1.2243100983616226</v>
      </c>
      <c r="CT70" s="39">
        <f t="shared" si="57"/>
        <v>5849.9999999949314</v>
      </c>
      <c r="CU70" s="11">
        <f t="shared" si="83"/>
        <v>7162.214075409287</v>
      </c>
      <c r="CV70" s="66">
        <f t="shared" si="58"/>
        <v>0.60621761657978568</v>
      </c>
      <c r="CW70" s="39" t="str">
        <f t="shared" si="59"/>
        <v>-</v>
      </c>
      <c r="CX70" s="9"/>
      <c r="CZ70" s="39">
        <v>58</v>
      </c>
    </row>
    <row r="71" spans="2:104" s="1" customFormat="1" x14ac:dyDescent="0.3">
      <c r="B71" s="86"/>
      <c r="C71" s="34">
        <v>59</v>
      </c>
      <c r="D71" s="35" t="s">
        <v>71</v>
      </c>
      <c r="E71" s="35">
        <v>10010</v>
      </c>
      <c r="F71" s="35">
        <v>2.4</v>
      </c>
      <c r="G71" s="35">
        <v>5180</v>
      </c>
      <c r="H71" s="35">
        <f t="shared" si="15"/>
        <v>5003.0879068873355</v>
      </c>
      <c r="I71" s="39">
        <f t="shared" si="16"/>
        <v>12458.745146752392</v>
      </c>
      <c r="J71" s="8"/>
      <c r="K71" s="50">
        <f t="shared" ref="K71:K82" si="85">F71*(1+0.15*(G71/(E71))^4)</f>
        <v>2.4258157787185248</v>
      </c>
      <c r="L71" s="51">
        <v>7230</v>
      </c>
      <c r="M71" s="52">
        <f t="shared" si="17"/>
        <v>5798.3501998615684</v>
      </c>
      <c r="N71" s="52">
        <f t="shared" si="18"/>
        <v>3547.3217825071793</v>
      </c>
      <c r="O71" s="39">
        <f t="shared" si="19"/>
        <v>13963.042702253741</v>
      </c>
      <c r="P71" s="52">
        <f t="shared" si="20"/>
        <v>382356.96966884157</v>
      </c>
      <c r="Q71" s="6"/>
      <c r="R71" s="39">
        <f t="shared" si="21"/>
        <v>2.4405306862865053</v>
      </c>
      <c r="S71" s="35">
        <v>7230</v>
      </c>
      <c r="T71" s="39">
        <f t="shared" si="22"/>
        <v>6824.7031230016619</v>
      </c>
      <c r="U71" s="52">
        <f t="shared" si="23"/>
        <v>-4048.2803331014507</v>
      </c>
      <c r="V71" s="39">
        <f t="shared" si="24"/>
        <v>16485.460719742052</v>
      </c>
      <c r="W71" s="52">
        <f t="shared" si="25"/>
        <v>1053400.3228382147</v>
      </c>
      <c r="X71" s="9"/>
      <c r="Y71" s="39">
        <f t="shared" si="26"/>
        <v>2.4777859656489842</v>
      </c>
      <c r="Z71" s="23">
        <v>5180</v>
      </c>
      <c r="AA71" s="39">
        <f t="shared" si="27"/>
        <v>6432.9357973281531</v>
      </c>
      <c r="AB71" s="27">
        <f t="shared" si="28"/>
        <v>-3039.3914268808198</v>
      </c>
      <c r="AC71" s="39">
        <f t="shared" si="29"/>
        <v>15518.048675009781</v>
      </c>
      <c r="AD71" s="52">
        <f t="shared" si="30"/>
        <v>153481.63746537312</v>
      </c>
      <c r="AE71" s="9"/>
      <c r="AF71" s="39">
        <f t="shared" si="31"/>
        <v>2.4614049043168014</v>
      </c>
      <c r="AG71" s="35">
        <v>5180</v>
      </c>
      <c r="AH71" s="39">
        <f t="shared" si="32"/>
        <v>5180.0000000364653</v>
      </c>
      <c r="AI71" s="52">
        <f t="shared" si="67"/>
        <v>2306.6047188772554</v>
      </c>
      <c r="AJ71" s="39">
        <f t="shared" si="33"/>
        <v>12458.745146840849</v>
      </c>
      <c r="AK71" s="52">
        <f t="shared" si="34"/>
        <v>1569848.1121349572</v>
      </c>
      <c r="AL71" s="9"/>
      <c r="AM71" s="39">
        <f t="shared" si="35"/>
        <v>2.4258157787192518</v>
      </c>
      <c r="AN71" s="35">
        <v>6130</v>
      </c>
      <c r="AO71" s="39">
        <f t="shared" si="60"/>
        <v>5286.4876246702006</v>
      </c>
      <c r="AP71" s="52">
        <f t="shared" si="36"/>
        <v>2048.9333435129456</v>
      </c>
      <c r="AQ71" s="39">
        <f t="shared" si="84"/>
        <v>12717.179881854901</v>
      </c>
      <c r="AR71" s="52">
        <f t="shared" si="62"/>
        <v>11339.614200135315</v>
      </c>
      <c r="AS71" s="9"/>
      <c r="AT71" s="39">
        <f t="shared" si="37"/>
        <v>2.4280049673324138</v>
      </c>
      <c r="AU71" s="35">
        <v>6130</v>
      </c>
      <c r="AV71" s="39">
        <f t="shared" si="68"/>
        <v>5335.1084317070354</v>
      </c>
      <c r="AW71" s="52">
        <f t="shared" si="38"/>
        <v>1931.2324663287895</v>
      </c>
      <c r="AX71" s="39">
        <f t="shared" ref="AX71:AX82" si="86">$F71*(AV71+0.03/($E71)^4*AV71^5)</f>
        <v>12835.256720490965</v>
      </c>
      <c r="AY71" s="52">
        <f t="shared" si="39"/>
        <v>2363.9828769131223</v>
      </c>
      <c r="AZ71" s="9"/>
      <c r="BA71" s="39">
        <f t="shared" si="40"/>
        <v>2.4290495355350852</v>
      </c>
      <c r="BB71" s="35">
        <v>6130</v>
      </c>
      <c r="BC71" s="39">
        <f t="shared" si="63"/>
        <v>5358.1482323654982</v>
      </c>
      <c r="BD71" s="52">
        <f t="shared" si="64"/>
        <v>1877.0622290477691</v>
      </c>
      <c r="BE71" s="39">
        <f t="shared" si="41"/>
        <v>12891.227343336594</v>
      </c>
      <c r="BF71" s="52">
        <f t="shared" si="42"/>
        <v>530.8324143817033</v>
      </c>
      <c r="BG71" s="9"/>
      <c r="BH71" s="39">
        <f t="shared" si="43"/>
        <v>2.4295546001024082</v>
      </c>
      <c r="BI71" s="35">
        <v>6130</v>
      </c>
      <c r="BJ71" s="39">
        <f t="shared" si="44"/>
        <v>5461.2003552803053</v>
      </c>
      <c r="BK71" s="52">
        <f t="shared" ref="BK71:BK82" si="87">$F71*((BP71-BJ71)+0.03/($E71)^4*5*(BP71-BJ71)*(BJ71+$BP$3*(BP71-BJ71))^4)</f>
        <v>1626.7986016121952</v>
      </c>
      <c r="BL71" s="39">
        <f t="shared" si="45"/>
        <v>13141.717530772386</v>
      </c>
      <c r="BM71" s="52">
        <f t="shared" si="46"/>
        <v>10619.740037248514</v>
      </c>
      <c r="BN71" s="9"/>
      <c r="BO71" s="39">
        <f t="shared" ref="BO71:BO82" si="88">$F71*(1+0.15*(BJ71/($E71))^4)</f>
        <v>2.4318947079701738</v>
      </c>
      <c r="BP71" s="35">
        <v>6130</v>
      </c>
      <c r="BQ71" s="10">
        <f t="shared" ref="BQ71:BQ82" si="89">BJ71+$BP$3*(BP71-BJ71)</f>
        <v>5483.3571050232995</v>
      </c>
      <c r="BR71" s="52">
        <f t="shared" si="47"/>
        <v>1575.8000379084442</v>
      </c>
      <c r="BS71" s="12">
        <f t="shared" ref="BS71:BS82" si="90">$F71*(BQ71+0.03/($E71)^4*BQ71^5)</f>
        <v>13195.606170726909</v>
      </c>
      <c r="BT71" s="52">
        <f t="shared" ref="BT71:BT82" si="91">(BQ71-BJ71)^2</f>
        <v>490.92155917367262</v>
      </c>
      <c r="BU71" s="9"/>
      <c r="BV71" s="39">
        <f t="shared" si="48"/>
        <v>2.4324154692008157</v>
      </c>
      <c r="BW71" s="24">
        <v>6130</v>
      </c>
      <c r="BX71" s="39">
        <f t="shared" si="49"/>
        <v>5663.6537124974648</v>
      </c>
      <c r="BY71" s="27">
        <f t="shared" si="50"/>
        <v>1136.5729512989465</v>
      </c>
      <c r="BZ71" s="11">
        <f t="shared" ref="BZ71:BZ82" si="92">$F71*(BX71+0.03/($E71)^4*BX71^5)</f>
        <v>13634.559609990987</v>
      </c>
      <c r="CA71" s="52">
        <f t="shared" si="51"/>
        <v>32506.866666693233</v>
      </c>
      <c r="CB71" s="9"/>
      <c r="CC71" s="39">
        <f t="shared" si="65"/>
        <v>2.4368937633888681</v>
      </c>
      <c r="CD71" s="24">
        <v>6130</v>
      </c>
      <c r="CE71" s="39">
        <f t="shared" si="52"/>
        <v>5674.8612615238571</v>
      </c>
      <c r="CF71" s="52">
        <f t="shared" si="53"/>
        <v>1109.3442056807337</v>
      </c>
      <c r="CG71" s="39">
        <f t="shared" ref="CG71:CG82" si="93">$F71*(CE71+0.03/($E71)^4*CE71^5)</f>
        <v>13661.872856025966</v>
      </c>
      <c r="CH71" s="52">
        <f t="shared" si="54"/>
        <v>125.60915517898859</v>
      </c>
      <c r="CI71" s="9"/>
      <c r="CJ71" s="39">
        <f t="shared" si="66"/>
        <v>2.4371866609804793</v>
      </c>
      <c r="CK71" s="24">
        <v>6130</v>
      </c>
      <c r="CL71" s="39">
        <f t="shared" si="55"/>
        <v>5682.0683340382147</v>
      </c>
      <c r="CM71" s="39">
        <f t="shared" ref="CM71:CM82" si="94">$F71*(CL71+0.03/($E71)^4*CL71^5)</f>
        <v>13679.438518625324</v>
      </c>
      <c r="CN71" s="52">
        <f t="shared" ref="CN71:CN82" si="95">(CL71-CE71)^2</f>
        <v>51.941894227208856</v>
      </c>
      <c r="CO71" s="74"/>
      <c r="CP71" s="39">
        <f t="shared" ref="CP71:CP82" si="96">C71</f>
        <v>59</v>
      </c>
      <c r="CQ71" s="39" t="str">
        <f t="shared" ref="CQ71:CQ82" si="97">D71</f>
        <v xml:space="preserve"> ('19', '20'),</v>
      </c>
      <c r="CR71" s="39">
        <f t="shared" ref="CR71:CR82" si="98">E71</f>
        <v>10010</v>
      </c>
      <c r="CS71" s="39">
        <f t="shared" si="56"/>
        <v>2.4371866609804793</v>
      </c>
      <c r="CT71" s="39">
        <f t="shared" si="57"/>
        <v>5682.0683340382147</v>
      </c>
      <c r="CU71" s="11">
        <f t="shared" ref="CU71:CU82" si="99">CS71*CT71</f>
        <v>13848.261150497512</v>
      </c>
      <c r="CV71" s="66">
        <f t="shared" si="58"/>
        <v>0.56763919420961184</v>
      </c>
      <c r="CW71" s="39" t="str">
        <f t="shared" si="59"/>
        <v>-</v>
      </c>
      <c r="CX71" s="9"/>
      <c r="CZ71" s="39">
        <v>59</v>
      </c>
    </row>
    <row r="72" spans="2:104" s="1" customFormat="1" x14ac:dyDescent="0.3">
      <c r="B72" s="86"/>
      <c r="C72" s="34">
        <v>67</v>
      </c>
      <c r="D72" s="35" t="s">
        <v>72</v>
      </c>
      <c r="E72" s="35">
        <v>20630</v>
      </c>
      <c r="F72" s="35">
        <v>2.4</v>
      </c>
      <c r="G72" s="35">
        <v>8950</v>
      </c>
      <c r="H72" s="35">
        <f t="shared" ref="H72:H82" si="100">$F72*((L72-G72)+0.03/($E72)^4*5*(L72-G72)*(G72+$L$3*(L72-G72))^4)</f>
        <v>12216.382153010107</v>
      </c>
      <c r="I72" s="39">
        <f t="shared" ref="I72:I82" si="101">$F72*(G72+0.03/($E72)^4*G72^5)</f>
        <v>21502.82710103834</v>
      </c>
      <c r="J72" s="8"/>
      <c r="K72" s="50">
        <f t="shared" si="85"/>
        <v>2.4127525704124806</v>
      </c>
      <c r="L72" s="51">
        <v>13990</v>
      </c>
      <c r="M72" s="52">
        <f t="shared" ref="M72:M82" si="102">G72+$L$3*(L72-G72)</f>
        <v>10470.236588927954</v>
      </c>
      <c r="N72" s="52">
        <f t="shared" ref="N72:N82" si="103">$F72*((S72-M72)+0.03/($E72)^4*5*(S72-M72)*(M72+$S$3*(S72-M72))^4)</f>
        <v>8646.8353575651017</v>
      </c>
      <c r="O72" s="39">
        <f t="shared" ref="O72:O82" si="104">$F72*(M72+0.03/($E72)^4*M72^5)</f>
        <v>25178.584861962816</v>
      </c>
      <c r="P72" s="52">
        <f t="shared" ref="P72:P82" si="105">(M72-G72)^2</f>
        <v>2311119.2863152996</v>
      </c>
      <c r="Q72" s="6"/>
      <c r="R72" s="39">
        <f t="shared" ref="R72:R82" si="106">$F72*(1+0.15*(M72/($E72))^4)</f>
        <v>2.4238853478194655</v>
      </c>
      <c r="S72" s="35">
        <v>13990</v>
      </c>
      <c r="T72" s="39">
        <f t="shared" ref="T72:T82" si="107">M72+$S$3*(S72-M72)</f>
        <v>12993.562799965061</v>
      </c>
      <c r="U72" s="52">
        <f t="shared" ref="U72:U82" si="108">$F72*((Z72-T72)+0.03/($E72)^4*5*(Z72-T72)*(T72+$Z$3*(Z72-T72))^4)</f>
        <v>-9872.8911336504225</v>
      </c>
      <c r="V72" s="39">
        <f t="shared" ref="V72:V82" si="109">$F72*(T72+0.03/($E72)^4*T72^5)</f>
        <v>31331.774116616551</v>
      </c>
      <c r="W72" s="52">
        <f t="shared" ref="W72:W82" si="110">(T72-M72)^2</f>
        <v>6367175.1673068823</v>
      </c>
      <c r="X72" s="9"/>
      <c r="Y72" s="39">
        <f t="shared" ref="Y72:Y82" si="111">$F72*(1+0.15*(T72/($E72))^4)</f>
        <v>2.4566524358895636</v>
      </c>
      <c r="Z72" s="23">
        <v>8950</v>
      </c>
      <c r="AA72" s="39">
        <f t="shared" ref="AA72:AA82" si="112">T72+$Z$3*(Z72-T72)</f>
        <v>12030.388496845801</v>
      </c>
      <c r="AB72" s="27">
        <f t="shared" ref="AB72:AB82" si="113">$F72*((AG72-AA72)+0.03/($E72)^4*5*(AG72-AA72)*(AA72+$AG$3*(AG72-AA72))^4)</f>
        <v>-6017.9307245600794</v>
      </c>
      <c r="AC72" s="39">
        <f t="shared" ref="AC72:AC82" si="114">$F72*(AA72+0.03/($E72)^4*AA72^5)</f>
        <v>28973.101509474949</v>
      </c>
      <c r="AD72" s="52">
        <f t="shared" ref="AD72:AD82" si="115">(AA72-T72)^2</f>
        <v>927704.73818927212</v>
      </c>
      <c r="AE72" s="9"/>
      <c r="AF72" s="39">
        <f t="shared" ref="AF72:AF82" si="116">$F72*(1+0.15*(AA72/($E72))^4)</f>
        <v>2.4416317050240282</v>
      </c>
      <c r="AG72" s="35">
        <v>9540</v>
      </c>
      <c r="AH72" s="39">
        <f t="shared" ref="AH72:AH82" si="117">AA72+$AG$3*(AG72-AA72)</f>
        <v>9540.0000000724795</v>
      </c>
      <c r="AI72" s="52">
        <f t="shared" ref="AI72:AI82" si="118">$F72*((AN72-AH72)+0.03/($E72)^4*5*(AN72-AH72)*(AH72+$AN$3*(AN72-AH72))^4)</f>
        <v>9339.8821690664299</v>
      </c>
      <c r="AJ72" s="39">
        <f t="shared" ref="AJ72:AJ82" si="119">$F72*(AH72+0.03/($E72)^4*AH72^5)</f>
        <v>22927.410688829157</v>
      </c>
      <c r="AK72" s="52">
        <f t="shared" ref="AK72:AK82" si="120">(AH72-AA72)^2</f>
        <v>6202034.8648608821</v>
      </c>
      <c r="AL72" s="9"/>
      <c r="AM72" s="39">
        <f t="shared" ref="AM72:AM82" si="121">$F72*(1+0.15*(AH72/($E72))^4)</f>
        <v>2.4164626250812211</v>
      </c>
      <c r="AN72" s="35">
        <v>13400</v>
      </c>
      <c r="AO72" s="39">
        <f t="shared" ref="AO72:AO82" si="122">AH72+$AN$3*(AN72-AH72)</f>
        <v>9972.6760328032979</v>
      </c>
      <c r="AP72" s="52">
        <f t="shared" ref="AP72:AP82" si="123">$F72*((AU72-AO72)+0.03/($E72)^4*5*(AU72-AO72)*(AO72+$AU$3*(AU72-AO72))^4)</f>
        <v>5222.1426202237826</v>
      </c>
      <c r="AQ72" s="39">
        <f t="shared" si="84"/>
        <v>23973.632234713139</v>
      </c>
      <c r="AR72" s="52">
        <f t="shared" ref="AR72:AR82" si="124">(AO72-AH72)^2</f>
        <v>187208.54929968025</v>
      </c>
      <c r="AS72" s="9"/>
      <c r="AT72" s="39">
        <f t="shared" ref="AT72:AT82" si="125">$F72*(1+0.15*(AO72/($E72))^4)</f>
        <v>2.4196585930678252</v>
      </c>
      <c r="AU72" s="35">
        <v>12130</v>
      </c>
      <c r="AV72" s="39">
        <f t="shared" ref="AV72:AV82" si="126">AO72+$AU$3*(AU72-AO72)</f>
        <v>10097.026113955337</v>
      </c>
      <c r="AW72" s="52">
        <f t="shared" ref="AW72:AW82" si="127">$F72*((BB72-AV72)+0.03/($E72)^4*5*(BB72-AV72)*(AV72+$BB$3*(BB72-AV72))^4)</f>
        <v>4922.1226170231303</v>
      </c>
      <c r="AX72" s="39">
        <f t="shared" si="86"/>
        <v>24274.578704532043</v>
      </c>
      <c r="AY72" s="52">
        <f t="shared" ref="AY72:AY82" si="128">(AV72-AO72)^2</f>
        <v>15462.942682518662</v>
      </c>
      <c r="AZ72" s="9"/>
      <c r="BA72" s="39">
        <f t="shared" ref="BA72:BA82" si="129">$F72*(1+0.15*(AV72/($E72))^4)</f>
        <v>2.4206575830192105</v>
      </c>
      <c r="BB72" s="35">
        <v>12130</v>
      </c>
      <c r="BC72" s="39">
        <f t="shared" ref="BC72:BC82" si="130">AV72+$BB$3*(BB72-AV72)</f>
        <v>10155.951525856379</v>
      </c>
      <c r="BD72" s="52">
        <f t="shared" ref="BD72:BD82" si="131">$F72*((BI72-BC72)+0.03/($E72)^4*5*(BI72-BC72)*(BC72+$BI$3*(BI72-BC72))^4)</f>
        <v>4783.9600806691442</v>
      </c>
      <c r="BE72" s="39">
        <f t="shared" ref="BE72:BE82" si="132">$F72*(BC72+0.03/($E72)^4*BC72^5)</f>
        <v>24417.231240457713</v>
      </c>
      <c r="BF72" s="52">
        <f t="shared" ref="BF72:BF82" si="133">(BC72-AV72)^2</f>
        <v>3472.2041677074653</v>
      </c>
      <c r="BG72" s="9"/>
      <c r="BH72" s="39">
        <f t="shared" ref="BH72:BH82" si="134">$F72*(1+0.15*(BC72/($E72))^4)</f>
        <v>2.421144044599397</v>
      </c>
      <c r="BI72" s="35">
        <v>12130</v>
      </c>
      <c r="BJ72" s="39">
        <f t="shared" ref="BJ72:BJ82" si="135">BC72+$BI$3*(BI72-BC72)</f>
        <v>10419.512347412425</v>
      </c>
      <c r="BK72" s="52">
        <f t="shared" si="87"/>
        <v>-2131.2034505530391</v>
      </c>
      <c r="BL72" s="39">
        <f t="shared" ref="BL72:BL82" si="136">$F72*(BJ72+0.03/($E72)^4*BJ72^5)</f>
        <v>25055.646798577731</v>
      </c>
      <c r="BM72" s="52">
        <f t="shared" ref="BM72:BM82" si="137">(BJ72-BC72)^2</f>
        <v>69464.306659297916</v>
      </c>
      <c r="BN72" s="9"/>
      <c r="BO72" s="39">
        <f t="shared" si="88"/>
        <v>2.4234258395019985</v>
      </c>
      <c r="BP72" s="35">
        <v>9540</v>
      </c>
      <c r="BQ72" s="10">
        <f t="shared" si="89"/>
        <v>10390.374869348037</v>
      </c>
      <c r="BR72" s="52">
        <f t="shared" ref="BR72:BR82" si="138">$F72*((BW72-BQ72)+0.03/($E72)^4*5*(BW72-BQ72)*(BQ72+$BW$3*(BW72-BQ72))^4)</f>
        <v>-2058.8610954271348</v>
      </c>
      <c r="BS72" s="12">
        <f t="shared" si="90"/>
        <v>24985.03808820124</v>
      </c>
      <c r="BT72" s="52">
        <f t="shared" si="91"/>
        <v>848.99262795265247</v>
      </c>
      <c r="BU72" s="9"/>
      <c r="BV72" s="39">
        <f t="shared" ref="BV72:BV82" si="139">$F72*(1+0.15*(BQ72/($E72))^4)</f>
        <v>2.4231649013492089</v>
      </c>
      <c r="BW72" s="24">
        <v>9540</v>
      </c>
      <c r="BX72" s="39">
        <f t="shared" ref="BX72:BX82" si="140">BQ72+$BW$3*(BW72-BQ72)</f>
        <v>10153.27382762042</v>
      </c>
      <c r="BY72" s="27">
        <f t="shared" ref="BY72:BY82" si="141">$F72*((CD72-BX72)+0.03/($E72)^4*5*(CD72-BX72)*(BX72+$CD$3*(CD72-BX72))^4)</f>
        <v>2098.6002814666249</v>
      </c>
      <c r="BZ72" s="11">
        <f t="shared" si="92"/>
        <v>24410.748177167869</v>
      </c>
      <c r="CA72" s="52">
        <f t="shared" ref="CA72:CA82" si="142">(BX72-BQ72)^2</f>
        <v>56216.903988321406</v>
      </c>
      <c r="CB72" s="9"/>
      <c r="CC72" s="39">
        <f t="shared" ref="CC72:CC82" si="143">$F72*(1+0.15*(BX72/($E72))^4)</f>
        <v>2.4211217542277743</v>
      </c>
      <c r="CD72" s="24">
        <v>11020</v>
      </c>
      <c r="CE72" s="39">
        <f t="shared" ref="CE72:CE82" si="144">BX72+$CD$3*(CD72-BX72)</f>
        <v>10174.103576521013</v>
      </c>
      <c r="CF72" s="52">
        <f t="shared" ref="CF72:CF82" si="145">$F72*((CK72-CE72)+0.03/($E72)^4*5*(CK72-CE72)*(CE72+$CK$3*(CK72-CE72))^4)</f>
        <v>-1535.2989811415403</v>
      </c>
      <c r="CG72" s="39">
        <f t="shared" si="93"/>
        <v>24461.181344259363</v>
      </c>
      <c r="CH72" s="52">
        <f t="shared" ref="CH72:CH82" si="146">(CE72-BX72)^2</f>
        <v>433.87843926174179</v>
      </c>
      <c r="CI72" s="9"/>
      <c r="CJ72" s="39">
        <f t="shared" si="66"/>
        <v>2.4212956160132539</v>
      </c>
      <c r="CK72" s="24">
        <v>9540</v>
      </c>
      <c r="CL72" s="39">
        <f t="shared" ref="CL72:CL82" si="147">CE72+$CK$3*(CK72-CE72)</f>
        <v>10164.06261522446</v>
      </c>
      <c r="CM72" s="39">
        <f t="shared" si="94"/>
        <v>24436.869630335557</v>
      </c>
      <c r="CN72" s="52">
        <f t="shared" si="95"/>
        <v>100.82090375886061</v>
      </c>
      <c r="CO72" s="74"/>
      <c r="CP72" s="39">
        <f t="shared" si="96"/>
        <v>67</v>
      </c>
      <c r="CQ72" s="39" t="str">
        <f t="shared" si="97"/>
        <v xml:space="preserve"> ('22', '15'),</v>
      </c>
      <c r="CR72" s="39">
        <f t="shared" si="98"/>
        <v>20630</v>
      </c>
      <c r="CS72" s="39">
        <f t="shared" ref="CS72:CS82" si="148">CJ72</f>
        <v>2.4212956160132539</v>
      </c>
      <c r="CT72" s="39">
        <f t="shared" ref="CT72:CT82" si="149">CL72</f>
        <v>10164.06261522446</v>
      </c>
      <c r="CU72" s="11">
        <f t="shared" si="99"/>
        <v>24610.200251127193</v>
      </c>
      <c r="CV72" s="66">
        <f t="shared" ref="CV72:CV82" si="150">CT72/CR72</f>
        <v>0.49268359744180612</v>
      </c>
      <c r="CW72" s="39" t="str">
        <f t="shared" ref="CW72:CW82" si="151">IF(CV72&gt;=0.9,"V","-")</f>
        <v>-</v>
      </c>
      <c r="CX72" s="9"/>
      <c r="CZ72" s="39">
        <v>67</v>
      </c>
    </row>
    <row r="73" spans="2:104" s="1" customFormat="1" x14ac:dyDescent="0.3">
      <c r="B73" s="86"/>
      <c r="C73" s="34">
        <v>68</v>
      </c>
      <c r="D73" s="35" t="s">
        <v>73</v>
      </c>
      <c r="E73" s="35">
        <v>10150</v>
      </c>
      <c r="F73" s="35">
        <v>3</v>
      </c>
      <c r="G73" s="35">
        <v>3680</v>
      </c>
      <c r="H73" s="35">
        <f t="shared" si="100"/>
        <v>-5077.2377335143947</v>
      </c>
      <c r="I73" s="39">
        <f t="shared" si="101"/>
        <v>11045.7229168217</v>
      </c>
      <c r="J73" s="8"/>
      <c r="K73" s="50">
        <f t="shared" si="85"/>
        <v>3.0077757022033973</v>
      </c>
      <c r="L73" s="51">
        <v>1990</v>
      </c>
      <c r="M73" s="52">
        <f t="shared" si="102"/>
        <v>3170.2381279189995</v>
      </c>
      <c r="N73" s="52">
        <f t="shared" si="103"/>
        <v>-3542.1743884897805</v>
      </c>
      <c r="O73" s="39">
        <f t="shared" si="104"/>
        <v>9513.4298084607908</v>
      </c>
      <c r="P73" s="52">
        <f t="shared" si="105"/>
        <v>259857.16622752635</v>
      </c>
      <c r="Q73" s="6"/>
      <c r="R73" s="39">
        <f t="shared" si="106"/>
        <v>3.0042826825528959</v>
      </c>
      <c r="S73" s="35">
        <v>1990</v>
      </c>
      <c r="T73" s="39">
        <f t="shared" si="107"/>
        <v>2324.1227912815571</v>
      </c>
      <c r="U73" s="52">
        <f t="shared" si="108"/>
        <v>1848.6048438395346</v>
      </c>
      <c r="V73" s="39">
        <f t="shared" si="109"/>
        <v>6972.9433815815955</v>
      </c>
      <c r="W73" s="52">
        <f t="shared" si="110"/>
        <v>715911.16289309249</v>
      </c>
      <c r="X73" s="9"/>
      <c r="Y73" s="39">
        <f t="shared" si="111"/>
        <v>3.0012370425071389</v>
      </c>
      <c r="Z73" s="23">
        <v>2940</v>
      </c>
      <c r="AA73" s="39">
        <f t="shared" si="112"/>
        <v>2470.8243835801968</v>
      </c>
      <c r="AB73" s="27">
        <f t="shared" si="113"/>
        <v>1409.01303503281</v>
      </c>
      <c r="AC73" s="39">
        <f t="shared" si="114"/>
        <v>7413.2540369142071</v>
      </c>
      <c r="AD73" s="52">
        <f t="shared" si="115"/>
        <v>21521.357182956319</v>
      </c>
      <c r="AE73" s="9"/>
      <c r="AF73" s="39">
        <f t="shared" si="116"/>
        <v>3.0015802138322849</v>
      </c>
      <c r="AG73" s="35">
        <v>2940</v>
      </c>
      <c r="AH73" s="39">
        <f t="shared" si="117"/>
        <v>2939.9999999863448</v>
      </c>
      <c r="AI73" s="52">
        <f t="shared" si="118"/>
        <v>-2852.5964047695475</v>
      </c>
      <c r="AJ73" s="39">
        <f t="shared" si="119"/>
        <v>8821.8625802044098</v>
      </c>
      <c r="AK73" s="52">
        <f t="shared" si="120"/>
        <v>220125.75903008896</v>
      </c>
      <c r="AL73" s="9"/>
      <c r="AM73" s="39">
        <f t="shared" si="121"/>
        <v>3.0031676534785445</v>
      </c>
      <c r="AN73" s="35">
        <v>1990</v>
      </c>
      <c r="AO73" s="39">
        <f t="shared" si="122"/>
        <v>2833.5123753500529</v>
      </c>
      <c r="AP73" s="52">
        <f t="shared" si="123"/>
        <v>-2532.6882872921988</v>
      </c>
      <c r="AQ73" s="39">
        <f t="shared" si="84"/>
        <v>8502.0859566106028</v>
      </c>
      <c r="AR73" s="52">
        <f t="shared" si="124"/>
        <v>11339.614200679804</v>
      </c>
      <c r="AS73" s="9"/>
      <c r="AT73" s="39">
        <f t="shared" si="125"/>
        <v>3.0027330576953162</v>
      </c>
      <c r="AU73" s="35">
        <v>1990</v>
      </c>
      <c r="AV73" s="39">
        <f t="shared" si="126"/>
        <v>2784.8915683120504</v>
      </c>
      <c r="AW73" s="52">
        <f t="shared" si="127"/>
        <v>-2386.6356151012078</v>
      </c>
      <c r="AX73" s="39">
        <f t="shared" si="86"/>
        <v>8356.0951347911505</v>
      </c>
      <c r="AY73" s="52">
        <f t="shared" si="128"/>
        <v>2363.9828770266799</v>
      </c>
      <c r="AZ73" s="9"/>
      <c r="BA73" s="39">
        <f t="shared" si="129"/>
        <v>3.0025502426578479</v>
      </c>
      <c r="BB73" s="35">
        <v>1990</v>
      </c>
      <c r="BC73" s="39">
        <f t="shared" si="130"/>
        <v>2761.8517676530346</v>
      </c>
      <c r="BD73" s="52">
        <f t="shared" si="131"/>
        <v>-2317.1907056053951</v>
      </c>
      <c r="BE73" s="39">
        <f t="shared" si="132"/>
        <v>8286.9179399328659</v>
      </c>
      <c r="BF73" s="52">
        <f t="shared" si="133"/>
        <v>530.83241440718405</v>
      </c>
      <c r="BG73" s="9"/>
      <c r="BH73" s="39">
        <f t="shared" si="134"/>
        <v>3.0024668901309655</v>
      </c>
      <c r="BI73" s="35">
        <v>1990</v>
      </c>
      <c r="BJ73" s="39">
        <f t="shared" si="135"/>
        <v>2658.7996447357532</v>
      </c>
      <c r="BK73" s="52">
        <f t="shared" si="87"/>
        <v>-2007.7693414065891</v>
      </c>
      <c r="BL73" s="39">
        <f t="shared" si="136"/>
        <v>7977.5256292948889</v>
      </c>
      <c r="BM73" s="52">
        <f t="shared" si="137"/>
        <v>10619.740037758473</v>
      </c>
      <c r="BN73" s="9"/>
      <c r="BO73" s="39">
        <f t="shared" si="88"/>
        <v>3.0021188040435067</v>
      </c>
      <c r="BP73" s="35">
        <v>1990</v>
      </c>
      <c r="BQ73" s="10">
        <f t="shared" si="89"/>
        <v>2636.642894992227</v>
      </c>
      <c r="BR73" s="52">
        <f t="shared" si="138"/>
        <v>-1940.9267784681665</v>
      </c>
      <c r="BS73" s="12">
        <f t="shared" si="90"/>
        <v>7911.0092101934024</v>
      </c>
      <c r="BT73" s="52">
        <f t="shared" si="91"/>
        <v>490.92155919724985</v>
      </c>
      <c r="BU73" s="9"/>
      <c r="BV73" s="39">
        <f t="shared" si="139"/>
        <v>3.0020490549151999</v>
      </c>
      <c r="BW73" s="24">
        <v>1990</v>
      </c>
      <c r="BX73" s="39">
        <f t="shared" si="140"/>
        <v>2456.3462875137325</v>
      </c>
      <c r="BY73" s="27">
        <f t="shared" si="141"/>
        <v>-1399.7456208024103</v>
      </c>
      <c r="BZ73" s="11">
        <f t="shared" si="92"/>
        <v>7369.7971367792325</v>
      </c>
      <c r="CA73" s="52">
        <f t="shared" si="142"/>
        <v>32506.866668254312</v>
      </c>
      <c r="CB73" s="9"/>
      <c r="CC73" s="39">
        <f t="shared" si="143"/>
        <v>3.0015435002831015</v>
      </c>
      <c r="CD73" s="24">
        <v>1990</v>
      </c>
      <c r="CE73" s="39">
        <f t="shared" si="144"/>
        <v>2445.1387384870709</v>
      </c>
      <c r="CF73" s="52">
        <f t="shared" si="145"/>
        <v>-1366.0978918628307</v>
      </c>
      <c r="CG73" s="39">
        <f t="shared" si="93"/>
        <v>7336.1573479841927</v>
      </c>
      <c r="CH73" s="52">
        <f t="shared" si="146"/>
        <v>125.60915518502297</v>
      </c>
      <c r="CI73" s="9"/>
      <c r="CJ73" s="39">
        <f t="shared" ref="CJ73:CJ82" si="152">$F73*(1+0.15*(CE73/($E73))^4)</f>
        <v>3.0015155224350147</v>
      </c>
      <c r="CK73" s="24">
        <v>1990</v>
      </c>
      <c r="CL73" s="39">
        <f t="shared" si="147"/>
        <v>2437.93166597254</v>
      </c>
      <c r="CM73" s="39">
        <f t="shared" si="94"/>
        <v>7314.5252721592615</v>
      </c>
      <c r="CN73" s="52">
        <f t="shared" si="95"/>
        <v>51.941894229706236</v>
      </c>
      <c r="CO73" s="74"/>
      <c r="CP73" s="39">
        <f t="shared" si="96"/>
        <v>68</v>
      </c>
      <c r="CQ73" s="39" t="str">
        <f t="shared" si="97"/>
        <v xml:space="preserve"> ('22', '20'),</v>
      </c>
      <c r="CR73" s="39">
        <f t="shared" si="98"/>
        <v>10150</v>
      </c>
      <c r="CS73" s="39">
        <f t="shared" si="148"/>
        <v>3.0015155224350147</v>
      </c>
      <c r="CT73" s="39">
        <f t="shared" si="149"/>
        <v>2437.93166597254</v>
      </c>
      <c r="CU73" s="11">
        <f t="shared" si="99"/>
        <v>7317.4897380524344</v>
      </c>
      <c r="CV73" s="66">
        <f t="shared" si="150"/>
        <v>0.24019031191847684</v>
      </c>
      <c r="CW73" s="39" t="str">
        <f t="shared" si="151"/>
        <v>-</v>
      </c>
      <c r="CX73" s="9"/>
      <c r="CZ73" s="39">
        <v>68</v>
      </c>
    </row>
    <row r="74" spans="2:104" s="1" customFormat="1" x14ac:dyDescent="0.3">
      <c r="B74" s="86"/>
      <c r="C74" s="34">
        <v>69</v>
      </c>
      <c r="D74" s="35" t="s">
        <v>74</v>
      </c>
      <c r="E74" s="35">
        <v>10460</v>
      </c>
      <c r="F74" s="35">
        <v>1.2</v>
      </c>
      <c r="G74" s="35">
        <v>8510</v>
      </c>
      <c r="H74" s="35">
        <f t="shared" si="100"/>
        <v>-4642.8146077977653</v>
      </c>
      <c r="I74" s="39">
        <f t="shared" si="101"/>
        <v>10346.221955882227</v>
      </c>
      <c r="J74" s="8"/>
      <c r="K74" s="50">
        <f t="shared" si="85"/>
        <v>1.2788613136793343</v>
      </c>
      <c r="L74" s="51">
        <v>4780</v>
      </c>
      <c r="M74" s="52">
        <f t="shared" si="102"/>
        <v>7384.9042704957801</v>
      </c>
      <c r="N74" s="52">
        <f t="shared" si="103"/>
        <v>2200.1338622127328</v>
      </c>
      <c r="O74" s="39">
        <f t="shared" si="104"/>
        <v>8927.9392752387321</v>
      </c>
      <c r="P74" s="52">
        <f t="shared" si="105"/>
        <v>1265840.4005486327</v>
      </c>
      <c r="Q74" s="6"/>
      <c r="R74" s="39">
        <f t="shared" si="106"/>
        <v>1.2447224149591867</v>
      </c>
      <c r="S74" s="35">
        <v>9100</v>
      </c>
      <c r="T74" s="39">
        <f t="shared" si="107"/>
        <v>8614.4602102734661</v>
      </c>
      <c r="U74" s="52">
        <f t="shared" si="108"/>
        <v>-5551.165781545923</v>
      </c>
      <c r="V74" s="39">
        <f t="shared" si="109"/>
        <v>10480.016815000899</v>
      </c>
      <c r="W74" s="52">
        <f t="shared" si="110"/>
        <v>1511807.8090425886</v>
      </c>
      <c r="X74" s="9"/>
      <c r="Y74" s="39">
        <f t="shared" si="111"/>
        <v>1.2828052827399448</v>
      </c>
      <c r="Z74" s="23">
        <v>4170</v>
      </c>
      <c r="AA74" s="39">
        <f t="shared" si="112"/>
        <v>7555.792377586803</v>
      </c>
      <c r="AB74" s="27">
        <f t="shared" si="113"/>
        <v>2012.2762625633954</v>
      </c>
      <c r="AC74" s="39">
        <f t="shared" si="114"/>
        <v>9141.0095115659788</v>
      </c>
      <c r="AD74" s="52">
        <f t="shared" si="115"/>
        <v>1120777.5799654766</v>
      </c>
      <c r="AE74" s="9"/>
      <c r="AF74" s="39">
        <f t="shared" si="116"/>
        <v>1.2490078702278136</v>
      </c>
      <c r="AG74" s="35">
        <v>9100</v>
      </c>
      <c r="AH74" s="39">
        <f t="shared" si="117"/>
        <v>9099.9999999550564</v>
      </c>
      <c r="AI74" s="52">
        <f t="shared" si="118"/>
        <v>-6311.6633349664144</v>
      </c>
      <c r="AJ74" s="39">
        <f t="shared" si="119"/>
        <v>11107.664758432789</v>
      </c>
      <c r="AK74" s="52">
        <f t="shared" si="120"/>
        <v>2384577.1809802144</v>
      </c>
      <c r="AL74" s="9"/>
      <c r="AM74" s="39">
        <f t="shared" si="121"/>
        <v>1.3031125046635428</v>
      </c>
      <c r="AN74" s="35">
        <v>4170</v>
      </c>
      <c r="AO74" s="39">
        <f t="shared" si="122"/>
        <v>8547.3852742080253</v>
      </c>
      <c r="AP74" s="52">
        <f t="shared" si="123"/>
        <v>-5564.4932371294954</v>
      </c>
      <c r="AQ74" s="39">
        <f t="shared" si="84"/>
        <v>10394.05855474244</v>
      </c>
      <c r="AR74" s="52">
        <f t="shared" si="124"/>
        <v>305383.03511246643</v>
      </c>
      <c r="AS74" s="9"/>
      <c r="AT74" s="39">
        <f t="shared" si="125"/>
        <v>1.2802562545687532</v>
      </c>
      <c r="AU74" s="35">
        <v>4170</v>
      </c>
      <c r="AV74" s="39">
        <f t="shared" si="126"/>
        <v>8295.0688755779065</v>
      </c>
      <c r="AW74" s="52">
        <f t="shared" si="127"/>
        <v>1023.8687075573191</v>
      </c>
      <c r="AX74" s="39">
        <f t="shared" si="86"/>
        <v>10072.189679632085</v>
      </c>
      <c r="AY74" s="52">
        <f t="shared" si="128"/>
        <v>63663.565017673005</v>
      </c>
      <c r="AZ74" s="9"/>
      <c r="BA74" s="39">
        <f t="shared" si="129"/>
        <v>1.2711911080607927</v>
      </c>
      <c r="BB74" s="35">
        <v>9100</v>
      </c>
      <c r="BC74" s="39">
        <f t="shared" si="130"/>
        <v>8318.3996711105647</v>
      </c>
      <c r="BD74" s="52">
        <f t="shared" si="131"/>
        <v>997.06931657533448</v>
      </c>
      <c r="BE74" s="39">
        <f t="shared" si="132"/>
        <v>10101.856948955718</v>
      </c>
      <c r="BF74" s="52">
        <f t="shared" si="133"/>
        <v>544.32602018670184</v>
      </c>
      <c r="BG74" s="9"/>
      <c r="BH74" s="39">
        <f t="shared" si="134"/>
        <v>1.2719954248165188</v>
      </c>
      <c r="BI74" s="35">
        <v>9100</v>
      </c>
      <c r="BJ74" s="39">
        <f t="shared" si="135"/>
        <v>8422.7533521415953</v>
      </c>
      <c r="BK74" s="52">
        <f t="shared" si="87"/>
        <v>864.49604409006213</v>
      </c>
      <c r="BL74" s="39">
        <f t="shared" si="136"/>
        <v>10234.785233071487</v>
      </c>
      <c r="BM74" s="52">
        <f t="shared" si="137"/>
        <v>10889.690744726086</v>
      </c>
      <c r="BN74" s="9"/>
      <c r="BO74" s="39">
        <f t="shared" si="88"/>
        <v>1.2756766850291066</v>
      </c>
      <c r="BP74" s="35">
        <v>9100</v>
      </c>
      <c r="BQ74" s="10">
        <f t="shared" si="89"/>
        <v>8445.1899437417142</v>
      </c>
      <c r="BR74" s="52">
        <f t="shared" si="138"/>
        <v>840.3295193991238</v>
      </c>
      <c r="BS74" s="12">
        <f t="shared" si="90"/>
        <v>10263.416139895831</v>
      </c>
      <c r="BT74" s="52">
        <f t="shared" si="91"/>
        <v>503.40064263052352</v>
      </c>
      <c r="BU74" s="9"/>
      <c r="BV74" s="39">
        <f t="shared" si="139"/>
        <v>1.2764862651203652</v>
      </c>
      <c r="BW74" s="24">
        <v>9100</v>
      </c>
      <c r="BX74" s="39">
        <f t="shared" si="140"/>
        <v>8627.7637145207009</v>
      </c>
      <c r="BY74" s="27">
        <f t="shared" si="141"/>
        <v>-5702.6216262585194</v>
      </c>
      <c r="BZ74" s="11">
        <f t="shared" si="92"/>
        <v>10497.086028239286</v>
      </c>
      <c r="CA74" s="52">
        <f t="shared" si="142"/>
        <v>33333.18177645799</v>
      </c>
      <c r="CB74" s="9"/>
      <c r="CC74" s="39">
        <f t="shared" si="143"/>
        <v>1.2833179810965836</v>
      </c>
      <c r="CD74" s="24">
        <v>4170</v>
      </c>
      <c r="CE74" s="39">
        <f t="shared" si="144"/>
        <v>8520.6317254442511</v>
      </c>
      <c r="CF74" s="52">
        <f t="shared" si="145"/>
        <v>-5554.5551954953626</v>
      </c>
      <c r="CG74" s="39">
        <f t="shared" si="93"/>
        <v>10359.820555811164</v>
      </c>
      <c r="CH74" s="52">
        <f t="shared" si="146"/>
        <v>11477.263083476564</v>
      </c>
      <c r="CI74" s="9"/>
      <c r="CJ74" s="39">
        <f t="shared" si="152"/>
        <v>1.2792561453364661</v>
      </c>
      <c r="CK74" s="24">
        <v>4170</v>
      </c>
      <c r="CL74" s="39">
        <f t="shared" si="147"/>
        <v>8451.7399443721242</v>
      </c>
      <c r="CM74" s="39">
        <f t="shared" si="94"/>
        <v>10271.777903457578</v>
      </c>
      <c r="CN74" s="52">
        <f t="shared" si="95"/>
        <v>4746.0774992898532</v>
      </c>
      <c r="CO74" s="74"/>
      <c r="CP74" s="39">
        <f t="shared" si="96"/>
        <v>69</v>
      </c>
      <c r="CQ74" s="39" t="str">
        <f t="shared" si="97"/>
        <v xml:space="preserve"> ('22', '21'),</v>
      </c>
      <c r="CR74" s="39">
        <f t="shared" si="98"/>
        <v>10460</v>
      </c>
      <c r="CS74" s="39">
        <f t="shared" si="148"/>
        <v>1.2792561453364661</v>
      </c>
      <c r="CT74" s="39">
        <f t="shared" si="149"/>
        <v>8451.7399443721242</v>
      </c>
      <c r="CU74" s="11">
        <f t="shared" si="99"/>
        <v>10811.940262623722</v>
      </c>
      <c r="CV74" s="66">
        <f t="shared" si="150"/>
        <v>0.80800573081951477</v>
      </c>
      <c r="CW74" s="39" t="str">
        <f t="shared" si="151"/>
        <v>-</v>
      </c>
      <c r="CX74" s="9"/>
      <c r="CZ74" s="39">
        <v>69</v>
      </c>
    </row>
    <row r="75" spans="2:104" s="1" customFormat="1" x14ac:dyDescent="0.3">
      <c r="B75" s="86"/>
      <c r="C75" s="34">
        <v>70</v>
      </c>
      <c r="D75" s="35" t="s">
        <v>75</v>
      </c>
      <c r="E75" s="35">
        <v>10000</v>
      </c>
      <c r="F75" s="35">
        <v>2.4</v>
      </c>
      <c r="G75" s="35">
        <v>2590</v>
      </c>
      <c r="H75" s="35">
        <f t="shared" si="100"/>
        <v>12827.294627598838</v>
      </c>
      <c r="I75" s="39">
        <f t="shared" si="101"/>
        <v>6216.839133997416</v>
      </c>
      <c r="J75" s="8"/>
      <c r="K75" s="50">
        <f t="shared" si="85"/>
        <v>2.4016199498019599</v>
      </c>
      <c r="L75" s="51">
        <v>7910</v>
      </c>
      <c r="M75" s="52">
        <f t="shared" si="102"/>
        <v>4194.694177201729</v>
      </c>
      <c r="N75" s="52">
        <f t="shared" si="103"/>
        <v>-2920.6036660801415</v>
      </c>
      <c r="O75" s="39">
        <f t="shared" si="104"/>
        <v>10076.616507582201</v>
      </c>
      <c r="P75" s="52">
        <f t="shared" si="105"/>
        <v>2575043.4023451339</v>
      </c>
      <c r="Q75" s="6"/>
      <c r="R75" s="39">
        <f t="shared" si="106"/>
        <v>2.4111456066915111</v>
      </c>
      <c r="S75" s="35">
        <v>2980</v>
      </c>
      <c r="T75" s="39">
        <f t="shared" si="107"/>
        <v>3323.8772222650568</v>
      </c>
      <c r="U75" s="52">
        <f t="shared" si="108"/>
        <v>8694.435196512024</v>
      </c>
      <c r="V75" s="39">
        <f t="shared" si="109"/>
        <v>7980.2265070114136</v>
      </c>
      <c r="W75" s="52">
        <f t="shared" si="110"/>
        <v>758322.16900517803</v>
      </c>
      <c r="X75" s="9"/>
      <c r="Y75" s="39">
        <f t="shared" si="111"/>
        <v>2.4043942260497935</v>
      </c>
      <c r="Z75" s="23">
        <v>6930</v>
      </c>
      <c r="AA75" s="39">
        <f t="shared" si="112"/>
        <v>4182.853566947364</v>
      </c>
      <c r="AB75" s="27">
        <f t="shared" si="113"/>
        <v>-1474.4322642769348</v>
      </c>
      <c r="AC75" s="39">
        <f t="shared" si="114"/>
        <v>10048.067815130142</v>
      </c>
      <c r="AD75" s="52">
        <f t="shared" si="115"/>
        <v>737840.36072377779</v>
      </c>
      <c r="AE75" s="9"/>
      <c r="AF75" s="39">
        <f t="shared" si="116"/>
        <v>2.4110202930952678</v>
      </c>
      <c r="AG75" s="35">
        <v>3570</v>
      </c>
      <c r="AH75" s="39">
        <f t="shared" si="117"/>
        <v>3570.0000000178366</v>
      </c>
      <c r="AI75" s="52">
        <f t="shared" si="118"/>
        <v>11883.267297006421</v>
      </c>
      <c r="AJ75" s="39">
        <f t="shared" si="119"/>
        <v>8572.1751644062715</v>
      </c>
      <c r="AK75" s="52">
        <f t="shared" si="120"/>
        <v>375589.49449824478</v>
      </c>
      <c r="AL75" s="9"/>
      <c r="AM75" s="39">
        <f t="shared" si="121"/>
        <v>2.4058475691364767</v>
      </c>
      <c r="AN75" s="35">
        <v>8500</v>
      </c>
      <c r="AO75" s="39">
        <f t="shared" si="122"/>
        <v>4122.6147257679067</v>
      </c>
      <c r="AP75" s="52">
        <f t="shared" si="123"/>
        <v>10563.454737474858</v>
      </c>
      <c r="AQ75" s="39">
        <f t="shared" si="84"/>
        <v>9902.8495939227414</v>
      </c>
      <c r="AR75" s="52">
        <f t="shared" si="124"/>
        <v>305383.0351158253</v>
      </c>
      <c r="AS75" s="9"/>
      <c r="AT75" s="39">
        <f t="shared" si="125"/>
        <v>2.4103990460546485</v>
      </c>
      <c r="AU75" s="35">
        <v>8500</v>
      </c>
      <c r="AV75" s="39">
        <f t="shared" si="126"/>
        <v>4374.9311243994125</v>
      </c>
      <c r="AW75" s="52">
        <f t="shared" si="127"/>
        <v>-1942.2256956925648</v>
      </c>
      <c r="AX75" s="39">
        <f t="shared" si="86"/>
        <v>10511.374241230713</v>
      </c>
      <c r="AY75" s="52">
        <f t="shared" si="128"/>
        <v>63663.565018372923</v>
      </c>
      <c r="AZ75" s="9"/>
      <c r="BA75" s="39">
        <f t="shared" si="129"/>
        <v>2.413188256390788</v>
      </c>
      <c r="BB75" s="35">
        <v>3570</v>
      </c>
      <c r="BC75" s="39">
        <f t="shared" si="130"/>
        <v>4351.6003288674119</v>
      </c>
      <c r="BD75" s="52">
        <f t="shared" si="131"/>
        <v>-1884.997029186713</v>
      </c>
      <c r="BE75" s="39">
        <f t="shared" si="132"/>
        <v>10455.075903734396</v>
      </c>
      <c r="BF75" s="52">
        <f t="shared" si="133"/>
        <v>544.32602015601879</v>
      </c>
      <c r="BG75" s="9"/>
      <c r="BH75" s="39">
        <f t="shared" si="134"/>
        <v>2.4129091754797378</v>
      </c>
      <c r="BI75" s="35">
        <v>3570</v>
      </c>
      <c r="BJ75" s="39">
        <f t="shared" si="135"/>
        <v>4247.2466478393217</v>
      </c>
      <c r="BK75" s="52">
        <f t="shared" si="87"/>
        <v>-1633.1593985800255</v>
      </c>
      <c r="BL75" s="39">
        <f t="shared" si="136"/>
        <v>10203.343027711015</v>
      </c>
      <c r="BM75" s="52">
        <f t="shared" si="137"/>
        <v>10889.690744112402</v>
      </c>
      <c r="BN75" s="9"/>
      <c r="BO75" s="39">
        <f t="shared" si="88"/>
        <v>2.4117147339461744</v>
      </c>
      <c r="BP75" s="35">
        <v>3570</v>
      </c>
      <c r="BQ75" s="10">
        <f t="shared" si="89"/>
        <v>4224.8100562398349</v>
      </c>
      <c r="BR75" s="52">
        <f t="shared" si="138"/>
        <v>-1577.8378145203194</v>
      </c>
      <c r="BS75" s="12">
        <f t="shared" si="90"/>
        <v>10149.235131494259</v>
      </c>
      <c r="BT75" s="52">
        <f t="shared" si="91"/>
        <v>503.40064260215922</v>
      </c>
      <c r="BU75" s="9"/>
      <c r="BV75" s="39">
        <f t="shared" si="139"/>
        <v>2.4114691505531027</v>
      </c>
      <c r="BW75" s="24">
        <v>3570</v>
      </c>
      <c r="BX75" s="39">
        <f t="shared" si="140"/>
        <v>4042.2362854659928</v>
      </c>
      <c r="BY75" s="27">
        <f t="shared" si="141"/>
        <v>10746.204483701002</v>
      </c>
      <c r="BZ75" s="11">
        <f t="shared" si="92"/>
        <v>9709.1374422111949</v>
      </c>
      <c r="CA75" s="52">
        <f t="shared" si="142"/>
        <v>33333.181774579469</v>
      </c>
      <c r="CB75" s="9"/>
      <c r="CC75" s="39">
        <f t="shared" si="143"/>
        <v>2.4096114582919759</v>
      </c>
      <c r="CD75" s="24">
        <v>8500</v>
      </c>
      <c r="CE75" s="39">
        <f t="shared" si="144"/>
        <v>4149.3682745427632</v>
      </c>
      <c r="CF75" s="52">
        <f t="shared" si="145"/>
        <v>10491.105469330456</v>
      </c>
      <c r="CG75" s="39">
        <f t="shared" si="93"/>
        <v>9967.3399567611068</v>
      </c>
      <c r="CH75" s="52">
        <f t="shared" si="146"/>
        <v>11477.263083545258</v>
      </c>
      <c r="CI75" s="9"/>
      <c r="CJ75" s="39">
        <f t="shared" si="152"/>
        <v>2.4106716218861677</v>
      </c>
      <c r="CK75" s="24">
        <v>8500</v>
      </c>
      <c r="CL75" s="39">
        <f t="shared" si="147"/>
        <v>4218.2600556150956</v>
      </c>
      <c r="CM75" s="39">
        <f t="shared" si="94"/>
        <v>10133.440239626811</v>
      </c>
      <c r="CN75" s="52">
        <f t="shared" si="95"/>
        <v>4746.077499318174</v>
      </c>
      <c r="CO75" s="74"/>
      <c r="CP75" s="39">
        <f t="shared" si="96"/>
        <v>70</v>
      </c>
      <c r="CQ75" s="39" t="str">
        <f t="shared" si="97"/>
        <v xml:space="preserve"> ('22', '23'),</v>
      </c>
      <c r="CR75" s="39">
        <f t="shared" si="98"/>
        <v>10000</v>
      </c>
      <c r="CS75" s="39">
        <f t="shared" si="148"/>
        <v>2.4106716218861677</v>
      </c>
      <c r="CT75" s="39">
        <f t="shared" si="149"/>
        <v>4218.2600556150956</v>
      </c>
      <c r="CU75" s="11">
        <f t="shared" si="99"/>
        <v>10168.839809807278</v>
      </c>
      <c r="CV75" s="66">
        <f t="shared" si="150"/>
        <v>0.42182600556150956</v>
      </c>
      <c r="CW75" s="39" t="str">
        <f t="shared" si="151"/>
        <v>-</v>
      </c>
      <c r="CX75" s="9"/>
      <c r="CZ75" s="39">
        <v>70</v>
      </c>
    </row>
    <row r="76" spans="2:104" s="1" customFormat="1" x14ac:dyDescent="0.3">
      <c r="B76" s="86"/>
      <c r="C76" s="34">
        <v>60</v>
      </c>
      <c r="D76" s="35" t="s">
        <v>76</v>
      </c>
      <c r="E76" s="35">
        <v>8110</v>
      </c>
      <c r="F76" s="35">
        <v>2.4</v>
      </c>
      <c r="G76" s="35">
        <v>6640</v>
      </c>
      <c r="H76" s="35">
        <f t="shared" si="100"/>
        <v>0</v>
      </c>
      <c r="I76" s="39">
        <f t="shared" si="101"/>
        <v>16150.827303097289</v>
      </c>
      <c r="J76" s="8"/>
      <c r="K76" s="50">
        <f t="shared" si="85"/>
        <v>2.5617675475130199</v>
      </c>
      <c r="L76" s="51">
        <v>6640</v>
      </c>
      <c r="M76" s="52">
        <f t="shared" si="102"/>
        <v>6640</v>
      </c>
      <c r="N76" s="52">
        <f t="shared" si="103"/>
        <v>0</v>
      </c>
      <c r="O76" s="39">
        <f t="shared" si="104"/>
        <v>16150.827303097289</v>
      </c>
      <c r="P76" s="52">
        <f t="shared" si="105"/>
        <v>0</v>
      </c>
      <c r="Q76" s="6"/>
      <c r="R76" s="39">
        <f t="shared" si="106"/>
        <v>2.5617675475130199</v>
      </c>
      <c r="S76" s="35">
        <v>6640</v>
      </c>
      <c r="T76" s="39">
        <f t="shared" si="107"/>
        <v>6640</v>
      </c>
      <c r="U76" s="52">
        <f t="shared" si="108"/>
        <v>0</v>
      </c>
      <c r="V76" s="39">
        <f t="shared" si="109"/>
        <v>16150.827303097289</v>
      </c>
      <c r="W76" s="52">
        <f t="shared" si="110"/>
        <v>0</v>
      </c>
      <c r="X76" s="9"/>
      <c r="Y76" s="39">
        <f t="shared" si="111"/>
        <v>2.5617675475130199</v>
      </c>
      <c r="Z76" s="23">
        <v>6640</v>
      </c>
      <c r="AA76" s="39">
        <f t="shared" si="112"/>
        <v>6640</v>
      </c>
      <c r="AB76" s="27">
        <f t="shared" si="113"/>
        <v>0</v>
      </c>
      <c r="AC76" s="39">
        <f t="shared" si="114"/>
        <v>16150.827303097289</v>
      </c>
      <c r="AD76" s="52">
        <f t="shared" si="115"/>
        <v>0</v>
      </c>
      <c r="AE76" s="9"/>
      <c r="AF76" s="39">
        <f t="shared" si="116"/>
        <v>2.5617675475130199</v>
      </c>
      <c r="AG76" s="35">
        <v>6640</v>
      </c>
      <c r="AH76" s="39">
        <f t="shared" si="117"/>
        <v>6640</v>
      </c>
      <c r="AI76" s="52">
        <f t="shared" si="118"/>
        <v>0</v>
      </c>
      <c r="AJ76" s="39">
        <f t="shared" si="119"/>
        <v>16150.827303097289</v>
      </c>
      <c r="AK76" s="52">
        <f t="shared" si="120"/>
        <v>0</v>
      </c>
      <c r="AL76" s="9"/>
      <c r="AM76" s="39">
        <f t="shared" si="121"/>
        <v>2.5617675475130199</v>
      </c>
      <c r="AN76" s="35">
        <v>6640</v>
      </c>
      <c r="AO76" s="39">
        <f t="shared" si="122"/>
        <v>6640</v>
      </c>
      <c r="AP76" s="52">
        <f t="shared" si="123"/>
        <v>0</v>
      </c>
      <c r="AQ76" s="39">
        <f t="shared" si="84"/>
        <v>16150.827303097289</v>
      </c>
      <c r="AR76" s="52">
        <f t="shared" si="124"/>
        <v>0</v>
      </c>
      <c r="AS76" s="9"/>
      <c r="AT76" s="39">
        <f t="shared" si="125"/>
        <v>2.5617675475130199</v>
      </c>
      <c r="AU76" s="35">
        <v>6640</v>
      </c>
      <c r="AV76" s="39">
        <f t="shared" si="126"/>
        <v>6640</v>
      </c>
      <c r="AW76" s="52">
        <f t="shared" si="127"/>
        <v>0</v>
      </c>
      <c r="AX76" s="39">
        <f t="shared" si="86"/>
        <v>16150.827303097289</v>
      </c>
      <c r="AY76" s="52">
        <f t="shared" si="128"/>
        <v>0</v>
      </c>
      <c r="AZ76" s="9"/>
      <c r="BA76" s="39">
        <f t="shared" si="129"/>
        <v>2.5617675475130199</v>
      </c>
      <c r="BB76" s="35">
        <v>6640</v>
      </c>
      <c r="BC76" s="39">
        <f t="shared" si="130"/>
        <v>6640</v>
      </c>
      <c r="BD76" s="52">
        <f t="shared" si="131"/>
        <v>0</v>
      </c>
      <c r="BE76" s="39">
        <f t="shared" si="132"/>
        <v>16150.827303097289</v>
      </c>
      <c r="BF76" s="52">
        <f t="shared" si="133"/>
        <v>0</v>
      </c>
      <c r="BG76" s="9"/>
      <c r="BH76" s="39">
        <f t="shared" si="134"/>
        <v>2.5617675475130199</v>
      </c>
      <c r="BI76" s="35">
        <v>6640</v>
      </c>
      <c r="BJ76" s="39">
        <f t="shared" si="135"/>
        <v>6640</v>
      </c>
      <c r="BK76" s="52">
        <f t="shared" si="87"/>
        <v>0</v>
      </c>
      <c r="BL76" s="39">
        <f t="shared" si="136"/>
        <v>16150.827303097289</v>
      </c>
      <c r="BM76" s="52">
        <f t="shared" si="137"/>
        <v>0</v>
      </c>
      <c r="BN76" s="9"/>
      <c r="BO76" s="39">
        <f t="shared" si="88"/>
        <v>2.5617675475130199</v>
      </c>
      <c r="BP76" s="35">
        <v>6640</v>
      </c>
      <c r="BQ76" s="10">
        <f t="shared" si="89"/>
        <v>6640</v>
      </c>
      <c r="BR76" s="52">
        <f t="shared" si="138"/>
        <v>0</v>
      </c>
      <c r="BS76" s="12">
        <f t="shared" si="90"/>
        <v>16150.827303097289</v>
      </c>
      <c r="BT76" s="52">
        <f t="shared" si="91"/>
        <v>0</v>
      </c>
      <c r="BU76" s="9"/>
      <c r="BV76" s="39">
        <f t="shared" si="139"/>
        <v>2.5617675475130199</v>
      </c>
      <c r="BW76" s="24">
        <v>6640</v>
      </c>
      <c r="BX76" s="39">
        <f t="shared" si="140"/>
        <v>6640</v>
      </c>
      <c r="BY76" s="27">
        <f t="shared" si="141"/>
        <v>0</v>
      </c>
      <c r="BZ76" s="11">
        <f t="shared" si="92"/>
        <v>16150.827303097289</v>
      </c>
      <c r="CA76" s="52">
        <f t="shared" si="142"/>
        <v>0</v>
      </c>
      <c r="CB76" s="9"/>
      <c r="CC76" s="39">
        <f t="shared" si="143"/>
        <v>2.5617675475130199</v>
      </c>
      <c r="CD76" s="24">
        <v>6640</v>
      </c>
      <c r="CE76" s="39">
        <f t="shared" si="144"/>
        <v>6640</v>
      </c>
      <c r="CF76" s="52">
        <f t="shared" si="145"/>
        <v>0</v>
      </c>
      <c r="CG76" s="39">
        <f t="shared" si="93"/>
        <v>16150.827303097289</v>
      </c>
      <c r="CH76" s="52">
        <f t="shared" si="146"/>
        <v>0</v>
      </c>
      <c r="CI76" s="9"/>
      <c r="CJ76" s="39">
        <f t="shared" si="152"/>
        <v>2.5617675475130199</v>
      </c>
      <c r="CK76" s="24">
        <v>6640</v>
      </c>
      <c r="CL76" s="39">
        <f t="shared" si="147"/>
        <v>6640</v>
      </c>
      <c r="CM76" s="39">
        <f t="shared" si="94"/>
        <v>16150.827303097289</v>
      </c>
      <c r="CN76" s="52">
        <f t="shared" si="95"/>
        <v>0</v>
      </c>
      <c r="CO76" s="74"/>
      <c r="CP76" s="39">
        <f t="shared" si="96"/>
        <v>60</v>
      </c>
      <c r="CQ76" s="39" t="str">
        <f t="shared" si="97"/>
        <v xml:space="preserve"> ('20', '18'),</v>
      </c>
      <c r="CR76" s="39">
        <f t="shared" si="98"/>
        <v>8110</v>
      </c>
      <c r="CS76" s="39">
        <f t="shared" si="148"/>
        <v>2.5617675475130199</v>
      </c>
      <c r="CT76" s="39">
        <f t="shared" si="149"/>
        <v>6640</v>
      </c>
      <c r="CU76" s="11">
        <f t="shared" si="99"/>
        <v>17010.136515486451</v>
      </c>
      <c r="CV76" s="66">
        <f t="shared" si="150"/>
        <v>0.81874229346485816</v>
      </c>
      <c r="CW76" s="39" t="str">
        <f t="shared" si="151"/>
        <v>-</v>
      </c>
      <c r="CX76" s="9"/>
      <c r="CZ76" s="39">
        <v>60</v>
      </c>
    </row>
    <row r="77" spans="2:104" s="1" customFormat="1" x14ac:dyDescent="0.3">
      <c r="B77" s="86"/>
      <c r="C77" s="34">
        <v>61</v>
      </c>
      <c r="D77" s="35" t="s">
        <v>77</v>
      </c>
      <c r="E77" s="35">
        <v>6050</v>
      </c>
      <c r="F77" s="35">
        <v>2.4</v>
      </c>
      <c r="G77" s="35">
        <v>6160</v>
      </c>
      <c r="H77" s="35">
        <f t="shared" si="100"/>
        <v>-12250.674656113713</v>
      </c>
      <c r="I77" s="39">
        <f t="shared" si="101"/>
        <v>15260.666420700225</v>
      </c>
      <c r="J77" s="8"/>
      <c r="K77" s="50">
        <f t="shared" si="85"/>
        <v>2.7869045622566762</v>
      </c>
      <c r="L77" s="51">
        <v>1320</v>
      </c>
      <c r="M77" s="52">
        <f t="shared" si="102"/>
        <v>4700.0902598390285</v>
      </c>
      <c r="N77" s="52">
        <f t="shared" si="103"/>
        <v>-8136.6274289687872</v>
      </c>
      <c r="O77" s="39">
        <f t="shared" si="104"/>
        <v>11403.482250447005</v>
      </c>
      <c r="P77" s="52">
        <f t="shared" si="105"/>
        <v>2131336.4494168754</v>
      </c>
      <c r="Q77" s="6"/>
      <c r="R77" s="39">
        <f t="shared" si="106"/>
        <v>2.5311311272962218</v>
      </c>
      <c r="S77" s="35">
        <v>1320</v>
      </c>
      <c r="T77" s="39">
        <f t="shared" si="107"/>
        <v>2276.8960413033947</v>
      </c>
      <c r="U77" s="52">
        <f t="shared" si="108"/>
        <v>9429.1133495132908</v>
      </c>
      <c r="V77" s="39">
        <f t="shared" si="109"/>
        <v>5467.8392199495102</v>
      </c>
      <c r="W77" s="52">
        <f t="shared" si="110"/>
        <v>5871870.2207445214</v>
      </c>
      <c r="X77" s="9"/>
      <c r="Y77" s="39">
        <f t="shared" si="111"/>
        <v>2.407221938906531</v>
      </c>
      <c r="Z77" s="23">
        <v>6160</v>
      </c>
      <c r="AA77" s="39">
        <f t="shared" si="112"/>
        <v>3201.8491419179218</v>
      </c>
      <c r="AB77" s="27">
        <f t="shared" si="113"/>
        <v>5130.2629297227559</v>
      </c>
      <c r="AC77" s="39">
        <f t="shared" si="114"/>
        <v>7702.5228079363014</v>
      </c>
      <c r="AD77" s="52">
        <f t="shared" si="115"/>
        <v>855538.23833642749</v>
      </c>
      <c r="AE77" s="9"/>
      <c r="AF77" s="39">
        <f t="shared" si="116"/>
        <v>2.4282412857878382</v>
      </c>
      <c r="AG77" s="35">
        <v>5180</v>
      </c>
      <c r="AH77" s="39">
        <f t="shared" si="117"/>
        <v>5179.9999999424281</v>
      </c>
      <c r="AI77" s="52">
        <f t="shared" si="118"/>
        <v>-9790.8218586902894</v>
      </c>
      <c r="AJ77" s="39">
        <f t="shared" si="119"/>
        <v>12632.428647673602</v>
      </c>
      <c r="AK77" s="52">
        <f t="shared" si="120"/>
        <v>3913080.8171030907</v>
      </c>
      <c r="AL77" s="9"/>
      <c r="AM77" s="39">
        <f t="shared" si="121"/>
        <v>2.5934639457664095</v>
      </c>
      <c r="AN77" s="35">
        <v>1320</v>
      </c>
      <c r="AO77" s="39">
        <f t="shared" si="122"/>
        <v>4747.3239672099389</v>
      </c>
      <c r="AP77" s="52">
        <f t="shared" si="123"/>
        <v>-5442.3556640053112</v>
      </c>
      <c r="AQ77" s="39">
        <f t="shared" si="84"/>
        <v>11523.162704563116</v>
      </c>
      <c r="AR77" s="52">
        <f t="shared" si="124"/>
        <v>187208.54930112601</v>
      </c>
      <c r="AS77" s="9"/>
      <c r="AT77" s="39">
        <f t="shared" si="125"/>
        <v>2.5364823468487878</v>
      </c>
      <c r="AU77" s="35">
        <v>2590</v>
      </c>
      <c r="AV77" s="39">
        <f t="shared" si="126"/>
        <v>4622.973886057136</v>
      </c>
      <c r="AW77" s="52">
        <f t="shared" si="127"/>
        <v>-5116.1730459285982</v>
      </c>
      <c r="AX77" s="39">
        <f t="shared" si="86"/>
        <v>11208.617031756423</v>
      </c>
      <c r="AY77" s="52">
        <f t="shared" si="128"/>
        <v>15462.942682708663</v>
      </c>
      <c r="AZ77" s="9"/>
      <c r="BA77" s="39">
        <f t="shared" si="129"/>
        <v>2.522734529781308</v>
      </c>
      <c r="BB77" s="35">
        <v>2590</v>
      </c>
      <c r="BC77" s="39">
        <f t="shared" si="130"/>
        <v>4564.048474155732</v>
      </c>
      <c r="BD77" s="52">
        <f t="shared" si="131"/>
        <v>-4919.1465613719201</v>
      </c>
      <c r="BE77" s="39">
        <f t="shared" si="132"/>
        <v>11060.145891331889</v>
      </c>
      <c r="BF77" s="52">
        <f t="shared" si="133"/>
        <v>3472.2041677501247</v>
      </c>
      <c r="BG77" s="9"/>
      <c r="BH77" s="39">
        <f t="shared" si="134"/>
        <v>2.5165955554162043</v>
      </c>
      <c r="BI77" s="35">
        <v>2590</v>
      </c>
      <c r="BJ77" s="39">
        <f t="shared" si="135"/>
        <v>4300.487652598069</v>
      </c>
      <c r="BK77" s="52">
        <f t="shared" si="87"/>
        <v>2193.8766676768118</v>
      </c>
      <c r="BL77" s="39">
        <f t="shared" si="136"/>
        <v>10400.219938294695</v>
      </c>
      <c r="BM77" s="52">
        <f t="shared" si="137"/>
        <v>69464.306660150323</v>
      </c>
      <c r="BN77" s="9"/>
      <c r="BO77" s="39">
        <f t="shared" si="88"/>
        <v>2.4919076840176166</v>
      </c>
      <c r="BP77" s="35">
        <v>5180</v>
      </c>
      <c r="BQ77" s="10">
        <f t="shared" si="89"/>
        <v>4329.6251306621098</v>
      </c>
      <c r="BR77" s="52">
        <f t="shared" si="138"/>
        <v>2140.2825039989721</v>
      </c>
      <c r="BS77" s="12">
        <f t="shared" si="90"/>
        <v>10472.86437889531</v>
      </c>
      <c r="BT77" s="52">
        <f t="shared" si="91"/>
        <v>848.99262793245919</v>
      </c>
      <c r="BU77" s="9"/>
      <c r="BV77" s="39">
        <f t="shared" si="139"/>
        <v>2.4944239545442395</v>
      </c>
      <c r="BW77" s="24">
        <v>5180</v>
      </c>
      <c r="BX77" s="39">
        <f t="shared" si="140"/>
        <v>4566.7261723868978</v>
      </c>
      <c r="BY77" s="27">
        <f t="shared" si="141"/>
        <v>-2179.6011198127271</v>
      </c>
      <c r="BZ77" s="11">
        <f t="shared" si="92"/>
        <v>11066.884941354741</v>
      </c>
      <c r="CA77" s="52">
        <f t="shared" si="142"/>
        <v>56216.903986979683</v>
      </c>
      <c r="CB77" s="9"/>
      <c r="CC77" s="39">
        <f t="shared" si="143"/>
        <v>2.5168694197953148</v>
      </c>
      <c r="CD77" s="24">
        <v>3700</v>
      </c>
      <c r="CE77" s="39">
        <f t="shared" si="144"/>
        <v>4545.8964234861287</v>
      </c>
      <c r="CF77" s="52">
        <f t="shared" si="145"/>
        <v>1595.2580710331513</v>
      </c>
      <c r="CG77" s="39">
        <f t="shared" si="93"/>
        <v>11014.481289472746</v>
      </c>
      <c r="CH77" s="52">
        <f t="shared" si="146"/>
        <v>433.87843926909227</v>
      </c>
      <c r="CI77" s="9"/>
      <c r="CJ77" s="39">
        <f t="shared" si="152"/>
        <v>2.5147517050399801</v>
      </c>
      <c r="CK77" s="24">
        <v>5180</v>
      </c>
      <c r="CL77" s="39">
        <f t="shared" si="147"/>
        <v>4555.9373847825682</v>
      </c>
      <c r="CM77" s="39">
        <f t="shared" si="94"/>
        <v>11039.736915296717</v>
      </c>
      <c r="CN77" s="52">
        <f t="shared" si="95"/>
        <v>100.82090375659583</v>
      </c>
      <c r="CO77" s="74"/>
      <c r="CP77" s="39">
        <f t="shared" si="96"/>
        <v>61</v>
      </c>
      <c r="CQ77" s="39" t="str">
        <f t="shared" si="97"/>
        <v xml:space="preserve"> ('20', '19'),</v>
      </c>
      <c r="CR77" s="39">
        <f t="shared" si="98"/>
        <v>6050</v>
      </c>
      <c r="CS77" s="39">
        <f t="shared" si="148"/>
        <v>2.5147517050399801</v>
      </c>
      <c r="CT77" s="39">
        <f t="shared" si="149"/>
        <v>4555.9373847825682</v>
      </c>
      <c r="CU77" s="11">
        <f t="shared" si="99"/>
        <v>11457.051306437352</v>
      </c>
      <c r="CV77" s="66">
        <f t="shared" si="150"/>
        <v>0.75304750161695344</v>
      </c>
      <c r="CW77" s="39" t="str">
        <f t="shared" si="151"/>
        <v>-</v>
      </c>
      <c r="CX77" s="9"/>
      <c r="CZ77" s="39">
        <v>61</v>
      </c>
    </row>
    <row r="78" spans="2:104" s="1" customFormat="1" x14ac:dyDescent="0.3">
      <c r="B78" s="86"/>
      <c r="C78" s="34">
        <v>62</v>
      </c>
      <c r="D78" s="35" t="s">
        <v>78</v>
      </c>
      <c r="E78" s="35">
        <v>10120</v>
      </c>
      <c r="F78" s="35">
        <v>3.6</v>
      </c>
      <c r="G78" s="35">
        <v>5790</v>
      </c>
      <c r="H78" s="35">
        <f t="shared" si="100"/>
        <v>0</v>
      </c>
      <c r="I78" s="39">
        <f t="shared" si="101"/>
        <v>20911.003042553853</v>
      </c>
      <c r="J78" s="8"/>
      <c r="K78" s="50">
        <f t="shared" si="85"/>
        <v>3.6578610039325166</v>
      </c>
      <c r="L78" s="51">
        <v>5790</v>
      </c>
      <c r="M78" s="52">
        <f t="shared" si="102"/>
        <v>5790</v>
      </c>
      <c r="N78" s="52">
        <f t="shared" si="103"/>
        <v>0</v>
      </c>
      <c r="O78" s="39">
        <f t="shared" si="104"/>
        <v>20911.003042553853</v>
      </c>
      <c r="P78" s="52">
        <f t="shared" si="105"/>
        <v>0</v>
      </c>
      <c r="Q78" s="6"/>
      <c r="R78" s="39">
        <f t="shared" si="106"/>
        <v>3.6578610039325166</v>
      </c>
      <c r="S78" s="35">
        <v>5790</v>
      </c>
      <c r="T78" s="39">
        <f t="shared" si="107"/>
        <v>5790</v>
      </c>
      <c r="U78" s="52">
        <f t="shared" si="108"/>
        <v>0</v>
      </c>
      <c r="V78" s="39">
        <f t="shared" si="109"/>
        <v>20911.003042553853</v>
      </c>
      <c r="W78" s="52">
        <f t="shared" si="110"/>
        <v>0</v>
      </c>
      <c r="X78" s="9"/>
      <c r="Y78" s="39">
        <f t="shared" si="111"/>
        <v>3.6578610039325166</v>
      </c>
      <c r="Z78" s="23">
        <v>5790</v>
      </c>
      <c r="AA78" s="39">
        <f t="shared" si="112"/>
        <v>5790</v>
      </c>
      <c r="AB78" s="27">
        <f t="shared" si="113"/>
        <v>0</v>
      </c>
      <c r="AC78" s="39">
        <f t="shared" si="114"/>
        <v>20911.003042553853</v>
      </c>
      <c r="AD78" s="52">
        <f t="shared" si="115"/>
        <v>0</v>
      </c>
      <c r="AE78" s="9"/>
      <c r="AF78" s="39">
        <f t="shared" si="116"/>
        <v>3.6578610039325166</v>
      </c>
      <c r="AG78" s="35">
        <v>5790</v>
      </c>
      <c r="AH78" s="39">
        <f t="shared" si="117"/>
        <v>5790</v>
      </c>
      <c r="AI78" s="52">
        <f t="shared" si="118"/>
        <v>0</v>
      </c>
      <c r="AJ78" s="39">
        <f t="shared" si="119"/>
        <v>20911.003042553853</v>
      </c>
      <c r="AK78" s="52">
        <f t="shared" si="120"/>
        <v>0</v>
      </c>
      <c r="AL78" s="9"/>
      <c r="AM78" s="39">
        <f t="shared" si="121"/>
        <v>3.6578610039325166</v>
      </c>
      <c r="AN78" s="35">
        <v>5790</v>
      </c>
      <c r="AO78" s="39">
        <f t="shared" si="122"/>
        <v>5790</v>
      </c>
      <c r="AP78" s="52">
        <f t="shared" si="123"/>
        <v>0</v>
      </c>
      <c r="AQ78" s="39">
        <f t="shared" si="84"/>
        <v>20911.003042553853</v>
      </c>
      <c r="AR78" s="52">
        <f t="shared" si="124"/>
        <v>0</v>
      </c>
      <c r="AS78" s="9"/>
      <c r="AT78" s="39">
        <f t="shared" si="125"/>
        <v>3.6578610039325166</v>
      </c>
      <c r="AU78" s="35">
        <v>5790</v>
      </c>
      <c r="AV78" s="39">
        <f t="shared" si="126"/>
        <v>5790</v>
      </c>
      <c r="AW78" s="52">
        <f t="shared" si="127"/>
        <v>0</v>
      </c>
      <c r="AX78" s="39">
        <f t="shared" si="86"/>
        <v>20911.003042553853</v>
      </c>
      <c r="AY78" s="52">
        <f t="shared" si="128"/>
        <v>0</v>
      </c>
      <c r="AZ78" s="9"/>
      <c r="BA78" s="39">
        <f t="shared" si="129"/>
        <v>3.6578610039325166</v>
      </c>
      <c r="BB78" s="35">
        <v>5790</v>
      </c>
      <c r="BC78" s="39">
        <f t="shared" si="130"/>
        <v>5790</v>
      </c>
      <c r="BD78" s="52">
        <f t="shared" si="131"/>
        <v>0</v>
      </c>
      <c r="BE78" s="39">
        <f t="shared" si="132"/>
        <v>20911.003042553853</v>
      </c>
      <c r="BF78" s="52">
        <f t="shared" si="133"/>
        <v>0</v>
      </c>
      <c r="BG78" s="9"/>
      <c r="BH78" s="39">
        <f t="shared" si="134"/>
        <v>3.6578610039325166</v>
      </c>
      <c r="BI78" s="35">
        <v>5790</v>
      </c>
      <c r="BJ78" s="39">
        <f t="shared" si="135"/>
        <v>5790</v>
      </c>
      <c r="BK78" s="52">
        <f t="shared" si="87"/>
        <v>0</v>
      </c>
      <c r="BL78" s="39">
        <f t="shared" si="136"/>
        <v>20911.003042553853</v>
      </c>
      <c r="BM78" s="52">
        <f t="shared" si="137"/>
        <v>0</v>
      </c>
      <c r="BN78" s="9"/>
      <c r="BO78" s="39">
        <f t="shared" si="88"/>
        <v>3.6578610039325166</v>
      </c>
      <c r="BP78" s="35">
        <v>5790</v>
      </c>
      <c r="BQ78" s="10">
        <f t="shared" si="89"/>
        <v>5790</v>
      </c>
      <c r="BR78" s="52">
        <f t="shared" si="138"/>
        <v>0</v>
      </c>
      <c r="BS78" s="12">
        <f t="shared" si="90"/>
        <v>20911.003042553853</v>
      </c>
      <c r="BT78" s="52">
        <f t="shared" si="91"/>
        <v>0</v>
      </c>
      <c r="BU78" s="9"/>
      <c r="BV78" s="39">
        <f t="shared" si="139"/>
        <v>3.6578610039325166</v>
      </c>
      <c r="BW78" s="24">
        <v>5790</v>
      </c>
      <c r="BX78" s="39">
        <f t="shared" si="140"/>
        <v>5790</v>
      </c>
      <c r="BY78" s="27">
        <f t="shared" si="141"/>
        <v>0</v>
      </c>
      <c r="BZ78" s="11">
        <f t="shared" si="92"/>
        <v>20911.003042553853</v>
      </c>
      <c r="CA78" s="52">
        <f t="shared" si="142"/>
        <v>0</v>
      </c>
      <c r="CB78" s="9"/>
      <c r="CC78" s="39">
        <f t="shared" si="143"/>
        <v>3.6578610039325166</v>
      </c>
      <c r="CD78" s="24">
        <v>5790</v>
      </c>
      <c r="CE78" s="39">
        <f t="shared" si="144"/>
        <v>5790</v>
      </c>
      <c r="CF78" s="52">
        <f t="shared" si="145"/>
        <v>0</v>
      </c>
      <c r="CG78" s="39">
        <f t="shared" si="93"/>
        <v>20911.003042553853</v>
      </c>
      <c r="CH78" s="52">
        <f t="shared" si="146"/>
        <v>0</v>
      </c>
      <c r="CI78" s="9"/>
      <c r="CJ78" s="39">
        <f t="shared" si="152"/>
        <v>3.6578610039325166</v>
      </c>
      <c r="CK78" s="24">
        <v>5790</v>
      </c>
      <c r="CL78" s="39">
        <f t="shared" si="147"/>
        <v>5790</v>
      </c>
      <c r="CM78" s="39">
        <f t="shared" si="94"/>
        <v>20911.003042553853</v>
      </c>
      <c r="CN78" s="52">
        <f t="shared" si="95"/>
        <v>0</v>
      </c>
      <c r="CO78" s="74"/>
      <c r="CP78" s="39">
        <f t="shared" si="96"/>
        <v>62</v>
      </c>
      <c r="CQ78" s="39" t="str">
        <f t="shared" si="97"/>
        <v xml:space="preserve"> ('20', '21'),</v>
      </c>
      <c r="CR78" s="39">
        <f t="shared" si="98"/>
        <v>10120</v>
      </c>
      <c r="CS78" s="39">
        <f t="shared" si="148"/>
        <v>3.6578610039325166</v>
      </c>
      <c r="CT78" s="39">
        <f t="shared" si="149"/>
        <v>5790</v>
      </c>
      <c r="CU78" s="11">
        <f t="shared" si="99"/>
        <v>21179.015212769271</v>
      </c>
      <c r="CV78" s="66">
        <f t="shared" si="150"/>
        <v>0.57213438735177868</v>
      </c>
      <c r="CW78" s="39" t="str">
        <f t="shared" si="151"/>
        <v>-</v>
      </c>
      <c r="CX78" s="9"/>
      <c r="CZ78" s="39">
        <v>62</v>
      </c>
    </row>
    <row r="79" spans="2:104" s="1" customFormat="1" x14ac:dyDescent="0.3">
      <c r="B79" s="86"/>
      <c r="C79" s="34">
        <v>63</v>
      </c>
      <c r="D79" s="35" t="s">
        <v>79</v>
      </c>
      <c r="E79" s="35">
        <v>10150</v>
      </c>
      <c r="F79" s="35">
        <v>3</v>
      </c>
      <c r="G79" s="35">
        <v>1990</v>
      </c>
      <c r="H79" s="35">
        <f t="shared" si="100"/>
        <v>10061.512059833311</v>
      </c>
      <c r="I79" s="39">
        <f t="shared" si="101"/>
        <v>5970.2646328307892</v>
      </c>
      <c r="J79" s="8"/>
      <c r="K79" s="50">
        <f t="shared" si="85"/>
        <v>3.0006649066100248</v>
      </c>
      <c r="L79" s="51">
        <v>5340</v>
      </c>
      <c r="M79" s="52">
        <f t="shared" si="102"/>
        <v>3000.4747168469535</v>
      </c>
      <c r="N79" s="52">
        <f t="shared" si="103"/>
        <v>7066.0656338496747</v>
      </c>
      <c r="O79" s="39">
        <f t="shared" si="104"/>
        <v>9003.4863382703334</v>
      </c>
      <c r="P79" s="52">
        <f t="shared" si="105"/>
        <v>1021059.1533869308</v>
      </c>
      <c r="Q79" s="6"/>
      <c r="R79" s="39">
        <f t="shared" si="106"/>
        <v>3.0034364357711372</v>
      </c>
      <c r="S79" s="35">
        <v>5340</v>
      </c>
      <c r="T79" s="39">
        <f t="shared" si="107"/>
        <v>4677.6855912466172</v>
      </c>
      <c r="U79" s="52">
        <f t="shared" si="108"/>
        <v>-8093.3376568855074</v>
      </c>
      <c r="V79" s="39">
        <f t="shared" si="109"/>
        <v>14052.047145998247</v>
      </c>
      <c r="W79" s="52">
        <f t="shared" si="110"/>
        <v>2813036.3172044843</v>
      </c>
      <c r="X79" s="9"/>
      <c r="Y79" s="39">
        <f t="shared" si="111"/>
        <v>3.0202988977005334</v>
      </c>
      <c r="Z79" s="23">
        <v>1990</v>
      </c>
      <c r="AA79" s="39">
        <f t="shared" si="112"/>
        <v>4037.4804492923472</v>
      </c>
      <c r="AB79" s="27">
        <f t="shared" si="113"/>
        <v>-3205.9628996025613</v>
      </c>
      <c r="AC79" s="39">
        <f t="shared" si="114"/>
        <v>12121.53902463552</v>
      </c>
      <c r="AD79" s="52">
        <f t="shared" si="115"/>
        <v>409862.62378468696</v>
      </c>
      <c r="AE79" s="9"/>
      <c r="AF79" s="39">
        <f t="shared" si="116"/>
        <v>3.0112665273216024</v>
      </c>
      <c r="AG79" s="35">
        <v>2970</v>
      </c>
      <c r="AH79" s="39">
        <f t="shared" si="117"/>
        <v>2970.0000000310683</v>
      </c>
      <c r="AI79" s="52">
        <f t="shared" si="118"/>
        <v>3815.0525400195625</v>
      </c>
      <c r="AJ79" s="39">
        <f t="shared" si="119"/>
        <v>8911.9595692135263</v>
      </c>
      <c r="AK79" s="52">
        <f t="shared" si="120"/>
        <v>1139514.5095550618</v>
      </c>
      <c r="AL79" s="9"/>
      <c r="AM79" s="39">
        <f t="shared" si="121"/>
        <v>3.0032989379129651</v>
      </c>
      <c r="AN79" s="35">
        <v>4240</v>
      </c>
      <c r="AO79" s="39">
        <f t="shared" si="122"/>
        <v>3112.3571403328856</v>
      </c>
      <c r="AP79" s="52">
        <f t="shared" si="123"/>
        <v>-427.63182246521467</v>
      </c>
      <c r="AQ79" s="39">
        <f t="shared" si="84"/>
        <v>9339.547847659629</v>
      </c>
      <c r="AR79" s="52">
        <f t="shared" si="124"/>
        <v>20265.555394911284</v>
      </c>
      <c r="AS79" s="9"/>
      <c r="AT79" s="39">
        <f t="shared" si="125"/>
        <v>3.0039783780416465</v>
      </c>
      <c r="AU79" s="35">
        <v>2970</v>
      </c>
      <c r="AV79" s="39">
        <f t="shared" si="126"/>
        <v>3104.1515475604801</v>
      </c>
      <c r="AW79" s="52">
        <f t="shared" si="127"/>
        <v>-402.98010101682996</v>
      </c>
      <c r="AX79" s="39">
        <f t="shared" si="86"/>
        <v>9314.8985960730352</v>
      </c>
      <c r="AY79" s="52">
        <f t="shared" si="128"/>
        <v>67.33175274655261</v>
      </c>
      <c r="AZ79" s="9"/>
      <c r="BA79" s="39">
        <f t="shared" si="129"/>
        <v>3.0039365883948461</v>
      </c>
      <c r="BB79" s="35">
        <v>2970</v>
      </c>
      <c r="BC79" s="39">
        <f t="shared" si="130"/>
        <v>3100.2631871386238</v>
      </c>
      <c r="BD79" s="52">
        <f t="shared" si="131"/>
        <v>-391.28843633205997</v>
      </c>
      <c r="BE79" s="39">
        <f t="shared" si="132"/>
        <v>9303.2182462327182</v>
      </c>
      <c r="BF79" s="52">
        <f t="shared" si="133"/>
        <v>15.119346770258543</v>
      </c>
      <c r="BG79" s="9"/>
      <c r="BH79" s="39">
        <f t="shared" si="134"/>
        <v>3.0039169010342768</v>
      </c>
      <c r="BI79" s="35">
        <v>2970</v>
      </c>
      <c r="BJ79" s="39">
        <f t="shared" si="135"/>
        <v>3082.8713788469563</v>
      </c>
      <c r="BK79" s="52">
        <f t="shared" si="87"/>
        <v>-339.04431180219365</v>
      </c>
      <c r="BL79" s="39">
        <f t="shared" si="136"/>
        <v>9250.9754593896723</v>
      </c>
      <c r="BM79" s="52">
        <f t="shared" si="137"/>
        <v>302.47499565411545</v>
      </c>
      <c r="BN79" s="9"/>
      <c r="BO79" s="39">
        <f t="shared" si="88"/>
        <v>3.0038297459715735</v>
      </c>
      <c r="BP79" s="35">
        <v>2970</v>
      </c>
      <c r="BQ79" s="10">
        <f t="shared" si="89"/>
        <v>3079.1320483703275</v>
      </c>
      <c r="BR79" s="52">
        <f t="shared" si="138"/>
        <v>-327.79587041716275</v>
      </c>
      <c r="BS79" s="12">
        <f t="shared" si="90"/>
        <v>9239.7431819720405</v>
      </c>
      <c r="BT79" s="52">
        <f t="shared" si="91"/>
        <v>13.982592413444712</v>
      </c>
      <c r="BU79" s="9"/>
      <c r="BV79" s="39">
        <f t="shared" si="139"/>
        <v>3.0038111987797018</v>
      </c>
      <c r="BW79" s="24">
        <v>2970</v>
      </c>
      <c r="BX79" s="39">
        <f t="shared" si="140"/>
        <v>3048.7039121598687</v>
      </c>
      <c r="BY79" s="27">
        <f t="shared" si="141"/>
        <v>-236.39929586687941</v>
      </c>
      <c r="BZ79" s="11">
        <f t="shared" si="92"/>
        <v>9148.3450751238233</v>
      </c>
      <c r="CA79" s="52">
        <f t="shared" si="142"/>
        <v>925.8714732422394</v>
      </c>
      <c r="CB79" s="9"/>
      <c r="CC79" s="39">
        <f t="shared" si="143"/>
        <v>3.0036627673735556</v>
      </c>
      <c r="CD79" s="24">
        <v>2970</v>
      </c>
      <c r="CE79" s="39">
        <f t="shared" si="144"/>
        <v>3046.8124465735882</v>
      </c>
      <c r="CF79" s="52">
        <f t="shared" si="145"/>
        <v>-230.71754040446936</v>
      </c>
      <c r="CG79" s="39">
        <f t="shared" si="93"/>
        <v>9142.6637589577003</v>
      </c>
      <c r="CH79" s="52">
        <f t="shared" si="146"/>
        <v>3.5776420640832334</v>
      </c>
      <c r="CI79" s="9"/>
      <c r="CJ79" s="39">
        <f t="shared" si="152"/>
        <v>3.003653686066956</v>
      </c>
      <c r="CK79" s="24">
        <v>2970</v>
      </c>
      <c r="CL79" s="39">
        <f t="shared" si="147"/>
        <v>3045.596129820779</v>
      </c>
      <c r="CM79" s="39">
        <f t="shared" si="94"/>
        <v>9139.0103682064891</v>
      </c>
      <c r="CN79" s="52">
        <f t="shared" si="95"/>
        <v>1.4794264431644004</v>
      </c>
      <c r="CO79" s="74"/>
      <c r="CP79" s="39">
        <f t="shared" si="96"/>
        <v>63</v>
      </c>
      <c r="CQ79" s="39" t="str">
        <f t="shared" si="97"/>
        <v xml:space="preserve"> ('20', '22'),</v>
      </c>
      <c r="CR79" s="39">
        <f t="shared" si="98"/>
        <v>10150</v>
      </c>
      <c r="CS79" s="39">
        <f t="shared" si="148"/>
        <v>3.003653686066956</v>
      </c>
      <c r="CT79" s="39">
        <f t="shared" si="149"/>
        <v>3045.596129820779</v>
      </c>
      <c r="CU79" s="11">
        <f t="shared" si="99"/>
        <v>9147.9160416074392</v>
      </c>
      <c r="CV79" s="66">
        <f t="shared" si="150"/>
        <v>0.30005873200204719</v>
      </c>
      <c r="CW79" s="39" t="str">
        <f t="shared" si="151"/>
        <v>-</v>
      </c>
      <c r="CX79" s="9"/>
      <c r="CZ79" s="39">
        <v>63</v>
      </c>
    </row>
    <row r="80" spans="2:104" s="1" customFormat="1" x14ac:dyDescent="0.3">
      <c r="B80" s="86"/>
      <c r="C80" s="34">
        <v>64</v>
      </c>
      <c r="D80" s="35" t="s">
        <v>80</v>
      </c>
      <c r="E80" s="35">
        <v>10120</v>
      </c>
      <c r="F80" s="35">
        <v>3.6</v>
      </c>
      <c r="G80" s="35">
        <v>5790</v>
      </c>
      <c r="H80" s="35">
        <f t="shared" si="100"/>
        <v>-9407.9256857875407</v>
      </c>
      <c r="I80" s="39">
        <f t="shared" si="101"/>
        <v>20911.003042553853</v>
      </c>
      <c r="J80" s="8"/>
      <c r="K80" s="50">
        <f t="shared" si="85"/>
        <v>3.6578610039325166</v>
      </c>
      <c r="L80" s="51">
        <v>3200</v>
      </c>
      <c r="M80" s="52">
        <f t="shared" si="102"/>
        <v>5008.7673084675789</v>
      </c>
      <c r="N80" s="52">
        <f t="shared" si="103"/>
        <v>-6529.2435792516289</v>
      </c>
      <c r="O80" s="39">
        <f t="shared" si="104"/>
        <v>18064.022868885859</v>
      </c>
      <c r="P80" s="52">
        <f t="shared" si="105"/>
        <v>610324.51831899094</v>
      </c>
      <c r="Q80" s="6"/>
      <c r="R80" s="39">
        <f t="shared" si="106"/>
        <v>3.6324037396863091</v>
      </c>
      <c r="S80" s="35">
        <v>3200</v>
      </c>
      <c r="T80" s="39">
        <f t="shared" si="107"/>
        <v>3712.0580055735109</v>
      </c>
      <c r="U80" s="52">
        <f t="shared" si="108"/>
        <v>7514.1035004487512</v>
      </c>
      <c r="V80" s="39">
        <f t="shared" si="109"/>
        <v>13370.666126736756</v>
      </c>
      <c r="W80" s="52">
        <f t="shared" si="110"/>
        <v>1681455.0162120198</v>
      </c>
      <c r="X80" s="9"/>
      <c r="Y80" s="39">
        <f t="shared" si="111"/>
        <v>3.6097753142074005</v>
      </c>
      <c r="Z80" s="23">
        <v>5790</v>
      </c>
      <c r="AA80" s="39">
        <f t="shared" si="112"/>
        <v>4207.0225780097971</v>
      </c>
      <c r="AB80" s="27">
        <f t="shared" si="113"/>
        <v>5790.3113820006756</v>
      </c>
      <c r="AC80" s="39">
        <f t="shared" si="114"/>
        <v>15158.851158090698</v>
      </c>
      <c r="AD80" s="52">
        <f t="shared" si="115"/>
        <v>244989.92796703571</v>
      </c>
      <c r="AE80" s="9"/>
      <c r="AF80" s="39">
        <f t="shared" si="116"/>
        <v>3.616127649666486</v>
      </c>
      <c r="AG80" s="35">
        <v>5790</v>
      </c>
      <c r="AH80" s="39">
        <f t="shared" si="117"/>
        <v>5789.9999999539286</v>
      </c>
      <c r="AI80" s="52">
        <f t="shared" si="118"/>
        <v>-9445.9892344815762</v>
      </c>
      <c r="AJ80" s="39">
        <f t="shared" si="119"/>
        <v>20911.003042385331</v>
      </c>
      <c r="AK80" s="52">
        <f t="shared" si="120"/>
        <v>2505817.5183848888</v>
      </c>
      <c r="AL80" s="9"/>
      <c r="AM80" s="39">
        <f t="shared" si="121"/>
        <v>3.6578610039306749</v>
      </c>
      <c r="AN80" s="35">
        <v>3200</v>
      </c>
      <c r="AO80" s="39">
        <f t="shared" si="122"/>
        <v>5499.68110752545</v>
      </c>
      <c r="AP80" s="52">
        <f t="shared" si="123"/>
        <v>-8377.0960485061205</v>
      </c>
      <c r="AQ80" s="39">
        <f t="shared" si="84"/>
        <v>19850.659082776867</v>
      </c>
      <c r="AR80" s="52">
        <f t="shared" si="124"/>
        <v>84285.05930089856</v>
      </c>
      <c r="AS80" s="9"/>
      <c r="AT80" s="39">
        <f t="shared" si="125"/>
        <v>3.6471000905983018</v>
      </c>
      <c r="AU80" s="35">
        <v>3200</v>
      </c>
      <c r="AV80" s="39">
        <f t="shared" si="126"/>
        <v>5367.1254336012435</v>
      </c>
      <c r="AW80" s="52">
        <f t="shared" si="127"/>
        <v>-7889.9741707970479</v>
      </c>
      <c r="AX80" s="39">
        <f t="shared" si="86"/>
        <v>19367.509066945855</v>
      </c>
      <c r="AY80" s="52">
        <f t="shared" si="128"/>
        <v>17571.006689500566</v>
      </c>
      <c r="AZ80" s="9"/>
      <c r="BA80" s="39">
        <f t="shared" si="129"/>
        <v>3.642720732493304</v>
      </c>
      <c r="BB80" s="35">
        <v>3200</v>
      </c>
      <c r="BC80" s="39">
        <f t="shared" si="130"/>
        <v>5304.311661278457</v>
      </c>
      <c r="BD80" s="52">
        <f t="shared" si="131"/>
        <v>-7644.5076128641776</v>
      </c>
      <c r="BE80" s="39">
        <f t="shared" si="132"/>
        <v>19138.758116547833</v>
      </c>
      <c r="BF80" s="52">
        <f t="shared" si="133"/>
        <v>3945.5699934188547</v>
      </c>
      <c r="BG80" s="9"/>
      <c r="BH80" s="39">
        <f t="shared" si="134"/>
        <v>3.6407556519171114</v>
      </c>
      <c r="BI80" s="35">
        <v>3200</v>
      </c>
      <c r="BJ80" s="39">
        <f t="shared" si="135"/>
        <v>5023.3590314312496</v>
      </c>
      <c r="BK80" s="52">
        <f t="shared" si="87"/>
        <v>2785.5524257371908</v>
      </c>
      <c r="BL80" s="39">
        <f t="shared" si="136"/>
        <v>18117.02866089503</v>
      </c>
      <c r="BM80" s="52">
        <f t="shared" si="137"/>
        <v>78934.380218061924</v>
      </c>
      <c r="BN80" s="9"/>
      <c r="BO80" s="39">
        <f t="shared" si="88"/>
        <v>3.6327829919546328</v>
      </c>
      <c r="BP80" s="35">
        <v>5790</v>
      </c>
      <c r="BQ80" s="10">
        <f t="shared" si="89"/>
        <v>5048.7571790191178</v>
      </c>
      <c r="BR80" s="52">
        <f t="shared" si="138"/>
        <v>2697.5857009703768</v>
      </c>
      <c r="BS80" s="12">
        <f t="shared" si="90"/>
        <v>18209.303081698017</v>
      </c>
      <c r="BT80" s="52">
        <f t="shared" si="91"/>
        <v>645.06590089513281</v>
      </c>
      <c r="BU80" s="9"/>
      <c r="BV80" s="39">
        <f t="shared" si="139"/>
        <v>3.6334510415449959</v>
      </c>
      <c r="BW80" s="24">
        <v>5790</v>
      </c>
      <c r="BX80" s="39">
        <f t="shared" si="140"/>
        <v>5255.4300845371608</v>
      </c>
      <c r="BY80" s="27">
        <f t="shared" si="141"/>
        <v>-3440.04112380795</v>
      </c>
      <c r="BZ80" s="11">
        <f t="shared" si="92"/>
        <v>18960.828620952856</v>
      </c>
      <c r="CA80" s="52">
        <f t="shared" si="142"/>
        <v>42713.689875269964</v>
      </c>
      <c r="CB80" s="9"/>
      <c r="CC80" s="39">
        <f t="shared" si="143"/>
        <v>3.6392739661217597</v>
      </c>
      <c r="CD80" s="24">
        <v>4310</v>
      </c>
      <c r="CE80" s="39">
        <f t="shared" si="144"/>
        <v>5232.7088700503418</v>
      </c>
      <c r="CF80" s="52">
        <f t="shared" si="145"/>
        <v>2027.9045198937888</v>
      </c>
      <c r="CG80" s="39">
        <f t="shared" si="93"/>
        <v>18878.147579258428</v>
      </c>
      <c r="CH80" s="52">
        <f t="shared" si="146"/>
        <v>516.25358775603399</v>
      </c>
      <c r="CI80" s="9"/>
      <c r="CJ80" s="39">
        <f t="shared" si="152"/>
        <v>3.6385991730864333</v>
      </c>
      <c r="CK80" s="24">
        <v>5790</v>
      </c>
      <c r="CL80" s="39">
        <f t="shared" si="147"/>
        <v>5241.5335145941199</v>
      </c>
      <c r="CM80" s="39">
        <f t="shared" si="94"/>
        <v>18910.258074420522</v>
      </c>
      <c r="CN80" s="52">
        <f t="shared" si="95"/>
        <v>77.874351324031693</v>
      </c>
      <c r="CO80" s="74"/>
      <c r="CP80" s="39">
        <f t="shared" si="96"/>
        <v>64</v>
      </c>
      <c r="CQ80" s="39" t="str">
        <f t="shared" si="97"/>
        <v xml:space="preserve"> ('21', '20'),</v>
      </c>
      <c r="CR80" s="39">
        <f t="shared" si="98"/>
        <v>10120</v>
      </c>
      <c r="CS80" s="39">
        <f t="shared" si="148"/>
        <v>3.6385991730864333</v>
      </c>
      <c r="CT80" s="39">
        <f t="shared" si="149"/>
        <v>5241.5335145941199</v>
      </c>
      <c r="CU80" s="11">
        <f t="shared" si="99"/>
        <v>19071.83951190699</v>
      </c>
      <c r="CV80" s="66">
        <f t="shared" si="150"/>
        <v>0.51793809432748217</v>
      </c>
      <c r="CW80" s="39" t="str">
        <f t="shared" si="151"/>
        <v>-</v>
      </c>
      <c r="CX80" s="9"/>
      <c r="CZ80" s="39">
        <v>64</v>
      </c>
    </row>
    <row r="81" spans="2:104" s="1" customFormat="1" x14ac:dyDescent="0.3">
      <c r="B81" s="86"/>
      <c r="C81" s="34">
        <v>65</v>
      </c>
      <c r="D81" s="35" t="s">
        <v>81</v>
      </c>
      <c r="E81" s="35">
        <v>10460</v>
      </c>
      <c r="F81" s="35">
        <v>1.2</v>
      </c>
      <c r="G81" s="35">
        <v>8510</v>
      </c>
      <c r="H81" s="35">
        <f t="shared" si="100"/>
        <v>-4032.6201456148137</v>
      </c>
      <c r="I81" s="39">
        <f t="shared" si="101"/>
        <v>10346.221955882227</v>
      </c>
      <c r="J81" s="8"/>
      <c r="K81" s="50">
        <f t="shared" si="85"/>
        <v>1.2788613136793343</v>
      </c>
      <c r="L81" s="51">
        <v>5280</v>
      </c>
      <c r="M81" s="52">
        <f t="shared" si="102"/>
        <v>7535.7213924132357</v>
      </c>
      <c r="N81" s="52">
        <f t="shared" si="103"/>
        <v>5748.4465222374729</v>
      </c>
      <c r="O81" s="39">
        <f t="shared" si="104"/>
        <v>9115.9459050625956</v>
      </c>
      <c r="P81" s="52">
        <f t="shared" si="105"/>
        <v>949218.80520120438</v>
      </c>
      <c r="Q81" s="6"/>
      <c r="R81" s="39">
        <f t="shared" si="106"/>
        <v>1.248489209168673</v>
      </c>
      <c r="S81" s="35">
        <v>11690</v>
      </c>
      <c r="T81" s="39">
        <f t="shared" si="107"/>
        <v>10513.932957855253</v>
      </c>
      <c r="U81" s="52">
        <f t="shared" si="108"/>
        <v>-8239.3580036276908</v>
      </c>
      <c r="V81" s="39">
        <f t="shared" si="109"/>
        <v>13003.088109775681</v>
      </c>
      <c r="W81" s="52">
        <f t="shared" si="110"/>
        <v>8869744.1285325941</v>
      </c>
      <c r="X81" s="9"/>
      <c r="Y81" s="39">
        <f t="shared" si="111"/>
        <v>1.3837412136343854</v>
      </c>
      <c r="Z81" s="23">
        <v>4170</v>
      </c>
      <c r="AA81" s="39">
        <f t="shared" si="112"/>
        <v>9002.8118233522018</v>
      </c>
      <c r="AB81" s="27">
        <f t="shared" si="113"/>
        <v>126.64712829538063</v>
      </c>
      <c r="AC81" s="39">
        <f t="shared" si="114"/>
        <v>10981.22941196431</v>
      </c>
      <c r="AD81" s="52">
        <f t="shared" si="115"/>
        <v>2283487.0831417893</v>
      </c>
      <c r="AE81" s="9"/>
      <c r="AF81" s="39">
        <f t="shared" si="116"/>
        <v>1.2987775971726598</v>
      </c>
      <c r="AG81" s="35">
        <v>9100</v>
      </c>
      <c r="AH81" s="39">
        <f t="shared" si="117"/>
        <v>9099.9999999971715</v>
      </c>
      <c r="AI81" s="52">
        <f t="shared" si="118"/>
        <v>-4908.8236752885132</v>
      </c>
      <c r="AJ81" s="39">
        <f t="shared" si="119"/>
        <v>11107.664758487668</v>
      </c>
      <c r="AK81" s="52">
        <f t="shared" si="120"/>
        <v>9445.5416795738238</v>
      </c>
      <c r="AL81" s="9"/>
      <c r="AM81" s="39">
        <f t="shared" si="121"/>
        <v>1.3031125046654515</v>
      </c>
      <c r="AN81" s="35">
        <v>5280</v>
      </c>
      <c r="AO81" s="39">
        <f t="shared" si="122"/>
        <v>8671.807656716981</v>
      </c>
      <c r="AP81" s="52">
        <f t="shared" si="123"/>
        <v>3899.6978372692902</v>
      </c>
      <c r="AQ81" s="39">
        <f t="shared" si="84"/>
        <v>10553.646069446837</v>
      </c>
      <c r="AR81" s="52">
        <f t="shared" si="124"/>
        <v>183348.68284378047</v>
      </c>
      <c r="AS81" s="9"/>
      <c r="AT81" s="39">
        <f t="shared" si="125"/>
        <v>1.285032375730929</v>
      </c>
      <c r="AU81" s="35">
        <v>11690</v>
      </c>
      <c r="AV81" s="39">
        <f t="shared" si="126"/>
        <v>8845.7789602979647</v>
      </c>
      <c r="AW81" s="52">
        <f t="shared" si="127"/>
        <v>-4592.139210285447</v>
      </c>
      <c r="AX81" s="39">
        <f t="shared" si="86"/>
        <v>10777.810408171337</v>
      </c>
      <c r="AY81" s="52">
        <f t="shared" si="128"/>
        <v>30266.014469666778</v>
      </c>
      <c r="AZ81" s="9"/>
      <c r="BA81" s="39">
        <f t="shared" si="129"/>
        <v>1.2920640548134912</v>
      </c>
      <c r="BB81" s="35">
        <v>5280</v>
      </c>
      <c r="BC81" s="39">
        <f t="shared" si="130"/>
        <v>8742.4254467944393</v>
      </c>
      <c r="BD81" s="52">
        <f t="shared" si="131"/>
        <v>3845.8545450092574</v>
      </c>
      <c r="BE81" s="39">
        <f t="shared" si="132"/>
        <v>10644.490814321181</v>
      </c>
      <c r="BF81" s="52">
        <f t="shared" si="133"/>
        <v>10681.948753523406</v>
      </c>
      <c r="BG81" s="9"/>
      <c r="BH81" s="39">
        <f t="shared" si="134"/>
        <v>1.2878361955172111</v>
      </c>
      <c r="BI81" s="35">
        <v>11690</v>
      </c>
      <c r="BJ81" s="39">
        <f t="shared" si="135"/>
        <v>9135.9645016940776</v>
      </c>
      <c r="BK81" s="52">
        <f t="shared" si="87"/>
        <v>-6442.8831995033343</v>
      </c>
      <c r="BL81" s="39">
        <f t="shared" si="136"/>
        <v>11154.559978622266</v>
      </c>
      <c r="BM81" s="52">
        <f t="shared" si="137"/>
        <v>154872.98773130059</v>
      </c>
      <c r="BN81" s="9"/>
      <c r="BO81" s="39">
        <f t="shared" si="88"/>
        <v>1.3047522549775019</v>
      </c>
      <c r="BP81" s="35">
        <v>4170</v>
      </c>
      <c r="BQ81" s="10">
        <f t="shared" si="89"/>
        <v>8971.4464228264605</v>
      </c>
      <c r="BR81" s="52">
        <f t="shared" si="138"/>
        <v>166.98778836874911</v>
      </c>
      <c r="BS81" s="12">
        <f t="shared" si="90"/>
        <v>10940.514245331951</v>
      </c>
      <c r="BT81" s="52">
        <f t="shared" si="91"/>
        <v>27066.198274291473</v>
      </c>
      <c r="BU81" s="9"/>
      <c r="BV81" s="39">
        <f t="shared" si="139"/>
        <v>1.2974082270031178</v>
      </c>
      <c r="BW81" s="24">
        <v>9100</v>
      </c>
      <c r="BX81" s="39">
        <f t="shared" si="140"/>
        <v>9007.2896587501964</v>
      </c>
      <c r="BY81" s="27">
        <f t="shared" si="141"/>
        <v>-6259.2722623172303</v>
      </c>
      <c r="BZ81" s="11">
        <f t="shared" si="92"/>
        <v>10987.045564475726</v>
      </c>
      <c r="CA81" s="52">
        <f t="shared" si="142"/>
        <v>1284.737561484588</v>
      </c>
      <c r="CB81" s="9"/>
      <c r="CC81" s="39">
        <f t="shared" si="143"/>
        <v>1.2989742645848419</v>
      </c>
      <c r="CD81" s="24">
        <v>4170</v>
      </c>
      <c r="CE81" s="39">
        <f t="shared" si="144"/>
        <v>8891.0366457892851</v>
      </c>
      <c r="CF81" s="52">
        <f t="shared" si="145"/>
        <v>270.42002622120066</v>
      </c>
      <c r="CG81" s="39">
        <f t="shared" si="93"/>
        <v>10836.329090730113</v>
      </c>
      <c r="CH81" s="52">
        <f t="shared" si="146"/>
        <v>13514.763022489809</v>
      </c>
      <c r="CI81" s="9"/>
      <c r="CJ81" s="39">
        <f t="shared" si="152"/>
        <v>1.2939626741174786</v>
      </c>
      <c r="CK81" s="24">
        <v>9100</v>
      </c>
      <c r="CL81" s="39">
        <f t="shared" si="147"/>
        <v>8894.3455578183566</v>
      </c>
      <c r="CM81" s="39">
        <f t="shared" si="94"/>
        <v>10840.610930895153</v>
      </c>
      <c r="CN81" s="52">
        <f t="shared" si="95"/>
        <v>10.94889881613412</v>
      </c>
      <c r="CO81" s="74"/>
      <c r="CP81" s="39">
        <f t="shared" si="96"/>
        <v>65</v>
      </c>
      <c r="CQ81" s="39" t="str">
        <f t="shared" si="97"/>
        <v xml:space="preserve"> ('21', '22'),</v>
      </c>
      <c r="CR81" s="39">
        <f t="shared" si="98"/>
        <v>10460</v>
      </c>
      <c r="CS81" s="39">
        <f t="shared" si="148"/>
        <v>1.2939626741174786</v>
      </c>
      <c r="CT81" s="39">
        <f t="shared" si="149"/>
        <v>8894.3455578183566</v>
      </c>
      <c r="CU81" s="11">
        <f t="shared" si="99"/>
        <v>11508.951162519557</v>
      </c>
      <c r="CV81" s="66">
        <f t="shared" si="150"/>
        <v>0.85031984300366703</v>
      </c>
      <c r="CW81" s="39" t="str">
        <f t="shared" si="151"/>
        <v>-</v>
      </c>
      <c r="CX81" s="9"/>
      <c r="CZ81" s="39">
        <v>65</v>
      </c>
    </row>
    <row r="82" spans="2:104" x14ac:dyDescent="0.3">
      <c r="B82" s="86"/>
      <c r="C82" s="36">
        <v>66</v>
      </c>
      <c r="D82" s="37" t="s">
        <v>82</v>
      </c>
      <c r="E82" s="37">
        <v>9770</v>
      </c>
      <c r="F82" s="37">
        <v>1.8</v>
      </c>
      <c r="G82" s="37">
        <v>11670</v>
      </c>
      <c r="H82" s="40">
        <f t="shared" si="100"/>
        <v>-9294.0621111306446</v>
      </c>
      <c r="I82" s="41">
        <f t="shared" si="101"/>
        <v>22288.832001152106</v>
      </c>
      <c r="J82" s="8"/>
      <c r="K82" s="53">
        <f t="shared" si="85"/>
        <v>2.349628106748975</v>
      </c>
      <c r="L82" s="54">
        <v>7330</v>
      </c>
      <c r="M82" s="55">
        <f t="shared" si="102"/>
        <v>10360.907381756484</v>
      </c>
      <c r="N82" s="55">
        <f t="shared" si="103"/>
        <v>4481.0247189852007</v>
      </c>
      <c r="O82" s="41">
        <f t="shared" si="104"/>
        <v>19357.260396260062</v>
      </c>
      <c r="P82" s="56">
        <f t="shared" si="105"/>
        <v>1713723.4831396639</v>
      </c>
      <c r="Q82" s="6"/>
      <c r="R82" s="41">
        <f t="shared" si="106"/>
        <v>2.1414889656983052</v>
      </c>
      <c r="S82" s="37">
        <v>12260</v>
      </c>
      <c r="T82" s="41">
        <f t="shared" si="107"/>
        <v>11722.371099950371</v>
      </c>
      <c r="U82" s="55">
        <f t="shared" si="108"/>
        <v>-9597.2416077443595</v>
      </c>
      <c r="V82" s="41">
        <f t="shared" si="109"/>
        <v>22412.144123361577</v>
      </c>
      <c r="W82" s="56">
        <f t="shared" si="110"/>
        <v>1853583.4559583236</v>
      </c>
      <c r="X82" s="9"/>
      <c r="Y82" s="41">
        <f t="shared" si="111"/>
        <v>2.359560916586434</v>
      </c>
      <c r="Z82" s="25">
        <v>7330</v>
      </c>
      <c r="AA82" s="41">
        <f t="shared" si="112"/>
        <v>10676.110862994874</v>
      </c>
      <c r="AB82" s="59">
        <f t="shared" si="113"/>
        <v>3911.4064315877554</v>
      </c>
      <c r="AC82" s="41">
        <f t="shared" si="114"/>
        <v>20039.016705691822</v>
      </c>
      <c r="AD82" s="55">
        <f t="shared" si="115"/>
        <v>1094660.4834341728</v>
      </c>
      <c r="AE82" s="9"/>
      <c r="AF82" s="41">
        <f t="shared" si="116"/>
        <v>2.1849796816696103</v>
      </c>
      <c r="AG82" s="37">
        <v>12260</v>
      </c>
      <c r="AH82" s="41">
        <f t="shared" si="117"/>
        <v>12259.999999953903</v>
      </c>
      <c r="AI82" s="55">
        <f t="shared" si="118"/>
        <v>-11618.555838924658</v>
      </c>
      <c r="AJ82" s="41">
        <f t="shared" si="119"/>
        <v>23709.601936826555</v>
      </c>
      <c r="AK82" s="55">
        <f t="shared" si="120"/>
        <v>2508704.7981768185</v>
      </c>
      <c r="AL82" s="9"/>
      <c r="AM82" s="41">
        <f t="shared" si="121"/>
        <v>2.4694950803081972</v>
      </c>
      <c r="AN82" s="37">
        <v>7330</v>
      </c>
      <c r="AO82" s="41">
        <f t="shared" si="122"/>
        <v>11707.385274207001</v>
      </c>
      <c r="AP82" s="55">
        <f t="shared" si="123"/>
        <v>-10112.819949857099</v>
      </c>
      <c r="AQ82" s="41">
        <f t="shared" si="84"/>
        <v>22376.805567168434</v>
      </c>
      <c r="AR82" s="55">
        <f t="shared" si="124"/>
        <v>305383.03511232371</v>
      </c>
      <c r="AS82" s="9"/>
      <c r="AT82" s="41">
        <f t="shared" si="125"/>
        <v>2.3567050383434673</v>
      </c>
      <c r="AU82" s="37">
        <v>7330</v>
      </c>
      <c r="AV82" s="41">
        <f t="shared" si="126"/>
        <v>11455.068875576942</v>
      </c>
      <c r="AW82" s="55">
        <f t="shared" si="127"/>
        <v>1862.9420518012153</v>
      </c>
      <c r="AX82" s="41">
        <f t="shared" si="86"/>
        <v>21788.095761223532</v>
      </c>
      <c r="AY82" s="55">
        <f t="shared" si="128"/>
        <v>63663.565017642715</v>
      </c>
      <c r="AZ82" s="9"/>
      <c r="BA82" s="41">
        <f t="shared" si="129"/>
        <v>2.3102421460238309</v>
      </c>
      <c r="BB82" s="37">
        <v>12260</v>
      </c>
      <c r="BC82" s="41">
        <f t="shared" si="130"/>
        <v>11478.399671109628</v>
      </c>
      <c r="BD82" s="55">
        <f t="shared" si="131"/>
        <v>1823.7667509488917</v>
      </c>
      <c r="BE82" s="41">
        <f t="shared" si="132"/>
        <v>21842.044138962268</v>
      </c>
      <c r="BF82" s="55">
        <f t="shared" si="133"/>
        <v>544.32602018797502</v>
      </c>
      <c r="BG82" s="9"/>
      <c r="BH82" s="41">
        <f t="shared" si="134"/>
        <v>2.3144117493735852</v>
      </c>
      <c r="BI82" s="37">
        <v>12260</v>
      </c>
      <c r="BJ82" s="41">
        <f t="shared" si="135"/>
        <v>11582.753352140784</v>
      </c>
      <c r="BK82" s="55">
        <f t="shared" si="87"/>
        <v>1583.0774948097055</v>
      </c>
      <c r="BL82" s="41">
        <f t="shared" si="136"/>
        <v>22084.546495247072</v>
      </c>
      <c r="BM82" s="55">
        <f t="shared" si="137"/>
        <v>10889.690744752281</v>
      </c>
      <c r="BN82" s="9"/>
      <c r="BO82" s="41">
        <f t="shared" si="88"/>
        <v>2.3333751068632096</v>
      </c>
      <c r="BP82" s="37">
        <v>12260</v>
      </c>
      <c r="BQ82" s="13">
        <f t="shared" si="89"/>
        <v>11605.18994374093</v>
      </c>
      <c r="BR82" s="55">
        <f t="shared" si="138"/>
        <v>1553.3087915637036</v>
      </c>
      <c r="BS82" s="15">
        <f t="shared" si="90"/>
        <v>22136.945931734055</v>
      </c>
      <c r="BT82" s="55">
        <f t="shared" si="91"/>
        <v>503.40064263174787</v>
      </c>
      <c r="BU82" s="9"/>
      <c r="BV82" s="41">
        <f t="shared" si="139"/>
        <v>2.3375198678558702</v>
      </c>
      <c r="BW82" s="26">
        <v>12260</v>
      </c>
      <c r="BX82" s="41">
        <f t="shared" si="140"/>
        <v>11787.763714520135</v>
      </c>
      <c r="BY82" s="59">
        <f t="shared" si="141"/>
        <v>-10483.02763297767</v>
      </c>
      <c r="BZ82" s="14">
        <f t="shared" si="92"/>
        <v>22566.852508183645</v>
      </c>
      <c r="CA82" s="55">
        <f t="shared" si="142"/>
        <v>33333.181776537691</v>
      </c>
      <c r="CB82" s="9"/>
      <c r="CC82" s="41">
        <f t="shared" si="143"/>
        <v>2.3721517052406886</v>
      </c>
      <c r="CD82" s="26">
        <v>7330</v>
      </c>
      <c r="CE82" s="41">
        <f t="shared" si="144"/>
        <v>11680.631725443698</v>
      </c>
      <c r="CF82" s="55">
        <f t="shared" si="145"/>
        <v>-10174.972105355284</v>
      </c>
      <c r="CG82" s="41">
        <f t="shared" si="93"/>
        <v>22313.823258986286</v>
      </c>
      <c r="CH82" s="55">
        <f t="shared" si="146"/>
        <v>11477.263083473837</v>
      </c>
      <c r="CI82" s="9"/>
      <c r="CJ82" s="41">
        <f t="shared" si="152"/>
        <v>2.351633757265247</v>
      </c>
      <c r="CK82" s="26">
        <v>7330</v>
      </c>
      <c r="CL82" s="41">
        <f t="shared" si="147"/>
        <v>11611.73994437158</v>
      </c>
      <c r="CM82" s="41">
        <f t="shared" si="94"/>
        <v>22152.260664834223</v>
      </c>
      <c r="CN82" s="55">
        <f t="shared" si="95"/>
        <v>4746.0774992885999</v>
      </c>
      <c r="CO82" s="74"/>
      <c r="CP82" s="41">
        <f t="shared" si="96"/>
        <v>66</v>
      </c>
      <c r="CQ82" s="41" t="str">
        <f t="shared" si="97"/>
        <v xml:space="preserve"> ('21', '24')</v>
      </c>
      <c r="CR82" s="41">
        <f t="shared" si="98"/>
        <v>9770</v>
      </c>
      <c r="CS82" s="41">
        <f t="shared" si="148"/>
        <v>2.351633757265247</v>
      </c>
      <c r="CT82" s="41">
        <f t="shared" si="149"/>
        <v>11611.73994437158</v>
      </c>
      <c r="CU82" s="14">
        <f t="shared" si="99"/>
        <v>27306.559633769491</v>
      </c>
      <c r="CV82" s="67">
        <f t="shared" si="150"/>
        <v>1.1885097179500081</v>
      </c>
      <c r="CW82" s="41" t="str">
        <f t="shared" si="151"/>
        <v>V</v>
      </c>
      <c r="CX82" s="9"/>
      <c r="CY82" s="2">
        <v>10</v>
      </c>
      <c r="CZ82" s="41">
        <v>66</v>
      </c>
    </row>
  </sheetData>
  <mergeCells count="16">
    <mergeCell ref="B7:B82"/>
    <mergeCell ref="F1:I1"/>
    <mergeCell ref="K1:P1"/>
    <mergeCell ref="R1:W1"/>
    <mergeCell ref="Y1:AD1"/>
    <mergeCell ref="CP1:CW1"/>
    <mergeCell ref="CC1:CH1"/>
    <mergeCell ref="B6:D6"/>
    <mergeCell ref="BV1:CA1"/>
    <mergeCell ref="CJ1:CN1"/>
    <mergeCell ref="AF1:AK1"/>
    <mergeCell ref="AM1:AR1"/>
    <mergeCell ref="AT1:AY1"/>
    <mergeCell ref="BA1:BF1"/>
    <mergeCell ref="BH1:BM1"/>
    <mergeCell ref="BO1:BT1"/>
  </mergeCells>
  <conditionalFormatting sqref="CW7:CW82">
    <cfRule type="cellIs" dxfId="2" priority="1" operator="equal">
      <formula>"v"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D5FD-9913-4771-83AE-628F33E9CB39}">
  <dimension ref="B2:AB83"/>
  <sheetViews>
    <sheetView showGridLines="0" tabSelected="1" topLeftCell="F1" zoomScale="70" zoomScaleNormal="70" workbookViewId="0">
      <selection activeCell="T4" sqref="T4:T41"/>
    </sheetView>
  </sheetViews>
  <sheetFormatPr defaultRowHeight="14.4" x14ac:dyDescent="0.3"/>
  <cols>
    <col min="1" max="13" width="8.88671875" style="87"/>
    <col min="14" max="14" width="12.33203125" style="87" customWidth="1"/>
    <col min="15" max="15" width="12.6640625" style="87" customWidth="1"/>
    <col min="16" max="16" width="8.88671875" style="87"/>
    <col min="17" max="17" width="10.6640625" style="87" customWidth="1"/>
    <col min="18" max="21" width="8.88671875" style="87"/>
    <col min="22" max="22" width="11" style="87" customWidth="1"/>
    <col min="23" max="16384" width="8.88671875" style="87"/>
  </cols>
  <sheetData>
    <row r="2" spans="2:28" x14ac:dyDescent="0.3">
      <c r="B2" s="87" t="s">
        <v>99</v>
      </c>
    </row>
    <row r="3" spans="2:28" ht="57.6" x14ac:dyDescent="0.3">
      <c r="B3" s="87" t="s">
        <v>89</v>
      </c>
      <c r="C3" s="87">
        <v>1212159.3807971675</v>
      </c>
      <c r="G3" s="87" t="s">
        <v>109</v>
      </c>
      <c r="H3" s="87">
        <v>12</v>
      </c>
      <c r="M3" s="90" t="s">
        <v>0</v>
      </c>
      <c r="N3" s="90" t="s">
        <v>115</v>
      </c>
      <c r="O3" s="90" t="s">
        <v>113</v>
      </c>
      <c r="P3" s="90" t="s">
        <v>87</v>
      </c>
      <c r="Q3" s="90" t="s">
        <v>114</v>
      </c>
      <c r="R3" s="90" t="s">
        <v>0</v>
      </c>
      <c r="S3" s="90" t="s">
        <v>115</v>
      </c>
      <c r="T3" s="90" t="s">
        <v>113</v>
      </c>
      <c r="U3" s="90" t="s">
        <v>87</v>
      </c>
      <c r="V3" s="90" t="s">
        <v>114</v>
      </c>
    </row>
    <row r="4" spans="2:28" x14ac:dyDescent="0.3">
      <c r="B4" s="87" t="s">
        <v>85</v>
      </c>
      <c r="C4" s="87">
        <v>2.8429139862143452E-4</v>
      </c>
      <c r="D4" s="87" t="s">
        <v>110</v>
      </c>
      <c r="M4" s="91">
        <v>1</v>
      </c>
      <c r="N4" s="94">
        <v>4420.834758670022</v>
      </c>
      <c r="O4" s="94">
        <v>3.757321736147571</v>
      </c>
      <c r="P4" s="91">
        <v>0.73435793333389066</v>
      </c>
      <c r="Q4" s="91" t="s">
        <v>111</v>
      </c>
      <c r="R4" s="92">
        <v>39</v>
      </c>
      <c r="S4" s="91">
        <v>10330</v>
      </c>
      <c r="T4" s="91">
        <v>2.7816916636621332</v>
      </c>
      <c r="U4" s="91">
        <v>1.0147347740667976</v>
      </c>
      <c r="V4" s="91" t="s">
        <v>112</v>
      </c>
    </row>
    <row r="5" spans="2:28" x14ac:dyDescent="0.3">
      <c r="B5" s="87" t="s">
        <v>107</v>
      </c>
      <c r="C5" s="87">
        <v>1270894.7985691675</v>
      </c>
      <c r="M5" s="93">
        <v>2</v>
      </c>
      <c r="N5" s="95">
        <v>11479.165241329978</v>
      </c>
      <c r="O5" s="95">
        <v>3.3478733687405193</v>
      </c>
      <c r="P5" s="88">
        <v>1.2740471965960021</v>
      </c>
      <c r="Q5" s="88" t="s">
        <v>112</v>
      </c>
      <c r="R5" s="93">
        <v>40</v>
      </c>
      <c r="S5" s="88">
        <v>11019.599409110629</v>
      </c>
      <c r="T5" s="88">
        <v>2.985977061369367</v>
      </c>
      <c r="U5" s="88">
        <v>1.1302153240113466</v>
      </c>
      <c r="V5" s="88" t="s">
        <v>112</v>
      </c>
    </row>
    <row r="6" spans="2:28" x14ac:dyDescent="0.3">
      <c r="M6" s="88">
        <v>3</v>
      </c>
      <c r="N6" s="95">
        <v>4300</v>
      </c>
      <c r="O6" s="95">
        <v>3.6088440199072731</v>
      </c>
      <c r="P6" s="88">
        <v>0.3577371048252912</v>
      </c>
      <c r="Q6" s="88" t="s">
        <v>111</v>
      </c>
      <c r="R6" s="88">
        <v>41</v>
      </c>
      <c r="S6" s="88">
        <v>4849.3690084821155</v>
      </c>
      <c r="T6" s="88">
        <v>3.0225589532212798</v>
      </c>
      <c r="U6" s="88">
        <v>0.4726480515089781</v>
      </c>
      <c r="V6" s="88" t="s">
        <v>111</v>
      </c>
    </row>
    <row r="7" spans="2:28" x14ac:dyDescent="0.3">
      <c r="B7" s="87" t="s">
        <v>101</v>
      </c>
      <c r="C7" s="87" t="s">
        <v>100</v>
      </c>
      <c r="D7" s="87" t="s">
        <v>5</v>
      </c>
      <c r="E7" s="87" t="s">
        <v>1</v>
      </c>
      <c r="F7" s="87" t="s">
        <v>102</v>
      </c>
      <c r="G7" s="87" t="s">
        <v>108</v>
      </c>
      <c r="H7" s="87" t="s">
        <v>87</v>
      </c>
      <c r="I7" s="87" t="s">
        <v>88</v>
      </c>
      <c r="M7" s="88">
        <v>4</v>
      </c>
      <c r="N7" s="95">
        <v>11510.834758670022</v>
      </c>
      <c r="O7" s="95">
        <v>3.123072472231625</v>
      </c>
      <c r="P7" s="88">
        <v>0.72304238433856927</v>
      </c>
      <c r="Q7" s="88" t="s">
        <v>111</v>
      </c>
      <c r="R7" s="88">
        <v>42</v>
      </c>
      <c r="S7" s="88">
        <v>7567.9316659692122</v>
      </c>
      <c r="T7" s="88">
        <v>2.525927315182479</v>
      </c>
      <c r="U7" s="88">
        <v>0.76831793563139206</v>
      </c>
      <c r="V7" s="88" t="s">
        <v>111</v>
      </c>
    </row>
    <row r="8" spans="2:28" x14ac:dyDescent="0.3">
      <c r="B8" s="87">
        <v>1</v>
      </c>
      <c r="C8" s="87" t="s">
        <v>7</v>
      </c>
      <c r="D8" s="87">
        <v>6020</v>
      </c>
      <c r="E8" s="87">
        <v>3.757321736147571</v>
      </c>
      <c r="F8" s="87">
        <v>4420.834758670022</v>
      </c>
      <c r="G8" s="87">
        <v>16610.498530667574</v>
      </c>
      <c r="H8" s="87">
        <v>0.73435793333389066</v>
      </c>
      <c r="I8" s="87" t="s">
        <v>111</v>
      </c>
      <c r="M8" s="88">
        <v>5</v>
      </c>
      <c r="N8" s="95">
        <v>11600</v>
      </c>
      <c r="O8" s="95">
        <v>2.4013576252077615</v>
      </c>
      <c r="P8" s="88">
        <v>0.24781029694509721</v>
      </c>
      <c r="Q8" s="88" t="s">
        <v>111</v>
      </c>
      <c r="R8" s="88">
        <v>43</v>
      </c>
      <c r="S8" s="88">
        <v>8540.4005908944382</v>
      </c>
      <c r="T8" s="88">
        <v>3.6054068045595873</v>
      </c>
      <c r="U8" s="88">
        <v>0.31607700188358395</v>
      </c>
      <c r="V8" s="88" t="s">
        <v>111</v>
      </c>
      <c r="AB8" s="87">
        <f>76/2</f>
        <v>38</v>
      </c>
    </row>
    <row r="9" spans="2:28" x14ac:dyDescent="0.3">
      <c r="B9" s="87">
        <v>2</v>
      </c>
      <c r="C9" s="87" t="s">
        <v>8</v>
      </c>
      <c r="D9" s="87">
        <v>9010</v>
      </c>
      <c r="E9" s="87">
        <v>3.3478733687405193</v>
      </c>
      <c r="F9" s="87">
        <v>11479.165241329978</v>
      </c>
      <c r="G9" s="87">
        <v>38430.791606820472</v>
      </c>
      <c r="H9" s="87">
        <v>1.2740471965960021</v>
      </c>
      <c r="I9" s="87" t="s">
        <v>112</v>
      </c>
      <c r="M9" s="88">
        <v>6</v>
      </c>
      <c r="N9" s="95">
        <v>7651.8645668894733</v>
      </c>
      <c r="O9" s="95">
        <v>2.4008931639457685</v>
      </c>
      <c r="P9" s="88">
        <v>0.22360796513411668</v>
      </c>
      <c r="Q9" s="88" t="s">
        <v>111</v>
      </c>
      <c r="R9" s="88">
        <v>44</v>
      </c>
      <c r="S9" s="88">
        <v>4089.5994091202756</v>
      </c>
      <c r="T9" s="88">
        <v>3.0112841932656522</v>
      </c>
      <c r="U9" s="88">
        <v>0.39859643363745378</v>
      </c>
      <c r="V9" s="88" t="s">
        <v>111</v>
      </c>
    </row>
    <row r="10" spans="2:28" x14ac:dyDescent="0.3">
      <c r="B10" s="87">
        <v>3</v>
      </c>
      <c r="C10" s="87" t="s">
        <v>9</v>
      </c>
      <c r="D10" s="87">
        <v>12020</v>
      </c>
      <c r="E10" s="87">
        <v>3.6088440199072731</v>
      </c>
      <c r="F10" s="87">
        <v>4300</v>
      </c>
      <c r="G10" s="87">
        <v>15518.029285601275</v>
      </c>
      <c r="H10" s="87">
        <v>0.3577371048252912</v>
      </c>
      <c r="I10" s="87" t="s">
        <v>111</v>
      </c>
      <c r="M10" s="88">
        <v>7</v>
      </c>
      <c r="N10" s="95">
        <v>11607.300674440505</v>
      </c>
      <c r="O10" s="95">
        <v>2.4013669973629752</v>
      </c>
      <c r="P10" s="88">
        <v>0.24796626093656279</v>
      </c>
      <c r="Q10" s="88" t="s">
        <v>111</v>
      </c>
      <c r="R10" s="88">
        <v>45</v>
      </c>
      <c r="S10" s="88">
        <v>5870.5348194368335</v>
      </c>
      <c r="T10" s="88">
        <v>2.4495659729842769</v>
      </c>
      <c r="U10" s="88">
        <v>0.60897664102041837</v>
      </c>
      <c r="V10" s="88" t="s">
        <v>111</v>
      </c>
    </row>
    <row r="11" spans="2:28" x14ac:dyDescent="0.3">
      <c r="B11" s="87">
        <v>4</v>
      </c>
      <c r="C11" s="87" t="s">
        <v>10</v>
      </c>
      <c r="D11" s="87">
        <v>15920</v>
      </c>
      <c r="E11" s="87">
        <v>3.123072472231625</v>
      </c>
      <c r="F11" s="87">
        <v>11510.834758670022</v>
      </c>
      <c r="G11" s="87">
        <v>35949.171167209308</v>
      </c>
      <c r="H11" s="87">
        <v>0.72304238433856927</v>
      </c>
      <c r="I11" s="87" t="s">
        <v>111</v>
      </c>
      <c r="M11" s="88">
        <v>8</v>
      </c>
      <c r="N11" s="95">
        <v>8080.4011806945582</v>
      </c>
      <c r="O11" s="95">
        <v>2.4034660564264758</v>
      </c>
      <c r="P11" s="88">
        <v>0.31295124634758165</v>
      </c>
      <c r="Q11" s="88" t="s">
        <v>111</v>
      </c>
      <c r="R11" s="88">
        <v>46</v>
      </c>
      <c r="S11" s="88">
        <v>9539.9999999940992</v>
      </c>
      <c r="T11" s="88">
        <v>2.4164626250806798</v>
      </c>
      <c r="U11" s="88">
        <v>0.46243334949074644</v>
      </c>
      <c r="V11" s="88" t="s">
        <v>111</v>
      </c>
    </row>
    <row r="12" spans="2:28" x14ac:dyDescent="0.3">
      <c r="B12" s="87">
        <v>5</v>
      </c>
      <c r="C12" s="87" t="s">
        <v>11</v>
      </c>
      <c r="D12" s="87">
        <v>46810</v>
      </c>
      <c r="E12" s="87">
        <v>2.4013576252077615</v>
      </c>
      <c r="F12" s="87">
        <v>11600</v>
      </c>
      <c r="G12" s="87">
        <v>27855.748452410033</v>
      </c>
      <c r="H12" s="87">
        <v>0.24781029694509721</v>
      </c>
      <c r="I12" s="87" t="s">
        <v>111</v>
      </c>
      <c r="M12" s="88">
        <v>9</v>
      </c>
      <c r="N12" s="95">
        <v>14771.86456688366</v>
      </c>
      <c r="O12" s="95">
        <v>1.2134035791864086</v>
      </c>
      <c r="P12" s="88">
        <v>0.52289786077464284</v>
      </c>
      <c r="Q12" s="88" t="s">
        <v>111</v>
      </c>
      <c r="R12" s="88">
        <v>47</v>
      </c>
      <c r="S12" s="88">
        <v>3730</v>
      </c>
      <c r="T12" s="88">
        <v>3.0084039445080872</v>
      </c>
      <c r="U12" s="88">
        <v>0.36967294350842417</v>
      </c>
      <c r="V12" s="88" t="s">
        <v>111</v>
      </c>
    </row>
    <row r="13" spans="2:28" x14ac:dyDescent="0.3">
      <c r="B13" s="87">
        <v>6</v>
      </c>
      <c r="C13" s="87" t="s">
        <v>12</v>
      </c>
      <c r="D13" s="87">
        <v>34220</v>
      </c>
      <c r="E13" s="87">
        <v>2.4008931639457685</v>
      </c>
      <c r="F13" s="87">
        <v>7651.8645668894733</v>
      </c>
      <c r="G13" s="87">
        <v>18371.309330083786</v>
      </c>
      <c r="H13" s="87">
        <v>0.22360796513411668</v>
      </c>
      <c r="I13" s="87" t="s">
        <v>111</v>
      </c>
      <c r="M13" s="88">
        <v>10</v>
      </c>
      <c r="N13" s="95">
        <v>6480.000000003969</v>
      </c>
      <c r="O13" s="95">
        <v>3.7425673448345962</v>
      </c>
      <c r="P13" s="88">
        <v>0.7168141592924745</v>
      </c>
      <c r="Q13" s="88" t="s">
        <v>111</v>
      </c>
      <c r="R13" s="88">
        <v>48</v>
      </c>
      <c r="S13" s="88">
        <v>1690</v>
      </c>
      <c r="T13" s="88">
        <v>3.000329972356155</v>
      </c>
      <c r="U13" s="88">
        <v>0.16455696202531644</v>
      </c>
      <c r="V13" s="88" t="s">
        <v>111</v>
      </c>
    </row>
    <row r="14" spans="2:28" x14ac:dyDescent="0.3">
      <c r="B14" s="87">
        <v>7</v>
      </c>
      <c r="C14" s="87" t="s">
        <v>13</v>
      </c>
      <c r="D14" s="87">
        <v>46810</v>
      </c>
      <c r="E14" s="87">
        <v>2.4013669973629752</v>
      </c>
      <c r="F14" s="87">
        <v>11607.300674440505</v>
      </c>
      <c r="G14" s="87">
        <v>27873.388768070432</v>
      </c>
      <c r="H14" s="87">
        <v>0.24796626093656279</v>
      </c>
      <c r="I14" s="87" t="s">
        <v>111</v>
      </c>
      <c r="M14" s="88">
        <v>11</v>
      </c>
      <c r="N14" s="95">
        <v>15150.400590893863</v>
      </c>
      <c r="O14" s="95">
        <v>1.201971995878409</v>
      </c>
      <c r="P14" s="88">
        <v>0.32338101581417</v>
      </c>
      <c r="Q14" s="88" t="s">
        <v>111</v>
      </c>
      <c r="R14" s="88">
        <v>49</v>
      </c>
      <c r="S14" s="88">
        <v>3730</v>
      </c>
      <c r="T14" s="88">
        <v>1.2029105904109536</v>
      </c>
      <c r="U14" s="88">
        <v>0.35659655831739961</v>
      </c>
      <c r="V14" s="88" t="s">
        <v>111</v>
      </c>
    </row>
    <row r="15" spans="2:28" x14ac:dyDescent="0.3">
      <c r="B15" s="87">
        <v>14</v>
      </c>
      <c r="C15" s="87" t="s">
        <v>14</v>
      </c>
      <c r="D15" s="87">
        <v>9920</v>
      </c>
      <c r="E15" s="87">
        <v>3.7820971827291761</v>
      </c>
      <c r="F15" s="87">
        <v>11390</v>
      </c>
      <c r="G15" s="87">
        <v>43078.086911285318</v>
      </c>
      <c r="H15" s="87">
        <v>1.1481854838709677</v>
      </c>
      <c r="I15" s="87" t="s">
        <v>112</v>
      </c>
      <c r="M15" s="88">
        <v>12</v>
      </c>
      <c r="N15" s="95">
        <v>8570</v>
      </c>
      <c r="O15" s="95">
        <v>2.4526226684925692</v>
      </c>
      <c r="P15" s="88">
        <v>0.61832611832611828</v>
      </c>
      <c r="Q15" s="88" t="s">
        <v>111</v>
      </c>
      <c r="R15" s="88">
        <v>50</v>
      </c>
      <c r="S15" s="88">
        <v>1689.9999999984705</v>
      </c>
      <c r="T15" s="88">
        <v>1.8000009176777958</v>
      </c>
      <c r="U15" s="88">
        <v>4.2936991869879836E-2</v>
      </c>
      <c r="V15" s="88" t="s">
        <v>111</v>
      </c>
    </row>
    <row r="16" spans="2:28" x14ac:dyDescent="0.3">
      <c r="B16" s="87">
        <v>15</v>
      </c>
      <c r="C16" s="87" t="s">
        <v>15</v>
      </c>
      <c r="D16" s="87">
        <v>9900</v>
      </c>
      <c r="E16" s="87">
        <v>2.602155243280877</v>
      </c>
      <c r="F16" s="87">
        <v>8569.9999999981501</v>
      </c>
      <c r="G16" s="87">
        <v>22300.470434912302</v>
      </c>
      <c r="H16" s="87">
        <v>0.86565656565637883</v>
      </c>
      <c r="I16" s="87" t="s">
        <v>111</v>
      </c>
      <c r="M16" s="88">
        <v>13</v>
      </c>
      <c r="N16" s="95">
        <v>6731.864566883658</v>
      </c>
      <c r="O16" s="95">
        <v>3.0748025443033118</v>
      </c>
      <c r="P16" s="88">
        <v>0.63991108050224887</v>
      </c>
      <c r="Q16" s="88" t="s">
        <v>111</v>
      </c>
      <c r="R16" s="88">
        <v>51</v>
      </c>
      <c r="S16" s="88">
        <v>2119.9999999949309</v>
      </c>
      <c r="T16" s="88">
        <v>4.2012776798340337</v>
      </c>
      <c r="U16" s="88">
        <v>0.2122122122117048</v>
      </c>
      <c r="V16" s="88" t="s">
        <v>111</v>
      </c>
    </row>
    <row r="17" spans="2:22" x14ac:dyDescent="0.3">
      <c r="B17" s="87">
        <v>16</v>
      </c>
      <c r="C17" s="87" t="s">
        <v>16</v>
      </c>
      <c r="D17" s="87">
        <v>21620</v>
      </c>
      <c r="E17" s="87">
        <v>1.2113870745128421</v>
      </c>
      <c r="F17" s="87">
        <v>10840.83475867187</v>
      </c>
      <c r="G17" s="87">
        <v>13132.447103584649</v>
      </c>
      <c r="H17" s="87">
        <v>0.50142621455466563</v>
      </c>
      <c r="I17" s="87" t="s">
        <v>111</v>
      </c>
      <c r="M17" s="93">
        <v>14</v>
      </c>
      <c r="N17" s="95">
        <v>11390</v>
      </c>
      <c r="O17" s="95">
        <v>3.7820971827291761</v>
      </c>
      <c r="P17" s="88">
        <v>1.1481854838709677</v>
      </c>
      <c r="Q17" s="88" t="s">
        <v>112</v>
      </c>
      <c r="R17" s="88">
        <v>52</v>
      </c>
      <c r="S17" s="88">
        <v>3730</v>
      </c>
      <c r="T17" s="88">
        <v>1.2029105904109536</v>
      </c>
      <c r="U17" s="88">
        <v>0.35659655831739961</v>
      </c>
      <c r="V17" s="88" t="s">
        <v>111</v>
      </c>
    </row>
    <row r="18" spans="2:22" x14ac:dyDescent="0.3">
      <c r="B18" s="87">
        <v>8</v>
      </c>
      <c r="C18" s="87" t="s">
        <v>17</v>
      </c>
      <c r="D18" s="87">
        <v>25820</v>
      </c>
      <c r="E18" s="87">
        <v>2.4034660564264758</v>
      </c>
      <c r="F18" s="87">
        <v>8080.4011806945582</v>
      </c>
      <c r="G18" s="87">
        <v>19420.969960107788</v>
      </c>
      <c r="H18" s="87">
        <v>0.31295124634758165</v>
      </c>
      <c r="I18" s="87" t="s">
        <v>111</v>
      </c>
      <c r="M18" s="88">
        <v>15</v>
      </c>
      <c r="N18" s="95">
        <v>8569.9999999981501</v>
      </c>
      <c r="O18" s="95">
        <v>2.602155243280877</v>
      </c>
      <c r="P18" s="88">
        <v>0.86565656565637883</v>
      </c>
      <c r="Q18" s="88" t="s">
        <v>111</v>
      </c>
      <c r="R18" s="88">
        <v>53</v>
      </c>
      <c r="S18" s="88">
        <v>5849.9999999980364</v>
      </c>
      <c r="T18" s="88">
        <v>1.224310098361675</v>
      </c>
      <c r="U18" s="88">
        <v>0.60621761658010742</v>
      </c>
      <c r="V18" s="88" t="s">
        <v>111</v>
      </c>
    </row>
    <row r="19" spans="2:22" x14ac:dyDescent="0.3">
      <c r="B19" s="87">
        <v>9</v>
      </c>
      <c r="C19" s="87" t="s">
        <v>18</v>
      </c>
      <c r="D19" s="87">
        <v>28250</v>
      </c>
      <c r="E19" s="87">
        <v>1.2134035791864086</v>
      </c>
      <c r="F19" s="87">
        <v>14771.86456688366</v>
      </c>
      <c r="G19" s="87">
        <v>17924.233336713522</v>
      </c>
      <c r="H19" s="87">
        <v>0.52289786077464284</v>
      </c>
      <c r="I19" s="87" t="s">
        <v>111</v>
      </c>
      <c r="M19" s="88">
        <v>16</v>
      </c>
      <c r="N19" s="95">
        <v>10840.83475867187</v>
      </c>
      <c r="O19" s="95">
        <v>1.2113870745128421</v>
      </c>
      <c r="P19" s="88">
        <v>0.50142621455466563</v>
      </c>
      <c r="Q19" s="88" t="s">
        <v>111</v>
      </c>
      <c r="R19" s="88">
        <v>54</v>
      </c>
      <c r="S19" s="88">
        <v>4950</v>
      </c>
      <c r="T19" s="88">
        <v>1.2000225080948348</v>
      </c>
      <c r="U19" s="88">
        <v>0.10574663533433028</v>
      </c>
      <c r="V19" s="88" t="s">
        <v>111</v>
      </c>
    </row>
    <row r="20" spans="2:22" x14ac:dyDescent="0.3">
      <c r="B20" s="87">
        <v>10</v>
      </c>
      <c r="C20" s="87" t="s">
        <v>19</v>
      </c>
      <c r="D20" s="87">
        <v>9040</v>
      </c>
      <c r="E20" s="87">
        <v>3.7425673448345962</v>
      </c>
      <c r="F20" s="87">
        <v>6480.000000003969</v>
      </c>
      <c r="G20" s="87">
        <v>24251.836394543039</v>
      </c>
      <c r="H20" s="87">
        <v>0.7168141592924745</v>
      </c>
      <c r="I20" s="87" t="s">
        <v>111</v>
      </c>
      <c r="M20" s="88">
        <v>17</v>
      </c>
      <c r="N20" s="95">
        <v>4950</v>
      </c>
      <c r="O20" s="95">
        <v>1.802681639082798</v>
      </c>
      <c r="P20" s="88">
        <v>0.31568877551020408</v>
      </c>
      <c r="Q20" s="88" t="s">
        <v>111</v>
      </c>
      <c r="R20" s="88">
        <v>55</v>
      </c>
      <c r="S20" s="88">
        <v>1690</v>
      </c>
      <c r="T20" s="88">
        <v>1.8000009176777958</v>
      </c>
      <c r="U20" s="88">
        <v>4.29369918699187E-2</v>
      </c>
      <c r="V20" s="88" t="s">
        <v>111</v>
      </c>
    </row>
    <row r="21" spans="2:22" x14ac:dyDescent="0.3">
      <c r="B21" s="87">
        <v>35</v>
      </c>
      <c r="C21" s="87" t="s">
        <v>20</v>
      </c>
      <c r="D21" s="87">
        <v>46810</v>
      </c>
      <c r="E21" s="87">
        <v>2.4012190908262938</v>
      </c>
      <c r="F21" s="87">
        <v>11299.598819305442</v>
      </c>
      <c r="G21" s="87">
        <v>27132.812403594475</v>
      </c>
      <c r="H21" s="87">
        <v>0.24139283954935786</v>
      </c>
      <c r="I21" s="87" t="s">
        <v>111</v>
      </c>
      <c r="M21" s="88">
        <v>18</v>
      </c>
      <c r="N21" s="95">
        <v>4950</v>
      </c>
      <c r="O21" s="95">
        <v>1.2000225080948348</v>
      </c>
      <c r="P21" s="88">
        <v>0.10574663533433028</v>
      </c>
      <c r="Q21" s="88" t="s">
        <v>111</v>
      </c>
      <c r="R21" s="88">
        <v>56</v>
      </c>
      <c r="S21" s="88">
        <v>6639.9999999984702</v>
      </c>
      <c r="T21" s="88">
        <v>2.5617675475128689</v>
      </c>
      <c r="U21" s="88">
        <v>0.81874229346466953</v>
      </c>
      <c r="V21" s="88" t="s">
        <v>111</v>
      </c>
    </row>
    <row r="22" spans="2:22" x14ac:dyDescent="0.3">
      <c r="B22" s="87">
        <v>36</v>
      </c>
      <c r="C22" s="87" t="s">
        <v>21</v>
      </c>
      <c r="D22" s="87">
        <v>9820</v>
      </c>
      <c r="E22" s="87">
        <v>3.6290656907974657</v>
      </c>
      <c r="F22" s="87">
        <v>4717.3006744405047</v>
      </c>
      <c r="G22" s="87">
        <v>17119.394030787782</v>
      </c>
      <c r="H22" s="87">
        <v>0.48037685075768888</v>
      </c>
      <c r="I22" s="87" t="s">
        <v>111</v>
      </c>
      <c r="M22" s="93">
        <v>19</v>
      </c>
      <c r="N22" s="95">
        <v>10720</v>
      </c>
      <c r="O22" s="95">
        <v>1.4577195377755452</v>
      </c>
      <c r="P22" s="88">
        <v>1.0938775510204082</v>
      </c>
      <c r="Q22" s="88" t="s">
        <v>112</v>
      </c>
      <c r="R22" s="93">
        <v>57</v>
      </c>
      <c r="S22" s="88">
        <v>4744.4038701842901</v>
      </c>
      <c r="T22" s="88">
        <v>2.8774134105788138</v>
      </c>
      <c r="U22" s="88">
        <v>1.0733945407656764</v>
      </c>
      <c r="V22" s="88" t="s">
        <v>112</v>
      </c>
    </row>
    <row r="23" spans="2:22" x14ac:dyDescent="0.3">
      <c r="B23" s="87">
        <v>37</v>
      </c>
      <c r="C23" s="87" t="s">
        <v>22</v>
      </c>
      <c r="D23" s="87">
        <v>51800</v>
      </c>
      <c r="E23" s="87">
        <v>1.8004681065029569</v>
      </c>
      <c r="F23" s="87">
        <v>10570</v>
      </c>
      <c r="G23" s="87">
        <v>19030.947885736256</v>
      </c>
      <c r="H23" s="87">
        <v>0.20405405405405405</v>
      </c>
      <c r="I23" s="87" t="s">
        <v>111</v>
      </c>
      <c r="M23" s="88">
        <v>20</v>
      </c>
      <c r="N23" s="95">
        <v>4950</v>
      </c>
      <c r="O23" s="95">
        <v>1.802681639082798</v>
      </c>
      <c r="P23" s="88">
        <v>0.31568877551020408</v>
      </c>
      <c r="Q23" s="88" t="s">
        <v>111</v>
      </c>
      <c r="R23" s="88">
        <v>58</v>
      </c>
      <c r="S23" s="88">
        <v>5849.9999999949314</v>
      </c>
      <c r="T23" s="88">
        <v>1.2243100983616226</v>
      </c>
      <c r="U23" s="88">
        <v>0.60621761657978568</v>
      </c>
      <c r="V23" s="88" t="s">
        <v>111</v>
      </c>
    </row>
    <row r="24" spans="2:22" x14ac:dyDescent="0.3">
      <c r="B24" s="87">
        <v>11</v>
      </c>
      <c r="C24" s="87" t="s">
        <v>23</v>
      </c>
      <c r="D24" s="87">
        <v>46850</v>
      </c>
      <c r="E24" s="87">
        <v>1.201971995878409</v>
      </c>
      <c r="F24" s="87">
        <v>15150.400590893863</v>
      </c>
      <c r="G24" s="87">
        <v>18210.357236594125</v>
      </c>
      <c r="H24" s="87">
        <v>0.32338101581417</v>
      </c>
      <c r="I24" s="87" t="s">
        <v>111</v>
      </c>
      <c r="M24" s="88">
        <v>21</v>
      </c>
      <c r="N24" s="95">
        <v>2160.8347586718692</v>
      </c>
      <c r="O24" s="95">
        <v>2.0006307892677166</v>
      </c>
      <c r="P24" s="88">
        <v>0.21394403551206626</v>
      </c>
      <c r="Q24" s="88" t="s">
        <v>111</v>
      </c>
      <c r="R24" s="88">
        <v>59</v>
      </c>
      <c r="S24" s="88">
        <v>5682.0683340382147</v>
      </c>
      <c r="T24" s="88">
        <v>2.4371866609804793</v>
      </c>
      <c r="U24" s="88">
        <v>0.56763919420961184</v>
      </c>
      <c r="V24" s="88" t="s">
        <v>111</v>
      </c>
    </row>
    <row r="25" spans="2:22" x14ac:dyDescent="0.3">
      <c r="B25" s="87">
        <v>12</v>
      </c>
      <c r="C25" s="87" t="s">
        <v>24</v>
      </c>
      <c r="D25" s="87">
        <v>13860</v>
      </c>
      <c r="E25" s="87">
        <v>2.4526226684925692</v>
      </c>
      <c r="F25" s="87">
        <v>8570</v>
      </c>
      <c r="G25" s="87">
        <v>21018.976268981318</v>
      </c>
      <c r="H25" s="87">
        <v>0.61832611832611828</v>
      </c>
      <c r="I25" s="87" t="s">
        <v>111</v>
      </c>
      <c r="M25" s="88">
        <v>22</v>
      </c>
      <c r="N25" s="95">
        <v>3730</v>
      </c>
      <c r="O25" s="95">
        <v>3.0084039445080872</v>
      </c>
      <c r="P25" s="88">
        <v>0.36967294350842417</v>
      </c>
      <c r="Q25" s="88" t="s">
        <v>111</v>
      </c>
      <c r="R25" s="88">
        <v>60</v>
      </c>
      <c r="S25" s="88">
        <v>6640</v>
      </c>
      <c r="T25" s="88">
        <v>2.5617675475130199</v>
      </c>
      <c r="U25" s="88">
        <v>0.81874229346485816</v>
      </c>
      <c r="V25" s="88" t="s">
        <v>111</v>
      </c>
    </row>
    <row r="26" spans="2:22" x14ac:dyDescent="0.3">
      <c r="B26" s="87">
        <v>13</v>
      </c>
      <c r="C26" s="87" t="s">
        <v>25</v>
      </c>
      <c r="D26" s="87">
        <v>10520</v>
      </c>
      <c r="E26" s="87">
        <v>3.0748025443033118</v>
      </c>
      <c r="F26" s="87">
        <v>6731.864566883658</v>
      </c>
      <c r="G26" s="87">
        <v>20699.154298159185</v>
      </c>
      <c r="H26" s="87">
        <v>0.63991108050224887</v>
      </c>
      <c r="I26" s="87" t="s">
        <v>111</v>
      </c>
      <c r="M26" s="88">
        <v>23</v>
      </c>
      <c r="N26" s="95">
        <v>7110.4005908957106</v>
      </c>
      <c r="O26" s="95">
        <v>3.0072163999483434</v>
      </c>
      <c r="P26" s="88">
        <v>0.35552002954478551</v>
      </c>
      <c r="Q26" s="88" t="s">
        <v>111</v>
      </c>
      <c r="R26" s="88">
        <v>61</v>
      </c>
      <c r="S26" s="88">
        <v>4555.9373847825682</v>
      </c>
      <c r="T26" s="88">
        <v>2.5147517050399801</v>
      </c>
      <c r="U26" s="88">
        <v>0.75304750161695344</v>
      </c>
      <c r="V26" s="88" t="s">
        <v>111</v>
      </c>
    </row>
    <row r="27" spans="2:22" x14ac:dyDescent="0.3">
      <c r="B27" s="87">
        <v>31</v>
      </c>
      <c r="C27" s="87" t="s">
        <v>26</v>
      </c>
      <c r="D27" s="87">
        <v>9820</v>
      </c>
      <c r="E27" s="87">
        <v>3.7056366686791513</v>
      </c>
      <c r="F27" s="87">
        <v>6530.0005897988467</v>
      </c>
      <c r="G27" s="87">
        <v>24197.80963205509</v>
      </c>
      <c r="H27" s="87">
        <v>0.66496951016281536</v>
      </c>
      <c r="I27" s="87" t="s">
        <v>111</v>
      </c>
      <c r="M27" s="88">
        <v>24</v>
      </c>
      <c r="N27" s="95">
        <v>2040</v>
      </c>
      <c r="O27" s="95">
        <v>2.0004992940943982</v>
      </c>
      <c r="P27" s="88">
        <v>0.20198019801980199</v>
      </c>
      <c r="Q27" s="88" t="s">
        <v>111</v>
      </c>
      <c r="R27" s="88">
        <v>62</v>
      </c>
      <c r="S27" s="88">
        <v>5790</v>
      </c>
      <c r="T27" s="88">
        <v>3.6578610039325166</v>
      </c>
      <c r="U27" s="88">
        <v>0.57213438735177868</v>
      </c>
      <c r="V27" s="88" t="s">
        <v>111</v>
      </c>
    </row>
    <row r="28" spans="2:22" x14ac:dyDescent="0.3">
      <c r="B28" s="87">
        <v>32</v>
      </c>
      <c r="C28" s="87" t="s">
        <v>27</v>
      </c>
      <c r="D28" s="87">
        <v>20000</v>
      </c>
      <c r="E28" s="87">
        <v>3.0016346263657798</v>
      </c>
      <c r="F28" s="87">
        <v>4910.0000000012888</v>
      </c>
      <c r="G28" s="87">
        <v>14738.026015459847</v>
      </c>
      <c r="H28" s="87">
        <v>0.24550000000006444</v>
      </c>
      <c r="I28" s="87" t="s">
        <v>111</v>
      </c>
      <c r="M28" s="88">
        <v>25</v>
      </c>
      <c r="N28" s="95">
        <v>8892.699325555528</v>
      </c>
      <c r="O28" s="95">
        <v>1.802798781831211</v>
      </c>
      <c r="P28" s="88">
        <v>0.31953644719926438</v>
      </c>
      <c r="Q28" s="88" t="s">
        <v>111</v>
      </c>
      <c r="R28" s="88">
        <v>63</v>
      </c>
      <c r="S28" s="88">
        <v>3045.596129820779</v>
      </c>
      <c r="T28" s="88">
        <v>3.003653686066956</v>
      </c>
      <c r="U28" s="88">
        <v>0.30005873200204719</v>
      </c>
      <c r="V28" s="88" t="s">
        <v>111</v>
      </c>
    </row>
    <row r="29" spans="2:22" x14ac:dyDescent="0.3">
      <c r="B29" s="87">
        <v>33</v>
      </c>
      <c r="C29" s="87" t="s">
        <v>28</v>
      </c>
      <c r="D29" s="87">
        <v>9820</v>
      </c>
      <c r="E29" s="87">
        <v>3.6218051906008299</v>
      </c>
      <c r="F29" s="87">
        <v>4409.5988193054418</v>
      </c>
      <c r="G29" s="87">
        <v>15970.70789222774</v>
      </c>
      <c r="H29" s="87">
        <v>0.44904264962377205</v>
      </c>
      <c r="I29" s="87" t="s">
        <v>111</v>
      </c>
      <c r="M29" s="88">
        <v>26</v>
      </c>
      <c r="N29" s="95">
        <v>9150.4005908957097</v>
      </c>
      <c r="O29" s="95">
        <v>1.8031648639110216</v>
      </c>
      <c r="P29" s="88">
        <v>0.3287962842578408</v>
      </c>
      <c r="Q29" s="88" t="s">
        <v>111</v>
      </c>
      <c r="R29" s="88">
        <v>64</v>
      </c>
      <c r="S29" s="88">
        <v>5241.5335145941199</v>
      </c>
      <c r="T29" s="88">
        <v>3.6385991730864333</v>
      </c>
      <c r="U29" s="88">
        <v>0.51793809432748217</v>
      </c>
      <c r="V29" s="88" t="s">
        <v>111</v>
      </c>
    </row>
    <row r="30" spans="2:22" x14ac:dyDescent="0.3">
      <c r="B30" s="87">
        <v>34</v>
      </c>
      <c r="C30" s="87" t="s">
        <v>29</v>
      </c>
      <c r="D30" s="87">
        <v>9750</v>
      </c>
      <c r="E30" s="87">
        <v>3.0472244192834381</v>
      </c>
      <c r="F30" s="87">
        <v>11277.30067444871</v>
      </c>
      <c r="G30" s="87">
        <v>34364.465998781699</v>
      </c>
      <c r="H30" s="87">
        <v>1.1566462230203804</v>
      </c>
      <c r="I30" s="87" t="s">
        <v>112</v>
      </c>
      <c r="M30" s="88">
        <v>27</v>
      </c>
      <c r="N30" s="95">
        <v>4909.9999999991851</v>
      </c>
      <c r="O30" s="95">
        <v>3.0016346263657772</v>
      </c>
      <c r="P30" s="88">
        <v>0.24549999999995925</v>
      </c>
      <c r="Q30" s="88" t="s">
        <v>111</v>
      </c>
      <c r="R30" s="88">
        <v>65</v>
      </c>
      <c r="S30" s="88">
        <v>8894.3455578183566</v>
      </c>
      <c r="T30" s="88">
        <v>1.2939626741174786</v>
      </c>
      <c r="U30" s="88">
        <v>0.85031984300366703</v>
      </c>
      <c r="V30" s="88" t="s">
        <v>111</v>
      </c>
    </row>
    <row r="31" spans="2:22" x14ac:dyDescent="0.3">
      <c r="B31" s="87">
        <v>23</v>
      </c>
      <c r="C31" s="87" t="s">
        <v>30</v>
      </c>
      <c r="D31" s="87">
        <v>20000</v>
      </c>
      <c r="E31" s="87">
        <v>3.0072163999483434</v>
      </c>
      <c r="F31" s="87">
        <v>7110.4005908957106</v>
      </c>
      <c r="G31" s="87">
        <v>21382.513267143971</v>
      </c>
      <c r="H31" s="87">
        <v>0.35552002954478551</v>
      </c>
      <c r="I31" s="87" t="s">
        <v>111</v>
      </c>
      <c r="M31" s="88">
        <v>28</v>
      </c>
      <c r="N31" s="95">
        <v>8282.6993255547823</v>
      </c>
      <c r="O31" s="95">
        <v>3.6047389390589251</v>
      </c>
      <c r="P31" s="88">
        <v>0.30653957533511406</v>
      </c>
      <c r="Q31" s="88" t="s">
        <v>111</v>
      </c>
      <c r="R31" s="93">
        <v>66</v>
      </c>
      <c r="S31" s="88">
        <v>11611.73994437158</v>
      </c>
      <c r="T31" s="88">
        <v>2.351633757265247</v>
      </c>
      <c r="U31" s="88">
        <v>1.1885097179500081</v>
      </c>
      <c r="V31" s="88" t="s">
        <v>112</v>
      </c>
    </row>
    <row r="32" spans="2:22" x14ac:dyDescent="0.3">
      <c r="B32" s="87">
        <v>24</v>
      </c>
      <c r="C32" s="87" t="s">
        <v>31</v>
      </c>
      <c r="D32" s="87">
        <v>10100</v>
      </c>
      <c r="E32" s="87">
        <v>2.0004992940943982</v>
      </c>
      <c r="F32" s="87">
        <v>2040</v>
      </c>
      <c r="G32" s="87">
        <v>4081.0185599525721</v>
      </c>
      <c r="H32" s="87">
        <v>0.20198019801980199</v>
      </c>
      <c r="I32" s="87" t="s">
        <v>111</v>
      </c>
      <c r="M32" s="88">
        <v>29</v>
      </c>
      <c r="N32" s="95">
        <v>1689.9999999984705</v>
      </c>
      <c r="O32" s="95">
        <v>3.0003299723561536</v>
      </c>
      <c r="P32" s="88">
        <v>0.16455696202516754</v>
      </c>
      <c r="Q32" s="88" t="s">
        <v>111</v>
      </c>
      <c r="R32" s="88">
        <v>67</v>
      </c>
      <c r="S32" s="88">
        <v>10164.06261522446</v>
      </c>
      <c r="T32" s="88">
        <v>2.4212956160132539</v>
      </c>
      <c r="U32" s="88">
        <v>0.49268359744180612</v>
      </c>
      <c r="V32" s="88" t="s">
        <v>111</v>
      </c>
    </row>
    <row r="33" spans="2:22" x14ac:dyDescent="0.3">
      <c r="B33" s="87">
        <v>25</v>
      </c>
      <c r="C33" s="87" t="s">
        <v>32</v>
      </c>
      <c r="D33" s="87">
        <v>27830</v>
      </c>
      <c r="E33" s="87">
        <v>1.802798781831211</v>
      </c>
      <c r="F33" s="87">
        <v>8892.699325555528</v>
      </c>
      <c r="G33" s="87">
        <v>16031.747511302738</v>
      </c>
      <c r="H33" s="87">
        <v>0.31953644719926438</v>
      </c>
      <c r="I33" s="87" t="s">
        <v>111</v>
      </c>
      <c r="M33" s="88">
        <v>30</v>
      </c>
      <c r="N33" s="95">
        <v>2119.9999999980364</v>
      </c>
      <c r="O33" s="95">
        <v>4.2012776798340425</v>
      </c>
      <c r="P33" s="88">
        <v>0.21221221221201567</v>
      </c>
      <c r="Q33" s="88" t="s">
        <v>111</v>
      </c>
      <c r="R33" s="88">
        <v>68</v>
      </c>
      <c r="S33" s="88">
        <v>2437.93166597254</v>
      </c>
      <c r="T33" s="88">
        <v>3.0015155224350147</v>
      </c>
      <c r="U33" s="88">
        <v>0.24019031191847684</v>
      </c>
      <c r="V33" s="88" t="s">
        <v>111</v>
      </c>
    </row>
    <row r="34" spans="2:22" x14ac:dyDescent="0.3">
      <c r="B34" s="87">
        <v>19</v>
      </c>
      <c r="C34" s="87" t="s">
        <v>33</v>
      </c>
      <c r="D34" s="87">
        <v>9800</v>
      </c>
      <c r="E34" s="87">
        <v>1.4577195377755452</v>
      </c>
      <c r="F34" s="87">
        <v>10720</v>
      </c>
      <c r="G34" s="87">
        <v>15626.753444953845</v>
      </c>
      <c r="H34" s="87">
        <v>1.0938775510204082</v>
      </c>
      <c r="I34" s="87" t="s">
        <v>112</v>
      </c>
      <c r="M34" s="88">
        <v>31</v>
      </c>
      <c r="N34" s="95">
        <v>6530.0005897988467</v>
      </c>
      <c r="O34" s="95">
        <v>3.7056366686791513</v>
      </c>
      <c r="P34" s="88">
        <v>0.66496951016281536</v>
      </c>
      <c r="Q34" s="88" t="s">
        <v>111</v>
      </c>
      <c r="R34" s="88">
        <v>69</v>
      </c>
      <c r="S34" s="88">
        <v>8451.7399443721242</v>
      </c>
      <c r="T34" s="88">
        <v>1.2792561453364661</v>
      </c>
      <c r="U34" s="88">
        <v>0.80800573081951477</v>
      </c>
      <c r="V34" s="88" t="s">
        <v>111</v>
      </c>
    </row>
    <row r="35" spans="2:22" x14ac:dyDescent="0.3">
      <c r="B35" s="87">
        <v>20</v>
      </c>
      <c r="C35" s="87" t="s">
        <v>34</v>
      </c>
      <c r="D35" s="87">
        <v>15680</v>
      </c>
      <c r="E35" s="87">
        <v>1.802681639082798</v>
      </c>
      <c r="F35" s="87">
        <v>4950</v>
      </c>
      <c r="G35" s="87">
        <v>8923.2741134598509</v>
      </c>
      <c r="H35" s="87">
        <v>0.31568877551020408</v>
      </c>
      <c r="I35" s="87" t="s">
        <v>111</v>
      </c>
      <c r="M35" s="88">
        <v>32</v>
      </c>
      <c r="N35" s="95">
        <v>4910.0000000012888</v>
      </c>
      <c r="O35" s="95">
        <v>3.0016346263657798</v>
      </c>
      <c r="P35" s="88">
        <v>0.24550000000006444</v>
      </c>
      <c r="Q35" s="88" t="s">
        <v>111</v>
      </c>
      <c r="R35" s="88">
        <v>70</v>
      </c>
      <c r="S35" s="88">
        <v>4218.2600556150956</v>
      </c>
      <c r="T35" s="88">
        <v>2.4106716218861677</v>
      </c>
      <c r="U35" s="88">
        <v>0.42182600556150956</v>
      </c>
      <c r="V35" s="88" t="s">
        <v>111</v>
      </c>
    </row>
    <row r="36" spans="2:22" x14ac:dyDescent="0.3">
      <c r="B36" s="87">
        <v>21</v>
      </c>
      <c r="C36" s="87" t="s">
        <v>35</v>
      </c>
      <c r="D36" s="87">
        <v>10100</v>
      </c>
      <c r="E36" s="87">
        <v>2.0006307892677166</v>
      </c>
      <c r="F36" s="87">
        <v>2160.8347586718692</v>
      </c>
      <c r="G36" s="87">
        <v>4323.0325487188175</v>
      </c>
      <c r="H36" s="87">
        <v>0.21394403551206626</v>
      </c>
      <c r="I36" s="87" t="s">
        <v>111</v>
      </c>
      <c r="M36" s="88">
        <v>33</v>
      </c>
      <c r="N36" s="95">
        <v>4409.5988193054418</v>
      </c>
      <c r="O36" s="95">
        <v>3.6218051906008299</v>
      </c>
      <c r="P36" s="88">
        <v>0.44904264962377205</v>
      </c>
      <c r="Q36" s="88" t="s">
        <v>111</v>
      </c>
      <c r="R36" s="88">
        <v>71</v>
      </c>
      <c r="S36" s="88">
        <v>8099.9999999929696</v>
      </c>
      <c r="T36" s="88">
        <v>2.5646257074545358</v>
      </c>
      <c r="U36" s="88">
        <v>0.82233502537999692</v>
      </c>
      <c r="V36" s="88" t="s">
        <v>111</v>
      </c>
    </row>
    <row r="37" spans="2:22" x14ac:dyDescent="0.3">
      <c r="B37" s="87">
        <v>22</v>
      </c>
      <c r="C37" s="87" t="s">
        <v>36</v>
      </c>
      <c r="D37" s="87">
        <v>10090</v>
      </c>
      <c r="E37" s="87">
        <v>3.0084039445080872</v>
      </c>
      <c r="F37" s="87">
        <v>3730</v>
      </c>
      <c r="G37" s="87">
        <v>11221.346713015166</v>
      </c>
      <c r="H37" s="87">
        <v>0.36967294350842417</v>
      </c>
      <c r="I37" s="87" t="s">
        <v>111</v>
      </c>
      <c r="M37" s="93">
        <v>34</v>
      </c>
      <c r="N37" s="95">
        <v>11277.30067444871</v>
      </c>
      <c r="O37" s="95">
        <v>3.0472244192834381</v>
      </c>
      <c r="P37" s="88">
        <v>1.1566462230203804</v>
      </c>
      <c r="Q37" s="88" t="s">
        <v>112</v>
      </c>
      <c r="R37" s="88">
        <v>72</v>
      </c>
      <c r="S37" s="88">
        <v>3792.0525935509859</v>
      </c>
      <c r="T37" s="88">
        <v>2.4075969196018927</v>
      </c>
      <c r="U37" s="88">
        <v>0.37920525935509858</v>
      </c>
      <c r="V37" s="88" t="s">
        <v>111</v>
      </c>
    </row>
    <row r="38" spans="2:22" x14ac:dyDescent="0.3">
      <c r="B38" s="87">
        <v>17</v>
      </c>
      <c r="C38" s="87" t="s">
        <v>37</v>
      </c>
      <c r="D38" s="87">
        <v>15680</v>
      </c>
      <c r="E38" s="87">
        <v>1.802681639082798</v>
      </c>
      <c r="F38" s="87">
        <v>4950</v>
      </c>
      <c r="G38" s="87">
        <v>8923.2741134598509</v>
      </c>
      <c r="H38" s="87">
        <v>0.31568877551020408</v>
      </c>
      <c r="I38" s="87" t="s">
        <v>111</v>
      </c>
      <c r="M38" s="88">
        <v>35</v>
      </c>
      <c r="N38" s="95">
        <v>11299.598819305442</v>
      </c>
      <c r="O38" s="95">
        <v>2.4012190908262938</v>
      </c>
      <c r="P38" s="88">
        <v>0.24139283954935786</v>
      </c>
      <c r="Q38" s="88" t="s">
        <v>111</v>
      </c>
      <c r="R38" s="88">
        <v>73</v>
      </c>
      <c r="S38" s="88">
        <v>5178.2600556278767</v>
      </c>
      <c r="T38" s="88">
        <v>1.2115124167151312</v>
      </c>
      <c r="U38" s="88">
        <v>0.50967126531770435</v>
      </c>
      <c r="V38" s="88" t="s">
        <v>111</v>
      </c>
    </row>
    <row r="39" spans="2:22" x14ac:dyDescent="0.3">
      <c r="B39" s="87">
        <v>18</v>
      </c>
      <c r="C39" s="87" t="s">
        <v>38</v>
      </c>
      <c r="D39" s="87">
        <v>46810</v>
      </c>
      <c r="E39" s="87">
        <v>1.2000225080948348</v>
      </c>
      <c r="F39" s="87">
        <v>4950</v>
      </c>
      <c r="G39" s="87">
        <v>5940.111415069432</v>
      </c>
      <c r="H39" s="87">
        <v>0.10574663533433028</v>
      </c>
      <c r="I39" s="87" t="s">
        <v>111</v>
      </c>
      <c r="M39" s="88">
        <v>36</v>
      </c>
      <c r="N39" s="95">
        <v>4717.3006744405047</v>
      </c>
      <c r="O39" s="95">
        <v>3.6290656907974657</v>
      </c>
      <c r="P39" s="88">
        <v>0.48037685075768888</v>
      </c>
      <c r="Q39" s="88" t="s">
        <v>111</v>
      </c>
      <c r="R39" s="93">
        <v>74</v>
      </c>
      <c r="S39" s="88">
        <v>10330</v>
      </c>
      <c r="T39" s="88">
        <v>2.644418873757703</v>
      </c>
      <c r="U39" s="88">
        <v>0.90773286467486825</v>
      </c>
      <c r="V39" s="88" t="s">
        <v>112</v>
      </c>
    </row>
    <row r="40" spans="2:22" x14ac:dyDescent="0.3">
      <c r="B40" s="87">
        <v>54</v>
      </c>
      <c r="C40" s="87" t="s">
        <v>39</v>
      </c>
      <c r="D40" s="87">
        <v>46810</v>
      </c>
      <c r="E40" s="87">
        <v>1.2000225080948348</v>
      </c>
      <c r="F40" s="87">
        <v>4950</v>
      </c>
      <c r="G40" s="87">
        <v>5940.111415069432</v>
      </c>
      <c r="H40" s="87">
        <v>0.10574663533433028</v>
      </c>
      <c r="I40" s="87" t="s">
        <v>111</v>
      </c>
      <c r="M40" s="88">
        <v>37</v>
      </c>
      <c r="N40" s="95">
        <v>10570</v>
      </c>
      <c r="O40" s="95">
        <v>1.8004681065029569</v>
      </c>
      <c r="P40" s="88">
        <v>0.20405405405405405</v>
      </c>
      <c r="Q40" s="88" t="s">
        <v>111</v>
      </c>
      <c r="R40" s="93">
        <v>75</v>
      </c>
      <c r="S40" s="88">
        <v>11505.879072411934</v>
      </c>
      <c r="T40" s="88">
        <v>2.3171682060076177</v>
      </c>
      <c r="U40" s="88">
        <v>1.1776744188753259</v>
      </c>
      <c r="V40" s="88" t="s">
        <v>112</v>
      </c>
    </row>
    <row r="41" spans="2:22" ht="15" thickBot="1" x14ac:dyDescent="0.35">
      <c r="B41" s="87">
        <v>55</v>
      </c>
      <c r="C41" s="87" t="s">
        <v>40</v>
      </c>
      <c r="D41" s="87">
        <v>39360</v>
      </c>
      <c r="E41" s="87">
        <v>1.8000009176777958</v>
      </c>
      <c r="F41" s="87">
        <v>1690</v>
      </c>
      <c r="G41" s="87">
        <v>3042.001550875475</v>
      </c>
      <c r="H41" s="87">
        <v>4.29369918699187E-2</v>
      </c>
      <c r="I41" s="87" t="s">
        <v>111</v>
      </c>
      <c r="M41" s="89">
        <v>38</v>
      </c>
      <c r="N41" s="96">
        <v>10570</v>
      </c>
      <c r="O41" s="96">
        <v>1.8004681065029569</v>
      </c>
      <c r="P41" s="89">
        <v>0.20405405405405405</v>
      </c>
      <c r="Q41" s="89" t="s">
        <v>111</v>
      </c>
      <c r="R41" s="89">
        <v>76</v>
      </c>
      <c r="S41" s="89">
        <v>5284.1209275875253</v>
      </c>
      <c r="T41" s="89">
        <v>1.2132914711258005</v>
      </c>
      <c r="U41" s="89">
        <v>0.5200906424790871</v>
      </c>
      <c r="V41" s="89" t="s">
        <v>111</v>
      </c>
    </row>
    <row r="42" spans="2:22" ht="15" thickTop="1" x14ac:dyDescent="0.3">
      <c r="B42" s="87">
        <v>56</v>
      </c>
      <c r="C42" s="87" t="s">
        <v>41</v>
      </c>
      <c r="D42" s="87">
        <v>8110</v>
      </c>
      <c r="E42" s="87">
        <v>2.5617675475128689</v>
      </c>
      <c r="F42" s="87">
        <v>6639.9999999984702</v>
      </c>
      <c r="G42" s="87">
        <v>17010.136515481532</v>
      </c>
      <c r="H42" s="87">
        <v>0.81874229346466953</v>
      </c>
      <c r="I42" s="87" t="s">
        <v>111</v>
      </c>
    </row>
    <row r="43" spans="2:22" x14ac:dyDescent="0.3">
      <c r="B43" s="87">
        <v>47</v>
      </c>
      <c r="C43" s="87" t="s">
        <v>42</v>
      </c>
      <c r="D43" s="87">
        <v>10090</v>
      </c>
      <c r="E43" s="87">
        <v>3.0084039445080872</v>
      </c>
      <c r="F43" s="87">
        <v>3730</v>
      </c>
      <c r="G43" s="87">
        <v>11221.346713015166</v>
      </c>
      <c r="H43" s="87">
        <v>0.36967294350842417</v>
      </c>
      <c r="I43" s="87" t="s">
        <v>111</v>
      </c>
    </row>
    <row r="44" spans="2:22" x14ac:dyDescent="0.3">
      <c r="B44" s="87">
        <v>48</v>
      </c>
      <c r="C44" s="87" t="s">
        <v>43</v>
      </c>
      <c r="D44" s="87">
        <v>10270</v>
      </c>
      <c r="E44" s="87">
        <v>3.000329972356155</v>
      </c>
      <c r="F44" s="87">
        <v>1690</v>
      </c>
      <c r="G44" s="87">
        <v>5070.5576532819023</v>
      </c>
      <c r="H44" s="87">
        <v>0.16455696202531644</v>
      </c>
      <c r="I44" s="87" t="s">
        <v>111</v>
      </c>
    </row>
    <row r="45" spans="2:22" x14ac:dyDescent="0.3">
      <c r="B45" s="87">
        <v>49</v>
      </c>
      <c r="C45" s="87" t="s">
        <v>44</v>
      </c>
      <c r="D45" s="87">
        <v>10460</v>
      </c>
      <c r="E45" s="87">
        <v>1.2029105904109536</v>
      </c>
      <c r="F45" s="87">
        <v>3730</v>
      </c>
      <c r="G45" s="87">
        <v>4486.8565022328567</v>
      </c>
      <c r="H45" s="87">
        <v>0.35659655831739961</v>
      </c>
      <c r="I45" s="87" t="s">
        <v>111</v>
      </c>
    </row>
    <row r="46" spans="2:22" x14ac:dyDescent="0.3">
      <c r="B46" s="87">
        <v>50</v>
      </c>
      <c r="C46" s="87" t="s">
        <v>45</v>
      </c>
      <c r="D46" s="87">
        <v>39360</v>
      </c>
      <c r="E46" s="87">
        <v>1.8000009176777958</v>
      </c>
      <c r="F46" s="87">
        <v>1689.9999999984705</v>
      </c>
      <c r="G46" s="87">
        <v>3042.0015508727215</v>
      </c>
      <c r="H46" s="87">
        <v>4.2936991869879836E-2</v>
      </c>
      <c r="I46" s="87" t="s">
        <v>111</v>
      </c>
    </row>
    <row r="47" spans="2:22" x14ac:dyDescent="0.3">
      <c r="B47" s="87">
        <v>26</v>
      </c>
      <c r="C47" s="87" t="s">
        <v>46</v>
      </c>
      <c r="D47" s="87">
        <v>27830</v>
      </c>
      <c r="E47" s="87">
        <v>1.8031648639110216</v>
      </c>
      <c r="F47" s="87">
        <v>9150.4005908957097</v>
      </c>
      <c r="G47" s="87">
        <v>16499.680836213793</v>
      </c>
      <c r="H47" s="87">
        <v>0.3287962842578408</v>
      </c>
      <c r="I47" s="87" t="s">
        <v>111</v>
      </c>
    </row>
    <row r="48" spans="2:22" x14ac:dyDescent="0.3">
      <c r="B48" s="87">
        <v>27</v>
      </c>
      <c r="C48" s="87" t="s">
        <v>47</v>
      </c>
      <c r="D48" s="87">
        <v>20000</v>
      </c>
      <c r="E48" s="87">
        <v>3.0016346263657772</v>
      </c>
      <c r="F48" s="87">
        <v>4909.9999999991851</v>
      </c>
      <c r="G48" s="87">
        <v>14738.026015453519</v>
      </c>
      <c r="H48" s="87">
        <v>0.24549999999995925</v>
      </c>
      <c r="I48" s="87" t="s">
        <v>111</v>
      </c>
    </row>
    <row r="49" spans="2:9" x14ac:dyDescent="0.3">
      <c r="B49" s="87">
        <v>28</v>
      </c>
      <c r="C49" s="87" t="s">
        <v>48</v>
      </c>
      <c r="D49" s="87">
        <v>27020</v>
      </c>
      <c r="E49" s="87">
        <v>3.6047389390589251</v>
      </c>
      <c r="F49" s="87">
        <v>8282.6993255547823</v>
      </c>
      <c r="G49" s="87">
        <v>29856.968779344421</v>
      </c>
      <c r="H49" s="87">
        <v>0.30653957533511406</v>
      </c>
      <c r="I49" s="87" t="s">
        <v>111</v>
      </c>
    </row>
    <row r="50" spans="2:9" x14ac:dyDescent="0.3">
      <c r="B50" s="87">
        <v>29</v>
      </c>
      <c r="C50" s="87" t="s">
        <v>49</v>
      </c>
      <c r="D50" s="87">
        <v>10270</v>
      </c>
      <c r="E50" s="87">
        <v>3.0003299723561536</v>
      </c>
      <c r="F50" s="87">
        <v>1689.9999999984705</v>
      </c>
      <c r="G50" s="87">
        <v>5070.5576532773102</v>
      </c>
      <c r="H50" s="87">
        <v>0.16455696202516754</v>
      </c>
      <c r="I50" s="87" t="s">
        <v>111</v>
      </c>
    </row>
    <row r="51" spans="2:9" x14ac:dyDescent="0.3">
      <c r="B51" s="87">
        <v>30</v>
      </c>
      <c r="C51" s="87" t="s">
        <v>50</v>
      </c>
      <c r="D51" s="87">
        <v>9990</v>
      </c>
      <c r="E51" s="87">
        <v>4.2012776798340425</v>
      </c>
      <c r="F51" s="87">
        <v>2119.9999999980364</v>
      </c>
      <c r="G51" s="87">
        <v>8906.7086812399211</v>
      </c>
      <c r="H51" s="87">
        <v>0.21221221221201567</v>
      </c>
      <c r="I51" s="87" t="s">
        <v>111</v>
      </c>
    </row>
    <row r="52" spans="2:9" x14ac:dyDescent="0.3">
      <c r="B52" s="87">
        <v>43</v>
      </c>
      <c r="C52" s="87" t="s">
        <v>51</v>
      </c>
      <c r="D52" s="87">
        <v>27020</v>
      </c>
      <c r="E52" s="87">
        <v>3.6054068045595873</v>
      </c>
      <c r="F52" s="87">
        <v>8540.4005908944382</v>
      </c>
      <c r="G52" s="87">
        <v>30791.618404075529</v>
      </c>
      <c r="H52" s="87">
        <v>0.31607700188358395</v>
      </c>
      <c r="I52" s="87" t="s">
        <v>111</v>
      </c>
    </row>
    <row r="53" spans="2:9" x14ac:dyDescent="0.3">
      <c r="B53" s="87">
        <v>44</v>
      </c>
      <c r="C53" s="87" t="s">
        <v>52</v>
      </c>
      <c r="D53" s="87">
        <v>10260</v>
      </c>
      <c r="E53" s="87">
        <v>3.0112841932656522</v>
      </c>
      <c r="F53" s="87">
        <v>4089.5994091202756</v>
      </c>
      <c r="G53" s="87">
        <v>12314.946057472436</v>
      </c>
      <c r="H53" s="87">
        <v>0.39859643363745378</v>
      </c>
      <c r="I53" s="87" t="s">
        <v>111</v>
      </c>
    </row>
    <row r="54" spans="2:9" x14ac:dyDescent="0.3">
      <c r="B54" s="87">
        <v>45</v>
      </c>
      <c r="C54" s="87" t="s">
        <v>53</v>
      </c>
      <c r="D54" s="87">
        <v>9640</v>
      </c>
      <c r="E54" s="87">
        <v>2.4495659729842769</v>
      </c>
      <c r="F54" s="87">
        <v>5870.5348194368335</v>
      </c>
      <c r="G54" s="87">
        <v>14380.262336911863</v>
      </c>
      <c r="H54" s="87">
        <v>0.60897664102041837</v>
      </c>
      <c r="I54" s="87" t="s">
        <v>111</v>
      </c>
    </row>
    <row r="55" spans="2:9" x14ac:dyDescent="0.3">
      <c r="B55" s="87">
        <v>46</v>
      </c>
      <c r="C55" s="87" t="s">
        <v>54</v>
      </c>
      <c r="D55" s="87">
        <v>20630</v>
      </c>
      <c r="E55" s="87">
        <v>2.4164626250806798</v>
      </c>
      <c r="F55" s="87">
        <v>9539.9999999940992</v>
      </c>
      <c r="G55" s="87">
        <v>23053.053443255427</v>
      </c>
      <c r="H55" s="87">
        <v>0.46243334949074644</v>
      </c>
      <c r="I55" s="87" t="s">
        <v>111</v>
      </c>
    </row>
    <row r="56" spans="2:9" x14ac:dyDescent="0.3">
      <c r="B56" s="87">
        <v>51</v>
      </c>
      <c r="C56" s="87" t="s">
        <v>55</v>
      </c>
      <c r="D56" s="87">
        <v>9990</v>
      </c>
      <c r="E56" s="87">
        <v>4.2012776798340337</v>
      </c>
      <c r="F56" s="87">
        <v>2119.9999999949309</v>
      </c>
      <c r="G56" s="87">
        <v>8906.7086812268553</v>
      </c>
      <c r="H56" s="87">
        <v>0.2122122122117048</v>
      </c>
      <c r="I56" s="87" t="s">
        <v>111</v>
      </c>
    </row>
    <row r="57" spans="2:9" x14ac:dyDescent="0.3">
      <c r="B57" s="87">
        <v>52</v>
      </c>
      <c r="C57" s="87" t="s">
        <v>56</v>
      </c>
      <c r="D57" s="87">
        <v>10460</v>
      </c>
      <c r="E57" s="87">
        <v>1.2029105904109536</v>
      </c>
      <c r="F57" s="87">
        <v>3730</v>
      </c>
      <c r="G57" s="87">
        <v>4486.8565022328567</v>
      </c>
      <c r="H57" s="87">
        <v>0.35659655831739961</v>
      </c>
      <c r="I57" s="87" t="s">
        <v>111</v>
      </c>
    </row>
    <row r="58" spans="2:9" x14ac:dyDescent="0.3">
      <c r="B58" s="87">
        <v>53</v>
      </c>
      <c r="C58" s="87" t="s">
        <v>57</v>
      </c>
      <c r="D58" s="87">
        <v>9650</v>
      </c>
      <c r="E58" s="87">
        <v>1.224310098361675</v>
      </c>
      <c r="F58" s="87">
        <v>5849.9999999980364</v>
      </c>
      <c r="G58" s="87">
        <v>7162.2140754133952</v>
      </c>
      <c r="H58" s="87">
        <v>0.60621761658010742</v>
      </c>
      <c r="I58" s="87" t="s">
        <v>111</v>
      </c>
    </row>
    <row r="59" spans="2:9" x14ac:dyDescent="0.3">
      <c r="B59" s="87">
        <v>40</v>
      </c>
      <c r="C59" s="87" t="s">
        <v>58</v>
      </c>
      <c r="D59" s="87">
        <v>9750</v>
      </c>
      <c r="E59" s="87">
        <v>2.985977061369367</v>
      </c>
      <c r="F59" s="87">
        <v>11019.599409110629</v>
      </c>
      <c r="G59" s="87">
        <v>32904.271061083768</v>
      </c>
      <c r="H59" s="87">
        <v>1.1302153240113466</v>
      </c>
      <c r="I59" s="87" t="s">
        <v>112</v>
      </c>
    </row>
    <row r="60" spans="2:9" x14ac:dyDescent="0.3">
      <c r="B60" s="87">
        <v>41</v>
      </c>
      <c r="C60" s="87" t="s">
        <v>59</v>
      </c>
      <c r="D60" s="87">
        <v>10260</v>
      </c>
      <c r="E60" s="87">
        <v>3.0225589532212798</v>
      </c>
      <c r="F60" s="87">
        <v>4849.3690084821155</v>
      </c>
      <c r="G60" s="87">
        <v>14657.503714061419</v>
      </c>
      <c r="H60" s="87">
        <v>0.4726480515089781</v>
      </c>
      <c r="I60" s="87" t="s">
        <v>111</v>
      </c>
    </row>
    <row r="61" spans="2:9" x14ac:dyDescent="0.3">
      <c r="B61" s="87">
        <v>42</v>
      </c>
      <c r="C61" s="87" t="s">
        <v>60</v>
      </c>
      <c r="D61" s="87">
        <v>9850</v>
      </c>
      <c r="E61" s="87">
        <v>2.525927315182479</v>
      </c>
      <c r="F61" s="87">
        <v>7567.9316659692122</v>
      </c>
      <c r="G61" s="87">
        <v>19116.045314506078</v>
      </c>
      <c r="H61" s="87">
        <v>0.76831793563139206</v>
      </c>
      <c r="I61" s="87" t="s">
        <v>111</v>
      </c>
    </row>
    <row r="62" spans="2:9" x14ac:dyDescent="0.3">
      <c r="B62" s="87">
        <v>38</v>
      </c>
      <c r="C62" s="87" t="s">
        <v>61</v>
      </c>
      <c r="D62" s="87">
        <v>51800</v>
      </c>
      <c r="E62" s="87">
        <v>1.8004681065029569</v>
      </c>
      <c r="F62" s="87">
        <v>10570</v>
      </c>
      <c r="G62" s="87">
        <v>19030.947885736256</v>
      </c>
      <c r="H62" s="87">
        <v>0.20405405405405405</v>
      </c>
      <c r="I62" s="87" t="s">
        <v>111</v>
      </c>
    </row>
    <row r="63" spans="2:9" x14ac:dyDescent="0.3">
      <c r="B63" s="87">
        <v>39</v>
      </c>
      <c r="C63" s="87" t="s">
        <v>62</v>
      </c>
      <c r="D63" s="87">
        <v>10180</v>
      </c>
      <c r="E63" s="87">
        <v>2.7816916636621332</v>
      </c>
      <c r="F63" s="87">
        <v>10330</v>
      </c>
      <c r="G63" s="87">
        <v>28734.874885629837</v>
      </c>
      <c r="H63" s="87">
        <v>1.0147347740667976</v>
      </c>
      <c r="I63" s="87" t="s">
        <v>112</v>
      </c>
    </row>
    <row r="64" spans="2:9" x14ac:dyDescent="0.3">
      <c r="B64" s="87">
        <v>74</v>
      </c>
      <c r="C64" s="87" t="s">
        <v>63</v>
      </c>
      <c r="D64" s="87">
        <v>11380</v>
      </c>
      <c r="E64" s="87">
        <v>2.644418873757703</v>
      </c>
      <c r="F64" s="87">
        <v>10330</v>
      </c>
      <c r="G64" s="87">
        <v>27316.846965917073</v>
      </c>
      <c r="H64" s="87">
        <v>0.90773286467486825</v>
      </c>
      <c r="I64" s="87" t="s">
        <v>112</v>
      </c>
    </row>
    <row r="65" spans="2:9" x14ac:dyDescent="0.3">
      <c r="B65" s="87">
        <v>75</v>
      </c>
      <c r="C65" s="87" t="s">
        <v>64</v>
      </c>
      <c r="D65" s="87">
        <v>9770</v>
      </c>
      <c r="E65" s="87">
        <v>2.3171682060076177</v>
      </c>
      <c r="F65" s="87">
        <v>11505.879072411934</v>
      </c>
      <c r="G65" s="87">
        <v>26661.057168761352</v>
      </c>
      <c r="H65" s="87">
        <v>1.1776744188753259</v>
      </c>
      <c r="I65" s="87" t="s">
        <v>112</v>
      </c>
    </row>
    <row r="66" spans="2:9" x14ac:dyDescent="0.3">
      <c r="B66" s="87">
        <v>76</v>
      </c>
      <c r="C66" s="87" t="s">
        <v>65</v>
      </c>
      <c r="D66" s="87">
        <v>10160</v>
      </c>
      <c r="E66" s="87">
        <v>1.2132914711258005</v>
      </c>
      <c r="F66" s="87">
        <v>5284.1209275875253</v>
      </c>
      <c r="G66" s="87">
        <v>6411.1788538392984</v>
      </c>
      <c r="H66" s="87">
        <v>0.5200906424790871</v>
      </c>
      <c r="I66" s="87" t="s">
        <v>111</v>
      </c>
    </row>
    <row r="67" spans="2:9" x14ac:dyDescent="0.3">
      <c r="B67" s="87">
        <v>71</v>
      </c>
      <c r="C67" s="87" t="s">
        <v>66</v>
      </c>
      <c r="D67" s="87">
        <v>9850</v>
      </c>
      <c r="E67" s="87">
        <v>2.5646257074545358</v>
      </c>
      <c r="F67" s="87">
        <v>8099.9999999929696</v>
      </c>
      <c r="G67" s="87">
        <v>20773.468230363709</v>
      </c>
      <c r="H67" s="87">
        <v>0.82233502537999692</v>
      </c>
      <c r="I67" s="87" t="s">
        <v>111</v>
      </c>
    </row>
    <row r="68" spans="2:9" x14ac:dyDescent="0.3">
      <c r="B68" s="87">
        <v>72</v>
      </c>
      <c r="C68" s="87" t="s">
        <v>67</v>
      </c>
      <c r="D68" s="87">
        <v>10000</v>
      </c>
      <c r="E68" s="87">
        <v>2.4075969196018927</v>
      </c>
      <c r="F68" s="87">
        <v>3792.0525935509859</v>
      </c>
      <c r="G68" s="87">
        <v>9129.734143201722</v>
      </c>
      <c r="H68" s="87">
        <v>0.37920525935509858</v>
      </c>
      <c r="I68" s="87" t="s">
        <v>111</v>
      </c>
    </row>
    <row r="69" spans="2:9" x14ac:dyDescent="0.3">
      <c r="B69" s="87">
        <v>73</v>
      </c>
      <c r="C69" s="87" t="s">
        <v>68</v>
      </c>
      <c r="D69" s="87">
        <v>10160</v>
      </c>
      <c r="E69" s="87">
        <v>1.2115124167151312</v>
      </c>
      <c r="F69" s="87">
        <v>5178.2600556278767</v>
      </c>
      <c r="G69" s="87">
        <v>6273.5263543731589</v>
      </c>
      <c r="H69" s="87">
        <v>0.50967126531770435</v>
      </c>
      <c r="I69" s="87" t="s">
        <v>111</v>
      </c>
    </row>
    <row r="70" spans="2:9" x14ac:dyDescent="0.3">
      <c r="B70" s="87">
        <v>57</v>
      </c>
      <c r="C70" s="87" t="s">
        <v>69</v>
      </c>
      <c r="D70" s="87">
        <v>4420</v>
      </c>
      <c r="E70" s="87">
        <v>2.8774134105788138</v>
      </c>
      <c r="F70" s="87">
        <v>4744.4038701842901</v>
      </c>
      <c r="G70" s="87">
        <v>13651.611321270302</v>
      </c>
      <c r="H70" s="87">
        <v>1.0733945407656764</v>
      </c>
      <c r="I70" s="87" t="s">
        <v>112</v>
      </c>
    </row>
    <row r="71" spans="2:9" x14ac:dyDescent="0.3">
      <c r="B71" s="87">
        <v>58</v>
      </c>
      <c r="C71" s="87" t="s">
        <v>70</v>
      </c>
      <c r="D71" s="87">
        <v>9650</v>
      </c>
      <c r="E71" s="87">
        <v>1.2243100983616226</v>
      </c>
      <c r="F71" s="87">
        <v>5849.9999999949314</v>
      </c>
      <c r="G71" s="87">
        <v>7162.214075409287</v>
      </c>
      <c r="H71" s="87">
        <v>0.60621761657978568</v>
      </c>
      <c r="I71" s="87" t="s">
        <v>111</v>
      </c>
    </row>
    <row r="72" spans="2:9" x14ac:dyDescent="0.3">
      <c r="B72" s="87">
        <v>59</v>
      </c>
      <c r="C72" s="87" t="s">
        <v>71</v>
      </c>
      <c r="D72" s="87">
        <v>10010</v>
      </c>
      <c r="E72" s="87">
        <v>2.4371866609804793</v>
      </c>
      <c r="F72" s="87">
        <v>5682.0683340382147</v>
      </c>
      <c r="G72" s="87">
        <v>13848.261150497512</v>
      </c>
      <c r="H72" s="87">
        <v>0.56763919420961184</v>
      </c>
      <c r="I72" s="87" t="s">
        <v>111</v>
      </c>
    </row>
    <row r="73" spans="2:9" x14ac:dyDescent="0.3">
      <c r="B73" s="87">
        <v>67</v>
      </c>
      <c r="C73" s="87" t="s">
        <v>72</v>
      </c>
      <c r="D73" s="87">
        <v>20630</v>
      </c>
      <c r="E73" s="87">
        <v>2.4212956160132539</v>
      </c>
      <c r="F73" s="87">
        <v>10164.06261522446</v>
      </c>
      <c r="G73" s="87">
        <v>24610.200251127193</v>
      </c>
      <c r="H73" s="87">
        <v>0.49268359744180612</v>
      </c>
      <c r="I73" s="87" t="s">
        <v>111</v>
      </c>
    </row>
    <row r="74" spans="2:9" x14ac:dyDescent="0.3">
      <c r="B74" s="87">
        <v>68</v>
      </c>
      <c r="C74" s="87" t="s">
        <v>73</v>
      </c>
      <c r="D74" s="87">
        <v>10150</v>
      </c>
      <c r="E74" s="87">
        <v>3.0015155224350147</v>
      </c>
      <c r="F74" s="87">
        <v>2437.93166597254</v>
      </c>
      <c r="G74" s="87">
        <v>7317.4897380524344</v>
      </c>
      <c r="H74" s="87">
        <v>0.24019031191847684</v>
      </c>
      <c r="I74" s="87" t="s">
        <v>111</v>
      </c>
    </row>
    <row r="75" spans="2:9" x14ac:dyDescent="0.3">
      <c r="B75" s="87">
        <v>69</v>
      </c>
      <c r="C75" s="87" t="s">
        <v>74</v>
      </c>
      <c r="D75" s="87">
        <v>10460</v>
      </c>
      <c r="E75" s="87">
        <v>1.2792561453364661</v>
      </c>
      <c r="F75" s="87">
        <v>8451.7399443721242</v>
      </c>
      <c r="G75" s="87">
        <v>10811.940262623722</v>
      </c>
      <c r="H75" s="87">
        <v>0.80800573081951477</v>
      </c>
      <c r="I75" s="87" t="s">
        <v>111</v>
      </c>
    </row>
    <row r="76" spans="2:9" x14ac:dyDescent="0.3">
      <c r="B76" s="87">
        <v>70</v>
      </c>
      <c r="C76" s="87" t="s">
        <v>75</v>
      </c>
      <c r="D76" s="87">
        <v>10000</v>
      </c>
      <c r="E76" s="87">
        <v>2.4106716218861677</v>
      </c>
      <c r="F76" s="87">
        <v>4218.2600556150956</v>
      </c>
      <c r="G76" s="87">
        <v>10168.839809807278</v>
      </c>
      <c r="H76" s="87">
        <v>0.42182600556150956</v>
      </c>
      <c r="I76" s="87" t="s">
        <v>111</v>
      </c>
    </row>
    <row r="77" spans="2:9" x14ac:dyDescent="0.3">
      <c r="B77" s="87">
        <v>60</v>
      </c>
      <c r="C77" s="87" t="s">
        <v>76</v>
      </c>
      <c r="D77" s="87">
        <v>8110</v>
      </c>
      <c r="E77" s="87">
        <v>2.5617675475130199</v>
      </c>
      <c r="F77" s="87">
        <v>6640</v>
      </c>
      <c r="G77" s="87">
        <v>17010.136515486451</v>
      </c>
      <c r="H77" s="87">
        <v>0.81874229346485816</v>
      </c>
      <c r="I77" s="87" t="s">
        <v>111</v>
      </c>
    </row>
    <row r="78" spans="2:9" x14ac:dyDescent="0.3">
      <c r="B78" s="87">
        <v>61</v>
      </c>
      <c r="C78" s="87" t="s">
        <v>77</v>
      </c>
      <c r="D78" s="87">
        <v>6050</v>
      </c>
      <c r="E78" s="87">
        <v>2.5147517050399801</v>
      </c>
      <c r="F78" s="87">
        <v>4555.9373847825682</v>
      </c>
      <c r="G78" s="87">
        <v>11457.051306437352</v>
      </c>
      <c r="H78" s="87">
        <v>0.75304750161695344</v>
      </c>
      <c r="I78" s="87" t="s">
        <v>111</v>
      </c>
    </row>
    <row r="79" spans="2:9" x14ac:dyDescent="0.3">
      <c r="B79" s="87">
        <v>62</v>
      </c>
      <c r="C79" s="87" t="s">
        <v>78</v>
      </c>
      <c r="D79" s="87">
        <v>10120</v>
      </c>
      <c r="E79" s="87">
        <v>3.6578610039325166</v>
      </c>
      <c r="F79" s="87">
        <v>5790</v>
      </c>
      <c r="G79" s="87">
        <v>21179.015212769271</v>
      </c>
      <c r="H79" s="87">
        <v>0.57213438735177868</v>
      </c>
      <c r="I79" s="87" t="s">
        <v>111</v>
      </c>
    </row>
    <row r="80" spans="2:9" x14ac:dyDescent="0.3">
      <c r="B80" s="87">
        <v>63</v>
      </c>
      <c r="C80" s="87" t="s">
        <v>79</v>
      </c>
      <c r="D80" s="87">
        <v>10150</v>
      </c>
      <c r="E80" s="87">
        <v>3.003653686066956</v>
      </c>
      <c r="F80" s="87">
        <v>3045.596129820779</v>
      </c>
      <c r="G80" s="87">
        <v>9147.9160416074392</v>
      </c>
      <c r="H80" s="87">
        <v>0.30005873200204719</v>
      </c>
      <c r="I80" s="87" t="s">
        <v>111</v>
      </c>
    </row>
    <row r="81" spans="2:9" x14ac:dyDescent="0.3">
      <c r="B81" s="87">
        <v>64</v>
      </c>
      <c r="C81" s="87" t="s">
        <v>80</v>
      </c>
      <c r="D81" s="87">
        <v>10120</v>
      </c>
      <c r="E81" s="87">
        <v>3.6385991730864333</v>
      </c>
      <c r="F81" s="87">
        <v>5241.5335145941199</v>
      </c>
      <c r="G81" s="87">
        <v>19071.83951190699</v>
      </c>
      <c r="H81" s="87">
        <v>0.51793809432748217</v>
      </c>
      <c r="I81" s="87" t="s">
        <v>111</v>
      </c>
    </row>
    <row r="82" spans="2:9" x14ac:dyDescent="0.3">
      <c r="B82" s="87">
        <v>65</v>
      </c>
      <c r="C82" s="87" t="s">
        <v>81</v>
      </c>
      <c r="D82" s="87">
        <v>10460</v>
      </c>
      <c r="E82" s="87">
        <v>1.2939626741174786</v>
      </c>
      <c r="F82" s="87">
        <v>8894.3455578183566</v>
      </c>
      <c r="G82" s="87">
        <v>11508.951162519557</v>
      </c>
      <c r="H82" s="87">
        <v>0.85031984300366703</v>
      </c>
      <c r="I82" s="87" t="s">
        <v>111</v>
      </c>
    </row>
    <row r="83" spans="2:9" x14ac:dyDescent="0.3">
      <c r="B83" s="87">
        <v>66</v>
      </c>
      <c r="C83" s="87" t="s">
        <v>82</v>
      </c>
      <c r="D83" s="87">
        <v>9770</v>
      </c>
      <c r="E83" s="87">
        <v>2.351633757265247</v>
      </c>
      <c r="F83" s="87">
        <v>11611.73994437158</v>
      </c>
      <c r="G83" s="87">
        <v>27306.559633769491</v>
      </c>
      <c r="H83" s="87">
        <v>1.1885097179500081</v>
      </c>
      <c r="I83" s="87" t="s">
        <v>112</v>
      </c>
    </row>
  </sheetData>
  <conditionalFormatting sqref="Q1:Q1048576">
    <cfRule type="cellIs" dxfId="1" priority="2" operator="equal">
      <formula>"V"</formula>
    </cfRule>
  </conditionalFormatting>
  <conditionalFormatting sqref="V1:V1048576">
    <cfRule type="cellIs" dxfId="0" priority="1" operator="equal">
      <formula>"V"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B1DA6512C3404EBDD4C7E5EBC6DBAB" ma:contentTypeVersion="8" ma:contentTypeDescription="Create a new document." ma:contentTypeScope="" ma:versionID="3ff64069406451b53f7068a771374459">
  <xsd:schema xmlns:xsd="http://www.w3.org/2001/XMLSchema" xmlns:xs="http://www.w3.org/2001/XMLSchema" xmlns:p="http://schemas.microsoft.com/office/2006/metadata/properties" xmlns:ns3="9593be69-5eec-4f0b-9344-0439012e68a1" xmlns:ns4="e742efa8-5f82-42e7-aeab-764223c94645" targetNamespace="http://schemas.microsoft.com/office/2006/metadata/properties" ma:root="true" ma:fieldsID="38f7a0f1f590a0e6ab4236d33d2d06b3" ns3:_="" ns4:_="">
    <xsd:import namespace="9593be69-5eec-4f0b-9344-0439012e68a1"/>
    <xsd:import namespace="e742efa8-5f82-42e7-aeab-764223c94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3be69-5eec-4f0b-9344-0439012e6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2efa8-5f82-42e7-aeab-764223c94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38A89-6EA5-4431-8083-A2B2528E4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93be69-5eec-4f0b-9344-0439012e68a1"/>
    <ds:schemaRef ds:uri="e742efa8-5f82-42e7-aeab-764223c94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9D63B-E058-4BDB-B1E0-78FD0C80311C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593be69-5eec-4f0b-9344-0439012e68a1"/>
    <ds:schemaRef ds:uri="http://schemas.microsoft.com/office/2006/metadata/properties"/>
    <ds:schemaRef ds:uri="http://schemas.openxmlformats.org/package/2006/metadata/core-properties"/>
    <ds:schemaRef ds:uri="http://purl.org/dc/terms/"/>
    <ds:schemaRef ds:uri="e742efa8-5f82-42e7-aeab-764223c9464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407C26-7DF4-49CB-9FAD-5047790D89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Denissa Purba</dc:creator>
  <cp:lastModifiedBy>Denissa Purba</cp:lastModifiedBy>
  <dcterms:created xsi:type="dcterms:W3CDTF">2020-10-06T00:12:43Z</dcterms:created>
  <dcterms:modified xsi:type="dcterms:W3CDTF">2020-10-07T01:13:56Z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0x010100D2B1DA6512C3404EBDD4C7E5EBC6DBAB</vt:lpwstr>
  </property>
</Properties>
</file>