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86973024-6294-436B-826F-17EB42E976ED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3" l="1"/>
  <c r="R4" i="3" l="1"/>
  <c r="M18" i="3"/>
  <c r="M11" i="3"/>
  <c r="Z24" i="3" l="1"/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F14" i="4" s="1"/>
  <c r="A15" i="4"/>
  <c r="C15" i="4" s="1"/>
  <c r="A16" i="4"/>
  <c r="C16" i="4" s="1"/>
  <c r="A17" i="4"/>
  <c r="F17" i="4" s="1"/>
  <c r="A18" i="4"/>
  <c r="G18" i="4" s="1"/>
  <c r="A19" i="4"/>
  <c r="B19" i="4" s="1"/>
  <c r="A20" i="4"/>
  <c r="F20" i="4" s="1"/>
  <c r="A21" i="4"/>
  <c r="J21" i="4" s="1"/>
  <c r="A22" i="4"/>
  <c r="J22" i="4" s="1"/>
  <c r="F9" i="1"/>
  <c r="F10" i="1"/>
  <c r="F12" i="1"/>
  <c r="F13" i="1"/>
  <c r="F17" i="1"/>
  <c r="F18" i="1"/>
  <c r="F19" i="1"/>
  <c r="F20" i="1"/>
  <c r="F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8" i="4" l="1"/>
  <c r="C17" i="4"/>
  <c r="G17" i="4"/>
  <c r="J17" i="4"/>
  <c r="C22" i="4"/>
  <c r="G22" i="4"/>
  <c r="F19" i="4"/>
  <c r="J20" i="4"/>
  <c r="B17" i="4"/>
  <c r="F18" i="4"/>
  <c r="G10" i="4"/>
  <c r="J19" i="4"/>
  <c r="B14" i="4"/>
  <c r="J18" i="4"/>
  <c r="B22" i="4"/>
  <c r="C21" i="4"/>
  <c r="G21" i="4"/>
  <c r="J15" i="4"/>
  <c r="B21" i="4"/>
  <c r="C20" i="4"/>
  <c r="F22" i="4"/>
  <c r="G20" i="4"/>
  <c r="J10" i="4"/>
  <c r="B20" i="4"/>
  <c r="C19" i="4"/>
  <c r="F21" i="4"/>
  <c r="G19" i="4"/>
  <c r="C18" i="4"/>
  <c r="G6" i="4"/>
  <c r="B12" i="4"/>
  <c r="B11" i="4"/>
  <c r="C14" i="4"/>
  <c r="J14" i="4"/>
  <c r="G14" i="4"/>
  <c r="B16" i="4"/>
  <c r="F15" i="4"/>
  <c r="G15" i="4"/>
  <c r="B15" i="4"/>
  <c r="F16" i="4"/>
  <c r="G16" i="4"/>
  <c r="J1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A11" i="3" s="1"/>
  <c r="A12" i="3"/>
  <c r="AA12" i="3" s="1"/>
  <c r="A13" i="3"/>
  <c r="A14" i="3"/>
  <c r="AA14" i="3" s="1"/>
  <c r="A15" i="3"/>
  <c r="AA15" i="3" s="1"/>
  <c r="A16" i="3"/>
  <c r="A17" i="3"/>
  <c r="A18" i="3"/>
  <c r="A19" i="3"/>
  <c r="AA19" i="3" s="1"/>
  <c r="A20" i="3"/>
  <c r="AA20" i="3" s="1"/>
  <c r="A21" i="3"/>
  <c r="AA21" i="3" s="1"/>
  <c r="A22" i="3"/>
  <c r="AA22" i="3" s="1"/>
  <c r="A23" i="3"/>
  <c r="AA23" i="3" s="1"/>
  <c r="A2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9" i="4"/>
  <c r="K10" i="4"/>
  <c r="K12" i="4"/>
  <c r="K13" i="4"/>
  <c r="K17" i="4"/>
  <c r="K18" i="4"/>
  <c r="K19" i="4"/>
  <c r="K20" i="4"/>
  <c r="K21" i="4"/>
  <c r="AA24" i="3" l="1"/>
  <c r="K22" i="4" s="1"/>
  <c r="F7" i="1"/>
  <c r="AA9" i="3" s="1"/>
  <c r="K7" i="4" s="1"/>
  <c r="F5" i="1" l="1"/>
  <c r="AA7" i="3" s="1"/>
  <c r="K5" i="4" s="1"/>
  <c r="F3" i="1" l="1"/>
  <c r="AA5" i="3" s="1"/>
  <c r="K3" i="4" s="1"/>
  <c r="F4" i="1"/>
  <c r="AA6" i="3" s="1"/>
  <c r="K4" i="4" s="1"/>
  <c r="F6" i="1"/>
  <c r="AA8" i="3" s="1"/>
  <c r="K6" i="4" s="1"/>
  <c r="F8" i="1"/>
  <c r="AA10" i="3" s="1"/>
  <c r="K8" i="4" s="1"/>
  <c r="F2" i="1" l="1"/>
  <c r="AA4" i="3" s="1"/>
  <c r="K2" i="4" s="1"/>
  <c r="F11" i="1" l="1"/>
  <c r="AA13" i="3" s="1"/>
  <c r="K11" i="4" s="1"/>
  <c r="F14" i="1" l="1"/>
  <c r="AA16" i="3" s="1"/>
  <c r="K14" i="4" s="1"/>
  <c r="F15" i="1"/>
  <c r="AA17" i="3" s="1"/>
  <c r="K15" i="4" s="1"/>
  <c r="F22" i="1" l="1"/>
  <c r="F16" i="1" l="1"/>
  <c r="AA18" i="3" s="1"/>
  <c r="K16" i="4" s="1"/>
</calcChain>
</file>

<file path=xl/sharedStrings.xml><?xml version="1.0" encoding="utf-8"?>
<sst xmlns="http://schemas.openxmlformats.org/spreadsheetml/2006/main" count="111" uniqueCount="82">
  <si>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</si>
  <si>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</si>
  <si>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</si>
  <si>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</si>
  <si>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</si>
  <si>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</si>
  <si>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</si>
  <si>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</si>
  <si>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</si>
  <si>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</si>
  <si>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</si>
  <si>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</si>
  <si>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</si>
  <si>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</si>
  <si>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</si>
  <si>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</si>
  <si>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</si>
  <si>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</si>
  <si>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</si>
  <si>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</si>
  <si>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</si>
  <si>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</si>
  <si>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</si>
  <si>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</si>
  <si>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</si>
  <si>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</si>
  <si>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</si>
  <si>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</si>
  <si>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</si>
  <si>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</si>
  <si>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</si>
  <si>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</si>
  <si>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</si>
  <si>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</si>
  <si>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</si>
  <si>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</si>
  <si>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</si>
  <si>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</si>
  <si>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</si>
  <si>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</si>
  <si>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</si>
  <si>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</si>
  <si>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</si>
  <si>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</si>
  <si>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</si>
  <si>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</si>
  <si>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</si>
  <si>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</si>
  <si>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</si>
  <si>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</si>
  <si>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</si>
  <si>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</si>
  <si>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</si>
  <si>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</si>
  <si>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</si>
  <si>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</si>
  <si>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</si>
  <si>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</si>
  <si>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</si>
  <si>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</si>
  <si>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</si>
  <si>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Gravimetria  Monitoreado</t>
  </si>
  <si>
    <t>THI-015</t>
  </si>
  <si>
    <t>YZ</t>
  </si>
  <si>
    <t>C9589813</t>
  </si>
  <si>
    <t>C9589815</t>
  </si>
  <si>
    <t>C9589816</t>
  </si>
  <si>
    <t>C9589817</t>
  </si>
  <si>
    <t>C9589841</t>
  </si>
  <si>
    <t>C9590005</t>
  </si>
  <si>
    <t>C9589830</t>
  </si>
  <si>
    <t>C9587790</t>
  </si>
  <si>
    <t>C9589633</t>
  </si>
  <si>
    <t>C9589634</t>
  </si>
  <si>
    <t>C9589635</t>
  </si>
  <si>
    <t>C9589621</t>
  </si>
  <si>
    <t>C9589622</t>
  </si>
  <si>
    <t>C9589623</t>
  </si>
  <si>
    <t>C9589607</t>
  </si>
  <si>
    <t>C9589608</t>
  </si>
  <si>
    <t>C9589609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</si>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</sst>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4" fillId="4" borderId="1" xfId="0" applyFont="1" applyFill="1" applyBorder="1" applyProtection="1">
      <protection locked="0"/>
    </xf>
    <xf numFmtId="22" fontId="4" fillId="4" borderId="1" xfId="0" applyNumberFormat="1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22" fontId="0" fillId="4" borderId="1" xfId="0" applyNumberFormat="1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168.39400000000001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168.38900000000001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168.315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168.31100000000001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169.547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169.55500000000001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169.12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169.13399999999999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166.64099999999999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166.65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168.559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168.56899999999999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167.53299999999999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167.52799999999999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168.22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168.22200000000001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169.25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169.25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168.851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168.84299999999999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171.381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171.37899999999999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170.10499999999999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170.09899999999999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169.86600000000001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169.874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167.52600000000001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167.53800000000001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167.51300000000001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167.51400000000001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167.64400000000001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167.655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168.11199999999999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168.11600000000001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167.983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167.988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167.501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167.50899999999999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167.17500000000001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167.18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167.94300000000001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167.946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168.23500000000001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168.244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168.21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168.21100000000001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168.01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168.02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169.62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169.62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167.47499999999999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167.477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167.83500000000001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167.834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167.732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167.732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167.803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167.8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167.99799999999999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D2806">
            <v>44987.514849537038</v>
          </cell>
          <cell r="G2806" t="str">
            <v/>
          </cell>
          <cell r="H2806" t="str">
            <v/>
          </cell>
          <cell r="J2806">
            <v>44987.514861111114</v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125.40900000000001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125.407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125.408</v>
          </cell>
          <cell r="AB4044">
            <v>2.0000000000095497E-3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126.54900000000001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126.554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126.5515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126.667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121.161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126.081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126.08799999999999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126.08449999999999</v>
          </cell>
          <cell r="AB4086">
            <v>6.9999999999907914E-3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127.577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127.559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127.568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123.39100000000001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129.02099999999999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129.03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129.02549999999999</v>
          </cell>
          <cell r="AB4104">
            <v>9.0000000000145519E-3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129.03399999999999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129.05500000000001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129.0445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127.95699999999999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127.96599999999999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127.9615</v>
          </cell>
          <cell r="AB4618">
            <v>9.0000000000003411E-3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126.806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126.804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126.80500000000001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122.88200000000001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122.884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122.88300000000001</v>
          </cell>
          <cell r="AB4620">
            <v>1.9999999999953388E-3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121.054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121.066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121.06</v>
          </cell>
          <cell r="AB4621">
            <v>1.2000000000000455E-2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124.29300000000001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124.27500000000001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124.28400000000001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128.77099999999999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128.77500000000001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128.773</v>
          </cell>
          <cell r="AB4633">
            <v>4.0000000000190994E-3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127.182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127.181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127.1815</v>
          </cell>
          <cell r="AB4634">
            <v>1.0000000000047748E-3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124.25700000000001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124.27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124.26349999999999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127.196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127.196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127.196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125.325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125.33799999999999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125.33150000000001</v>
          </cell>
          <cell r="AB4645">
            <v>1.2999999999991019E-2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123.867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123.86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123.8635</v>
          </cell>
          <cell r="AB4646">
            <v>7.0000000000050022E-3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123.96599999999999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123.935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123.95050000000001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126.10599999999999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126.10899999999999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126.10749999999999</v>
          </cell>
          <cell r="AB4648">
            <v>3.0000000000001137E-3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124.88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124.88800000000001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124.884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125.48699999999999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125.483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125.485</v>
          </cell>
          <cell r="AB4650">
            <v>3.9999999999906777E-3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130.30099999999999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130.28700000000001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130.29399999999998</v>
          </cell>
          <cell r="AB4659">
            <v>1.3999999999981583E-2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128.73699999999999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128.73099999999999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128.73399999999998</v>
          </cell>
          <cell r="AB4660">
            <v>6.0000000000002274E-3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131.358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131.351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131.3545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125.96599999999999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125.97199999999999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125.96899999999999</v>
          </cell>
          <cell r="AB4662">
            <v>6.0000000000002274E-3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122.913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122.905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122.90899999999999</v>
          </cell>
          <cell r="AB4663">
            <v>7.9999999999955662E-3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125.122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125.10299999999999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125.1125</v>
          </cell>
          <cell r="AB4664">
            <v>1.9000000000005457E-2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125.093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125.087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125.09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126.63200000000001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126.63200000000001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126.63200000000001</v>
          </cell>
          <cell r="AB4701">
            <v>0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126.08799999999999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126.08199999999999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126.08499999999999</v>
          </cell>
          <cell r="AB4702">
            <v>6.0000000000002274E-3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126.899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126.904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126.9015</v>
          </cell>
          <cell r="AB4703">
            <v>4.9999999999954525E-3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126.11799999999999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126.105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126.11150000000001</v>
          </cell>
          <cell r="AB4713">
            <v>1.2999999999991019E-2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125.044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125.05500000000001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125.04949999999999</v>
          </cell>
          <cell r="AB4714">
            <v>1.1000000000009891E-2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128.65799999999999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128.637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128.64749999999998</v>
          </cell>
          <cell r="AB4715">
            <v>2.0999999999986585E-2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128.09399999999999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128.11699999999999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128.10550000000001</v>
          </cell>
          <cell r="AB4716">
            <v>2.2999999999996135E-2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128.74299999999999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128.75299999999999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128.74799999999999</v>
          </cell>
          <cell r="AB4717">
            <v>9.9999999999909051E-3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126.803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126.77800000000001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126.79050000000001</v>
          </cell>
          <cell r="AB4718">
            <v>2.4999999999991473E-2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128.779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128.79900000000001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128.78899999999999</v>
          </cell>
          <cell r="AB4740">
            <v>2.0000000000010232E-2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125.129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125.13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125.12950000000001</v>
          </cell>
          <cell r="AB4742">
            <v>9.9999999999056399E-4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126.833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126.84099999999999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126.83699999999999</v>
          </cell>
          <cell r="AB4743">
            <v>7.9999999999955662E-3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127.071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127.086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127.07849999999999</v>
          </cell>
          <cell r="AB4744">
            <v>1.5000000000000568E-2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127.949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127.959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127.95400000000001</v>
          </cell>
          <cell r="AB4745">
            <v>1.0000000000005116E-2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126.03700000000001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126.04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126.0385</v>
          </cell>
          <cell r="AB4746">
            <v>3.0000000000001137E-3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127.718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127.72499999999999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127.72149999999999</v>
          </cell>
          <cell r="AB4894">
            <v>6.9999999999907914E-3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127.363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127.372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127.36750000000001</v>
          </cell>
          <cell r="AB4895">
            <v>9.0000000000003411E-3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126.652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126.64100000000001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126.6465</v>
          </cell>
          <cell r="AB4926">
            <v>1.099999999999568E-2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127.19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127.205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127.19749999999999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126.747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126.73399999999999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126.7405</v>
          </cell>
          <cell r="AB4929">
            <v>1.300000000000523E-2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125.718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125.72199999999999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125.72</v>
          </cell>
          <cell r="AB4930">
            <v>3.9999999999906777E-3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128.56299999999999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128.56800000000001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128.56549999999999</v>
          </cell>
          <cell r="AB4931">
            <v>5.0000000000238742E-3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126.372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126.371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126.3715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127.51900000000001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127.52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127.51949999999999</v>
          </cell>
          <cell r="AB4933">
            <v>9.9999999999056399E-4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127.16200000000001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127.167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127.1645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124.173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124.178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124.1755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124.188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124.20699999999999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124.19749999999999</v>
          </cell>
          <cell r="AB4953">
            <v>1.8999999999991246E-2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124.12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124.122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124.12100000000001</v>
          </cell>
          <cell r="AB4966">
            <v>1.9999999999953388E-3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125.97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125.967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125.96850000000001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99.995000000000005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99.996000000000009</v>
          </cell>
          <cell r="AB5098">
            <v>1.9999999999953388E-3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C9587836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Y5204" t="str">
            <v/>
          </cell>
          <cell r="Z5204" t="str">
            <v/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162.13300000000001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162.13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162.13150000000002</v>
          </cell>
          <cell r="AB5210">
            <v>3.0000000000143245E-3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170.327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170.29300000000001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170.31</v>
          </cell>
          <cell r="AB5222">
            <v>3.3999999999991815E-2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165.554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165.55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165.55200000000002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169.54300000000001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169.554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169.54849999999999</v>
          </cell>
          <cell r="AB5268">
            <v>1.099999999999568E-2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19" sqref="A19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46" t="s">
        <v>64</v>
      </c>
      <c r="B2" s="6"/>
      <c r="C2" s="11">
        <f>IF($A2&lt;&gt;"",IFERROR(VLOOKUP($A2,[1]Traspaso!$B$4:$AE$25000,14,FALSE),""),"")</f>
        <v>126.967</v>
      </c>
      <c r="D2" s="11">
        <f>IF($A2&lt;&gt;"",IFERROR(VLOOKUP($A2,[1]Traspaso!$B$4:$AE$25000,20,FALSE),""),"")</f>
        <v>126.967</v>
      </c>
      <c r="E2" s="8">
        <f>IF($A2&lt;&gt;"",IFERROR(VLOOKUP($A2,[1]Traspaso!$B$4:$AE$25000,21,FALSE),""),"")</f>
        <v>44975.559061747685</v>
      </c>
      <c r="F2" s="38">
        <f>IF($A2&lt;&gt;"",IFERROR(VLOOKUP($A2,[1]Traspaso!$B$4:$AE$25000,26,FALSE),""),"")</f>
        <v>126.967</v>
      </c>
      <c r="G2" s="5"/>
    </row>
    <row r="3" spans="1:8" x14ac:dyDescent="0.25">
      <c r="A3" s="44" t="s">
        <v>65</v>
      </c>
      <c r="B3" s="6"/>
      <c r="C3" s="11">
        <f>IF($A3&lt;&gt;"",IFERROR(VLOOKUP($A3,[1]Traspaso!$B$4:$AE$25000,14,FALSE),""),"")</f>
        <v>126.98099999999999</v>
      </c>
      <c r="D3" s="11">
        <f>IF($A3&lt;&gt;"",IFERROR(VLOOKUP($A3,[1]Traspaso!$B$4:$AE$25000,20,FALSE),""),"")</f>
        <v>126.98099999999999</v>
      </c>
      <c r="E3" s="8">
        <f>IF($A3&lt;&gt;"",IFERROR(VLOOKUP($A3,[1]Traspaso!$B$4:$AE$25000,21,FALSE),""),"")</f>
        <v>44975.560844039355</v>
      </c>
      <c r="F3" s="38">
        <f>IF($A3&lt;&gt;"",IFERROR(VLOOKUP($A3,[1]Traspaso!$B$4:$AE$25000,26,FALSE),""),"")</f>
        <v>126.98099999999999</v>
      </c>
      <c r="G3" s="5"/>
    </row>
    <row r="4" spans="1:8" x14ac:dyDescent="0.25">
      <c r="A4" s="46" t="s">
        <v>66</v>
      </c>
      <c r="B4" s="6"/>
      <c r="C4" s="11">
        <f>IF($A4&lt;&gt;"",IFERROR(VLOOKUP($A4,[1]Traspaso!$B$4:$AE$25000,14,FALSE),""),"")</f>
        <v>124.702</v>
      </c>
      <c r="D4" s="11">
        <f>IF($A4&lt;&gt;"",IFERROR(VLOOKUP($A4,[1]Traspaso!$B$4:$AE$25000,20,FALSE),""),"")</f>
        <v>124.702</v>
      </c>
      <c r="E4" s="8">
        <f>IF($A4&lt;&gt;"",IFERROR(VLOOKUP($A4,[1]Traspaso!$B$4:$AE$25000,21,FALSE),""),"")</f>
        <v>44975.561735185183</v>
      </c>
      <c r="F4" s="38">
        <f>IF($A4&lt;&gt;"",IFERROR(VLOOKUP($A4,[1]Traspaso!$B$4:$AE$25000,26,FALSE),""),"")</f>
        <v>124.702</v>
      </c>
      <c r="G4" s="5"/>
    </row>
    <row r="5" spans="1:8" x14ac:dyDescent="0.25">
      <c r="A5" s="46" t="s">
        <v>67</v>
      </c>
      <c r="B5" s="6"/>
      <c r="C5" s="11">
        <f>IF($A5&lt;&gt;"",IFERROR(VLOOKUP($A5,[1]Traspaso!$B$4:$AE$25000,14,FALSE),""),"")</f>
        <v>128.82900000000001</v>
      </c>
      <c r="D5" s="11">
        <f>IF($A5&lt;&gt;"",IFERROR(VLOOKUP($A5,[1]Traspaso!$B$4:$AE$25000,20,FALSE),""),"")</f>
        <v>128.82900000000001</v>
      </c>
      <c r="E5" s="8">
        <f>IF($A5&lt;&gt;"",IFERROR(VLOOKUP($A5,[1]Traspaso!$B$4:$AE$25000,21,FALSE),""),"")</f>
        <v>44975.562626331019</v>
      </c>
      <c r="F5" s="38">
        <f>IF($A5&lt;&gt;"",IFERROR(VLOOKUP($A5,[1]Traspaso!$B$4:$AE$25000,26,FALSE),""),"")</f>
        <v>128.82900000000001</v>
      </c>
      <c r="G5" s="5"/>
    </row>
    <row r="6" spans="1:8" x14ac:dyDescent="0.25">
      <c r="A6" s="44" t="s">
        <v>68</v>
      </c>
      <c r="B6" s="6"/>
      <c r="C6" s="11">
        <f>IF($A6&lt;&gt;"",IFERROR(VLOOKUP($A6,[1]Traspaso!$B$4:$AE$25000,14,FALSE),""),"")</f>
        <v>125.691</v>
      </c>
      <c r="D6" s="11">
        <f>IF($A6&lt;&gt;"",IFERROR(VLOOKUP($A6,[1]Traspaso!$B$4:$AE$25000,20,FALSE),""),"")</f>
        <v>125.702</v>
      </c>
      <c r="E6" s="8">
        <f>IF($A6&lt;&gt;"",IFERROR(VLOOKUP($A6,[1]Traspaso!$B$4:$AE$25000,21,FALSE),""),"")</f>
        <v>44977.590439814812</v>
      </c>
      <c r="F6" s="38">
        <f>IF($A6&lt;&gt;"",IFERROR(VLOOKUP($A6,[1]Traspaso!$B$4:$AE$25000,26,FALSE),""),"")</f>
        <v>125.6965</v>
      </c>
      <c r="G6" s="5"/>
    </row>
    <row r="7" spans="1:8" x14ac:dyDescent="0.25">
      <c r="A7" s="46" t="s">
        <v>69</v>
      </c>
      <c r="B7" s="6"/>
      <c r="C7" s="11">
        <f>IF($A7&lt;&gt;"",IFERROR(VLOOKUP($A7,[1]Traspaso!$B$4:$AE$25000,14,FALSE),""),"")</f>
        <v>124.46299999999999</v>
      </c>
      <c r="D7" s="11">
        <f>IF($A7&lt;&gt;"",IFERROR(VLOOKUP($A7,[1]Traspaso!$B$4:$AE$25000,20,FALSE),""),"")</f>
        <v>124.46599999999999</v>
      </c>
      <c r="E7" s="8">
        <f>IF($A7&lt;&gt;"",IFERROR(VLOOKUP($A7,[1]Traspaso!$B$4:$AE$25000,21,FALSE),""),"")</f>
        <v>44977.597870775462</v>
      </c>
      <c r="F7" s="38">
        <f>IF($A7&lt;&gt;"",IFERROR(VLOOKUP($A7,[1]Traspaso!$B$4:$AE$25000,26,FALSE),""),"")</f>
        <v>124.46449999999999</v>
      </c>
      <c r="G7" s="5"/>
    </row>
    <row r="8" spans="1:8" x14ac:dyDescent="0.25">
      <c r="A8" s="44" t="s">
        <v>70</v>
      </c>
      <c r="B8" s="6"/>
      <c r="C8" s="11">
        <f>IF($A8&lt;&gt;"",IFERROR(VLOOKUP($A8,[1]Traspaso!$B$4:$AE$25000,14,FALSE),""),"")</f>
        <v>125.32299999999999</v>
      </c>
      <c r="D8" s="11">
        <f>IF($A8&lt;&gt;"",IFERROR(VLOOKUP($A8,[1]Traspaso!$B$4:$AE$25000,20,FALSE),""),"")</f>
        <v>125.33199999999999</v>
      </c>
      <c r="E8" s="8">
        <f>IF($A8&lt;&gt;"",IFERROR(VLOOKUP($A8,[1]Traspaso!$B$4:$AE$25000,21,FALSE),""),"")</f>
        <v>44977.530439814815</v>
      </c>
      <c r="F8" s="38">
        <f>IF($A8&lt;&gt;"",IFERROR(VLOOKUP($A8,[1]Traspaso!$B$4:$AE$25000,26,FALSE),""),"")</f>
        <v>125.32749999999999</v>
      </c>
      <c r="G8" s="5"/>
    </row>
    <row r="9" spans="1:8" x14ac:dyDescent="0.25">
      <c r="A9" s="44" t="s">
        <v>71</v>
      </c>
      <c r="B9" s="6"/>
      <c r="C9" s="11">
        <f>IF($A9&lt;&gt;"",IFERROR(VLOOKUP($A9,[1]Traspaso!$B$4:$AE$25000,14,FALSE),""),"")</f>
        <v>124.56699999999999</v>
      </c>
      <c r="D9" s="11">
        <f>IF($A9&lt;&gt;"",IFERROR(VLOOKUP($A9,[1]Traspaso!$B$4:$AE$25000,20,FALSE),""),"")</f>
        <v>124.59</v>
      </c>
      <c r="E9" s="8">
        <f>IF($A9&lt;&gt;"",IFERROR(VLOOKUP($A9,[1]Traspaso!$B$4:$AE$25000,21,FALSE),""),"")</f>
        <v>44949.634860706021</v>
      </c>
      <c r="F9" s="38">
        <f>IF($A9&lt;&gt;"",IFERROR(VLOOKUP($A9,[1]Traspaso!$B$4:$AE$25000,26,FALSE),""),"")</f>
        <v>124.57849999999999</v>
      </c>
      <c r="G9" s="5"/>
    </row>
    <row r="10" spans="1:8" x14ac:dyDescent="0.25">
      <c r="A10" s="46" t="s">
        <v>72</v>
      </c>
      <c r="B10" s="6"/>
      <c r="C10" s="11">
        <f>IF($A10&lt;&gt;"",IFERROR(VLOOKUP($A10,[1]Traspaso!$B$4:$AE$25000,14,FALSE),""),"")</f>
        <v>126.41</v>
      </c>
      <c r="D10" s="11">
        <f>IF($A10&lt;&gt;"",IFERROR(VLOOKUP($A10,[1]Traspaso!$B$4:$AE$25000,20,FALSE),""),"")</f>
        <v>126.419</v>
      </c>
      <c r="E10" s="8">
        <f>IF($A10&lt;&gt;"",IFERROR(VLOOKUP($A10,[1]Traspaso!$B$4:$AE$25000,21,FALSE),""),"")</f>
        <v>44975.535196759258</v>
      </c>
      <c r="F10" s="38">
        <f>IF($A10&lt;&gt;"",IFERROR(VLOOKUP($A10,[1]Traspaso!$B$4:$AE$25000,26,FALSE),""),"")</f>
        <v>126.4145</v>
      </c>
      <c r="G10" s="5"/>
    </row>
    <row r="11" spans="1:8" x14ac:dyDescent="0.25">
      <c r="A11" s="44" t="s">
        <v>73</v>
      </c>
      <c r="B11" s="6"/>
      <c r="C11" s="11">
        <f>IF($A11&lt;&gt;"",IFERROR(VLOOKUP($A11,[1]Traspaso!$B$4:$AE$25000,14,FALSE),""),"")</f>
        <v>124.66</v>
      </c>
      <c r="D11" s="11">
        <f>IF($A11&lt;&gt;"",IFERROR(VLOOKUP($A11,[1]Traspaso!$B$4:$AE$25000,20,FALSE),""),"")</f>
        <v>124.664</v>
      </c>
      <c r="E11" s="8">
        <f>IF($A11&lt;&gt;"",IFERROR(VLOOKUP($A11,[1]Traspaso!$B$4:$AE$25000,21,FALSE),""),"")</f>
        <v>44975.535763888889</v>
      </c>
      <c r="F11" s="38">
        <f>IF($A11&lt;&gt;"",IFERROR(VLOOKUP($A11,[1]Traspaso!$B$4:$AE$25000,26,FALSE),""),"")</f>
        <v>124.66200000000001</v>
      </c>
      <c r="G11" s="5"/>
    </row>
    <row r="12" spans="1:8" x14ac:dyDescent="0.25">
      <c r="A12" s="44" t="s">
        <v>74</v>
      </c>
      <c r="B12" s="6"/>
      <c r="C12" s="11">
        <f>IF($A12&lt;&gt;"",IFERROR(VLOOKUP($A12,[1]Traspaso!$B$4:$AE$25000,14,FALSE),""),"")</f>
        <v>126.465</v>
      </c>
      <c r="D12" s="11">
        <f>IF($A12&lt;&gt;"",IFERROR(VLOOKUP($A12,[1]Traspaso!$B$4:$AE$25000,20,FALSE),""),"")</f>
        <v>126.465</v>
      </c>
      <c r="E12" s="8">
        <f>IF($A12&lt;&gt;"",IFERROR(VLOOKUP($A12,[1]Traspaso!$B$4:$AE$25000,21,FALSE),""),"")</f>
        <v>44975.536203703705</v>
      </c>
      <c r="F12" s="38">
        <f>IF($A12&lt;&gt;"",IFERROR(VLOOKUP($A12,[1]Traspaso!$B$4:$AE$25000,26,FALSE),""),"")</f>
        <v>126.465</v>
      </c>
      <c r="G12" s="5"/>
    </row>
    <row r="13" spans="1:8" x14ac:dyDescent="0.25">
      <c r="A13" s="1" t="s">
        <v>75</v>
      </c>
      <c r="B13" s="6"/>
      <c r="C13" s="11">
        <f>IF($A13&lt;&gt;"",IFERROR(VLOOKUP($A13,[1]Traspaso!$B$4:$AE$25000,14,FALSE),""),"")</f>
        <v>126.797</v>
      </c>
      <c r="D13" s="11">
        <f>IF($A13&lt;&gt;"",IFERROR(VLOOKUP($A13,[1]Traspaso!$B$4:$AE$25000,20,FALSE),""),"")</f>
        <v>126.791</v>
      </c>
      <c r="E13" s="8">
        <f>IF($A13&lt;&gt;"",IFERROR(VLOOKUP($A13,[1]Traspaso!$B$4:$AE$25000,21,FALSE),""),"")</f>
        <v>44975.52747685185</v>
      </c>
      <c r="F13" s="38">
        <f>IF($A13&lt;&gt;"",IFERROR(VLOOKUP($A13,[1]Traspaso!$B$4:$AE$25000,26,FALSE),""),"")</f>
        <v>126.794</v>
      </c>
      <c r="G13" s="5"/>
    </row>
    <row r="14" spans="1:8" x14ac:dyDescent="0.25">
      <c r="A14" s="1" t="s">
        <v>76</v>
      </c>
      <c r="B14" s="6"/>
      <c r="C14" s="11">
        <f>IF($A14&lt;&gt;"",IFERROR(VLOOKUP($A14,[1]Traspaso!$B$4:$AE$25000,14,FALSE),""),"")</f>
        <v>127.16800000000001</v>
      </c>
      <c r="D14" s="11">
        <f>IF($A14&lt;&gt;"",IFERROR(VLOOKUP($A14,[1]Traspaso!$B$4:$AE$25000,20,FALSE),""),"")</f>
        <v>127.172</v>
      </c>
      <c r="E14" s="8">
        <f>IF($A14&lt;&gt;"",IFERROR(VLOOKUP($A14,[1]Traspaso!$B$4:$AE$25000,21,FALSE),""),"")</f>
        <v>44975.528368055559</v>
      </c>
      <c r="F14" s="38">
        <f>IF($A14&lt;&gt;"",IFERROR(VLOOKUP($A14,[1]Traspaso!$B$4:$AE$25000,26,FALSE),""),"")</f>
        <v>127.17</v>
      </c>
      <c r="G14" s="5"/>
    </row>
    <row r="15" spans="1:8" x14ac:dyDescent="0.25">
      <c r="A15" s="1" t="s">
        <v>77</v>
      </c>
      <c r="B15" s="6"/>
      <c r="C15" s="11">
        <f>IF($A15&lt;&gt;"",IFERROR(VLOOKUP($A15,[1]Traspaso!$B$4:$AE$25000,14,FALSE),""),"")</f>
        <v>125.105</v>
      </c>
      <c r="D15" s="11">
        <f>IF($A15&lt;&gt;"",IFERROR(VLOOKUP($A15,[1]Traspaso!$B$4:$AE$25000,20,FALSE),""),"")</f>
        <v>125.105</v>
      </c>
      <c r="E15" s="8">
        <f>IF($A15&lt;&gt;"",IFERROR(VLOOKUP($A15,[1]Traspaso!$B$4:$AE$25000,21,FALSE),""),"")</f>
        <v>44975.529259317133</v>
      </c>
      <c r="F15" s="38">
        <f>IF($A15&lt;&gt;"",IFERROR(VLOOKUP($A15,[1]Traspaso!$B$4:$AE$25000,26,FALSE),""),"")</f>
        <v>125.105</v>
      </c>
      <c r="G15" s="5"/>
    </row>
    <row r="16" spans="1:8" x14ac:dyDescent="0.25">
      <c r="A16" s="1" t="s">
        <v>78</v>
      </c>
      <c r="B16" s="6"/>
      <c r="C16" s="11">
        <f>IF($A16&lt;&gt;"",IFERROR(VLOOKUP($A16,[1]Traspaso!$B$4:$AE$25000,14,FALSE),""),"")</f>
        <v>126.315</v>
      </c>
      <c r="D16" s="11">
        <f>IF($A16&lt;&gt;"",IFERROR(VLOOKUP($A16,[1]Traspaso!$B$4:$AE$25000,20,FALSE),""),"")</f>
        <v>126.301</v>
      </c>
      <c r="E16" s="8">
        <f>IF($A16&lt;&gt;"",IFERROR(VLOOKUP($A16,[1]Traspaso!$B$4:$AE$25000,21,FALSE),""),"")</f>
        <v>44975.52008101852</v>
      </c>
      <c r="F16" s="38">
        <f>IF($A16&lt;&gt;"",IFERROR(VLOOKUP($A16,[1]Traspaso!$B$4:$AE$25000,26,FALSE),""),"")</f>
        <v>126.30799999999999</v>
      </c>
      <c r="G16" s="5"/>
    </row>
    <row r="17" spans="1:7" x14ac:dyDescent="0.25">
      <c r="A17" s="1" t="s">
        <v>79</v>
      </c>
      <c r="B17" s="6"/>
      <c r="C17" s="11">
        <f>IF($A17&lt;&gt;"",IFERROR(VLOOKUP($A17,[1]Traspaso!$B$4:$AE$25000,14,FALSE),""),"")</f>
        <v>125.61799999999999</v>
      </c>
      <c r="D17" s="11">
        <f>IF($A17&lt;&gt;"",IFERROR(VLOOKUP($A17,[1]Traspaso!$B$4:$AE$25000,20,FALSE),""),"")</f>
        <v>125.628</v>
      </c>
      <c r="E17" s="8">
        <f>IF($A17&lt;&gt;"",IFERROR(VLOOKUP($A17,[1]Traspaso!$B$4:$AE$25000,21,FALSE),""),"")</f>
        <v>44975.520451388889</v>
      </c>
      <c r="F17" s="38">
        <f>IF($A17&lt;&gt;"",IFERROR(VLOOKUP($A17,[1]Traspaso!$B$4:$AE$25000,26,FALSE),""),"")</f>
        <v>125.62299999999999</v>
      </c>
      <c r="G17" s="5"/>
    </row>
    <row r="18" spans="1:7" x14ac:dyDescent="0.25">
      <c r="A18" s="1" t="s">
        <v>80</v>
      </c>
      <c r="B18" s="6"/>
      <c r="C18" s="11">
        <f>IF($A18&lt;&gt;"",IFERROR(VLOOKUP($A18,[1]Traspaso!$B$4:$AE$25000,14,FALSE),""),"")</f>
        <v>125.816</v>
      </c>
      <c r="D18" s="11">
        <f>IF($A18&lt;&gt;"",IFERROR(VLOOKUP($A18,[1]Traspaso!$B$4:$AE$25000,20,FALSE),""),"")</f>
        <v>125.821</v>
      </c>
      <c r="E18" s="8">
        <f>IF($A18&lt;&gt;"",IFERROR(VLOOKUP($A18,[1]Traspaso!$B$4:$AE$25000,21,FALSE),""),"")</f>
        <v>44975.520162037035</v>
      </c>
      <c r="F18" s="38">
        <f>IF($A18&lt;&gt;"",IFERROR(VLOOKUP($A18,[1]Traspaso!$B$4:$AE$25000,26,FALSE),""),"")</f>
        <v>125.8185</v>
      </c>
      <c r="G18" s="5"/>
    </row>
    <row r="19" spans="1:7" x14ac:dyDescent="0.25">
      <c r="A19" s="1" t="s">
        <v>81</v>
      </c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5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0" zoomScaleNormal="80" workbookViewId="0">
      <selection activeCell="P21" sqref="P21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42578125" style="12"/>
    <col min="27" max="27" width="0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8"/>
      <c r="B1" s="48"/>
      <c r="C1" s="48"/>
      <c r="D1" s="49" t="s">
        <v>26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 t="s">
        <v>59</v>
      </c>
      <c r="V1" s="51"/>
      <c r="W1" s="51"/>
      <c r="X1" s="51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52" t="s">
        <v>60</v>
      </c>
      <c r="K2" s="52"/>
      <c r="L2" s="21"/>
      <c r="M2" s="21"/>
      <c r="N2" s="35" t="s">
        <v>29</v>
      </c>
      <c r="O2" s="36" t="s">
        <v>61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C9589813</v>
      </c>
      <c r="B4" s="44"/>
      <c r="C4" s="45"/>
      <c r="D4" s="44"/>
      <c r="E4" s="44"/>
      <c r="F4" s="23" t="str">
        <f>IF(AND(AB4&lt;&gt;"",D4&lt;&gt;""),(D4-AB4),"")</f>
        <v/>
      </c>
      <c r="G4" s="23" t="str">
        <f>IF(AND(AC4&lt;&gt;"",E4&lt;&gt;""),(E4-AC4),"")</f>
        <v/>
      </c>
      <c r="H4" s="44"/>
      <c r="I4" s="45"/>
      <c r="J4" s="44"/>
      <c r="K4" s="44"/>
      <c r="L4" s="23" t="str">
        <f>IF(AND(AB4&lt;&gt;"",J4&lt;&gt;""),(J4-AB4),"")</f>
        <v/>
      </c>
      <c r="M4" s="23" t="str">
        <f>IF(AND(AC4&lt;&gt;"",K4&lt;&gt;""),(K4-AC4),"")</f>
        <v/>
      </c>
      <c r="N4" s="46">
        <v>128.82300000000001</v>
      </c>
      <c r="O4" s="47">
        <v>45006.530833333331</v>
      </c>
      <c r="P4" s="46">
        <v>34.799999999999997</v>
      </c>
      <c r="Q4" s="46">
        <v>21.6</v>
      </c>
      <c r="R4" s="23">
        <f>IF(AND(AB4&lt;&gt;"",P4&lt;&gt;""),(P4-AB4),"")</f>
        <v>36.099999999999994</v>
      </c>
      <c r="S4" s="23">
        <f>IF(AND(AC4&lt;&gt;"",Q4&lt;&gt;""),(Q4-AC4),"")</f>
        <v>22.6</v>
      </c>
      <c r="T4" s="46"/>
      <c r="U4" s="47"/>
      <c r="V4" s="46"/>
      <c r="W4" s="46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e">
        <f>IF(A4="","",IF(LEFT(Pesos_Blancos!A2,2)="QC",T4,IF(OR(Pesos_Blancos!H2&gt;Z4,Z4="Error"),"Verifique",ABS(Pesos_Blancos!F2-Z4))))</f>
        <v>#VALUE!</v>
      </c>
      <c r="AB4" s="44">
        <v>-1.3</v>
      </c>
      <c r="AC4" s="44">
        <v>-1</v>
      </c>
      <c r="AD4" s="1" t="s">
        <v>63</v>
      </c>
    </row>
    <row r="5" spans="1:30" x14ac:dyDescent="0.25">
      <c r="A5" s="5" t="str">
        <f>IF(Pesos_Blancos!A3&lt;&gt;"",Pesos_Blancos!A3,"")</f>
        <v>C9589815</v>
      </c>
      <c r="B5" s="44"/>
      <c r="C5" s="45"/>
      <c r="D5" s="44"/>
      <c r="E5" s="44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44"/>
      <c r="I5" s="45"/>
      <c r="J5" s="44"/>
      <c r="K5" s="44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46">
        <v>128.34200000000001</v>
      </c>
      <c r="O5" s="47">
        <v>45006.532210648147</v>
      </c>
      <c r="P5" s="46"/>
      <c r="Q5" s="46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46"/>
      <c r="U5" s="47"/>
      <c r="V5" s="46"/>
      <c r="W5" s="46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e">
        <f>IF(A5="","",IF(LEFT(Pesos_Blancos!A3,2)="QC",T5,IF(OR(Pesos_Blancos!H3&gt;Z5,Z5="Error"),"Verifique",ABS(Pesos_Blancos!F3-Z5))))</f>
        <v>#VALUE!</v>
      </c>
      <c r="AB5" s="44">
        <v>-1.3</v>
      </c>
      <c r="AC5" s="44">
        <v>-1</v>
      </c>
      <c r="AD5" s="1" t="s">
        <v>63</v>
      </c>
    </row>
    <row r="6" spans="1:30" x14ac:dyDescent="0.25">
      <c r="A6" s="5" t="str">
        <f>IF(Pesos_Blancos!A4&lt;&gt;"",Pesos_Blancos!A4,"")</f>
        <v>C9589816</v>
      </c>
      <c r="B6" s="44"/>
      <c r="C6" s="45"/>
      <c r="D6" s="44"/>
      <c r="E6" s="44"/>
      <c r="F6" s="23" t="str">
        <f t="shared" si="0"/>
        <v/>
      </c>
      <c r="G6" s="23" t="str">
        <f t="shared" si="1"/>
        <v/>
      </c>
      <c r="H6" s="44"/>
      <c r="I6" s="45"/>
      <c r="J6" s="44"/>
      <c r="K6" s="44"/>
      <c r="L6" s="23" t="str">
        <f t="shared" si="2"/>
        <v/>
      </c>
      <c r="M6" s="23" t="str">
        <f t="shared" si="3"/>
        <v/>
      </c>
      <c r="N6" s="46">
        <v>125.84</v>
      </c>
      <c r="O6" s="47">
        <v>45006.532673611109</v>
      </c>
      <c r="P6" s="46"/>
      <c r="Q6" s="46"/>
      <c r="R6" s="23" t="str">
        <f t="shared" si="4"/>
        <v/>
      </c>
      <c r="S6" s="23" t="str">
        <f t="shared" si="5"/>
        <v/>
      </c>
      <c r="T6" s="46"/>
      <c r="U6" s="47"/>
      <c r="V6" s="46"/>
      <c r="W6" s="46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e">
        <f>IF(A6="","",IF(LEFT(Pesos_Blancos!A4,2)="QC",T6,IF(OR(Pesos_Blancos!H4&gt;Z6,Z6="Error"),"Verifique",ABS(Pesos_Blancos!F4-Z6))))</f>
        <v>#VALUE!</v>
      </c>
      <c r="AB6" s="44">
        <v>-1.3</v>
      </c>
      <c r="AC6" s="44">
        <v>-1</v>
      </c>
      <c r="AD6" s="1" t="s">
        <v>63</v>
      </c>
    </row>
    <row r="7" spans="1:30" x14ac:dyDescent="0.25">
      <c r="A7" s="5" t="str">
        <f>IF(Pesos_Blancos!A5&lt;&gt;"",Pesos_Blancos!A5,"")</f>
        <v>C9589817</v>
      </c>
      <c r="B7" s="44"/>
      <c r="C7" s="45"/>
      <c r="D7" s="44"/>
      <c r="E7" s="44"/>
      <c r="F7" s="23" t="str">
        <f t="shared" si="0"/>
        <v/>
      </c>
      <c r="G7" s="23" t="str">
        <f t="shared" si="1"/>
        <v/>
      </c>
      <c r="H7" s="44"/>
      <c r="I7" s="45"/>
      <c r="J7" s="44"/>
      <c r="K7" s="44"/>
      <c r="L7" s="23" t="str">
        <f t="shared" si="2"/>
        <v/>
      </c>
      <c r="M7" s="23" t="str">
        <f t="shared" si="3"/>
        <v/>
      </c>
      <c r="N7" s="46">
        <v>129.42099999999999</v>
      </c>
      <c r="O7" s="47">
        <v>45006.533206018517</v>
      </c>
      <c r="P7" s="46"/>
      <c r="Q7" s="46"/>
      <c r="R7" s="23" t="str">
        <f t="shared" si="4"/>
        <v/>
      </c>
      <c r="S7" s="23" t="str">
        <f t="shared" si="5"/>
        <v/>
      </c>
      <c r="T7" s="46"/>
      <c r="U7" s="47"/>
      <c r="V7" s="46"/>
      <c r="W7" s="46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e">
        <f>IF(A7="","",IF(LEFT(Pesos_Blancos!A5,2)="QC",T7,IF(OR(Pesos_Blancos!H5&gt;Z7,Z7="Error"),"Verifique",ABS(Pesos_Blancos!F5-Z7))))</f>
        <v>#VALUE!</v>
      </c>
      <c r="AB7" s="44">
        <v>-1.3</v>
      </c>
      <c r="AC7" s="44">
        <v>-1</v>
      </c>
      <c r="AD7" s="1" t="s">
        <v>63</v>
      </c>
    </row>
    <row r="8" spans="1:30" x14ac:dyDescent="0.25">
      <c r="A8" s="5" t="str">
        <f>IF(Pesos_Blancos!A6&lt;&gt;"",Pesos_Blancos!A6,"")</f>
        <v>C9589841</v>
      </c>
      <c r="B8" s="44"/>
      <c r="C8" s="45"/>
      <c r="D8" s="44"/>
      <c r="E8" s="44"/>
      <c r="F8" s="23" t="str">
        <f t="shared" si="0"/>
        <v/>
      </c>
      <c r="G8" s="23" t="str">
        <f t="shared" si="1"/>
        <v/>
      </c>
      <c r="H8" s="44"/>
      <c r="I8" s="45"/>
      <c r="J8" s="44"/>
      <c r="K8" s="44"/>
      <c r="L8" s="23" t="str">
        <f t="shared" si="2"/>
        <v/>
      </c>
      <c r="M8" s="23" t="str">
        <f t="shared" si="3"/>
        <v/>
      </c>
      <c r="N8" s="46">
        <v>126.87</v>
      </c>
      <c r="O8" s="47">
        <v>45006.534004629626</v>
      </c>
      <c r="P8" s="46"/>
      <c r="Q8" s="46"/>
      <c r="R8" s="23" t="str">
        <f t="shared" si="4"/>
        <v/>
      </c>
      <c r="S8" s="23" t="str">
        <f t="shared" si="5"/>
        <v/>
      </c>
      <c r="T8" s="46"/>
      <c r="U8" s="47"/>
      <c r="V8" s="46"/>
      <c r="W8" s="46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e">
        <f>IF(A8="","",IF(LEFT(Pesos_Blancos!A6,2)="QC",T8,IF(OR(Pesos_Blancos!H6&gt;Z8,Z8="Error"),"Verifique",ABS(Pesos_Blancos!F6-Z8))))</f>
        <v>#VALUE!</v>
      </c>
      <c r="AB8" s="44">
        <v>-1.3</v>
      </c>
      <c r="AC8" s="44">
        <v>-1</v>
      </c>
      <c r="AD8" s="1" t="s">
        <v>63</v>
      </c>
    </row>
    <row r="9" spans="1:30" x14ac:dyDescent="0.25">
      <c r="A9" s="5" t="str">
        <f>IF(Pesos_Blancos!A7&lt;&gt;"",Pesos_Blancos!A7,"")</f>
        <v>C9590005</v>
      </c>
      <c r="B9" s="44"/>
      <c r="C9" s="45"/>
      <c r="D9" s="44"/>
      <c r="E9" s="44"/>
      <c r="F9" s="23" t="str">
        <f t="shared" si="0"/>
        <v/>
      </c>
      <c r="G9" s="23" t="str">
        <f t="shared" si="1"/>
        <v/>
      </c>
      <c r="H9" s="44"/>
      <c r="I9" s="45"/>
      <c r="J9" s="44"/>
      <c r="K9" s="44"/>
      <c r="L9" s="23" t="str">
        <f t="shared" si="2"/>
        <v/>
      </c>
      <c r="M9" s="23" t="str">
        <f t="shared" si="3"/>
        <v/>
      </c>
      <c r="N9" s="46">
        <v>124.649</v>
      </c>
      <c r="O9" s="47">
        <v>45006.534467592595</v>
      </c>
      <c r="P9" s="46"/>
      <c r="Q9" s="46"/>
      <c r="R9" s="23" t="str">
        <f t="shared" si="4"/>
        <v/>
      </c>
      <c r="S9" s="23" t="str">
        <f t="shared" si="5"/>
        <v/>
      </c>
      <c r="T9" s="46"/>
      <c r="U9" s="47"/>
      <c r="V9" s="46"/>
      <c r="W9" s="46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e">
        <f>IF(A9="","",IF(LEFT(Pesos_Blancos!A7,2)="QC",T9,IF(OR(Pesos_Blancos!H7&gt;Z9,Z9="Error"),"Verifique",ABS(Pesos_Blancos!F7-Z9))))</f>
        <v>#VALUE!</v>
      </c>
      <c r="AB9" s="44">
        <v>-1.3</v>
      </c>
      <c r="AC9" s="44">
        <v>-1</v>
      </c>
      <c r="AD9" s="1" t="s">
        <v>63</v>
      </c>
    </row>
    <row r="10" spans="1:30" x14ac:dyDescent="0.25">
      <c r="A10" s="5" t="str">
        <f>IF(Pesos_Blancos!A8&lt;&gt;"",Pesos_Blancos!A8,"")</f>
        <v>C9589830</v>
      </c>
      <c r="B10" s="44"/>
      <c r="C10" s="45"/>
      <c r="D10" s="44"/>
      <c r="E10" s="44"/>
      <c r="F10" s="23" t="str">
        <f t="shared" si="0"/>
        <v/>
      </c>
      <c r="G10" s="23" t="str">
        <f t="shared" si="1"/>
        <v/>
      </c>
      <c r="H10" s="44"/>
      <c r="I10" s="45"/>
      <c r="J10" s="44"/>
      <c r="K10" s="44"/>
      <c r="L10" s="23" t="str">
        <f t="shared" si="2"/>
        <v/>
      </c>
      <c r="M10" s="23" t="str">
        <f t="shared" si="3"/>
        <v/>
      </c>
      <c r="N10" s="46">
        <v>125.509</v>
      </c>
      <c r="O10" s="47">
        <v>45006.53496527778</v>
      </c>
      <c r="P10" s="46"/>
      <c r="Q10" s="46"/>
      <c r="R10" s="23" t="str">
        <f t="shared" si="4"/>
        <v/>
      </c>
      <c r="S10" s="23" t="str">
        <f t="shared" si="5"/>
        <v/>
      </c>
      <c r="T10" s="46"/>
      <c r="U10" s="47"/>
      <c r="V10" s="46"/>
      <c r="W10" s="46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e">
        <f>IF(A10="","",IF(LEFT(Pesos_Blancos!A8,2)="QC",T10,IF(OR(Pesos_Blancos!H8&gt;Z10,Z10="Error"),"Verifique",ABS(Pesos_Blancos!F8-Z10))))</f>
        <v>#VALUE!</v>
      </c>
      <c r="AB10" s="44">
        <v>-1.3</v>
      </c>
      <c r="AC10" s="44">
        <v>-1</v>
      </c>
      <c r="AD10" s="1" t="s">
        <v>63</v>
      </c>
    </row>
    <row r="11" spans="1:30" x14ac:dyDescent="0.25">
      <c r="A11" s="5" t="str">
        <f>IF(Pesos_Blancos!A9&lt;&gt;"",Pesos_Blancos!A9,"")</f>
        <v>C9587790</v>
      </c>
      <c r="B11" s="44"/>
      <c r="C11" s="45"/>
      <c r="D11" s="44"/>
      <c r="E11" s="44"/>
      <c r="F11" s="23" t="str">
        <f t="shared" si="0"/>
        <v/>
      </c>
      <c r="G11" s="23" t="str">
        <f t="shared" si="1"/>
        <v/>
      </c>
      <c r="H11" s="44"/>
      <c r="I11" s="45"/>
      <c r="J11" s="44"/>
      <c r="K11" s="44"/>
      <c r="L11" s="23" t="str">
        <f t="shared" si="2"/>
        <v/>
      </c>
      <c r="M11" s="23" t="str">
        <f t="shared" si="3"/>
        <v/>
      </c>
      <c r="N11" s="46">
        <v>124.91500000000001</v>
      </c>
      <c r="O11" s="47">
        <v>45006.536493055559</v>
      </c>
      <c r="P11" s="46"/>
      <c r="Q11" s="46"/>
      <c r="R11" s="23" t="str">
        <f t="shared" si="4"/>
        <v/>
      </c>
      <c r="S11" s="23" t="str">
        <f t="shared" si="5"/>
        <v/>
      </c>
      <c r="T11" s="46"/>
      <c r="U11" s="47"/>
      <c r="V11" s="46"/>
      <c r="W11" s="46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e">
        <f>IF(A11="","",IF(LEFT(Pesos_Blancos!A9,2)="QC",T11,IF(OR(Pesos_Blancos!H9&gt;Z11,Z11="Error"),"Verifique",ABS(Pesos_Blancos!F9-Z11))))</f>
        <v>#VALUE!</v>
      </c>
      <c r="AB11" s="44">
        <v>-1.3</v>
      </c>
      <c r="AC11" s="44">
        <v>-1</v>
      </c>
      <c r="AD11" s="1" t="s">
        <v>63</v>
      </c>
    </row>
    <row r="12" spans="1:30" x14ac:dyDescent="0.25">
      <c r="A12" s="5" t="str">
        <f>IF(Pesos_Blancos!A10&lt;&gt;"",Pesos_Blancos!A10,"")</f>
        <v>C9589633</v>
      </c>
      <c r="B12" s="44"/>
      <c r="C12" s="45"/>
      <c r="D12" s="44"/>
      <c r="E12" s="44"/>
      <c r="F12" s="23" t="str">
        <f t="shared" si="0"/>
        <v/>
      </c>
      <c r="G12" s="23" t="str">
        <f t="shared" si="1"/>
        <v/>
      </c>
      <c r="H12" s="44"/>
      <c r="I12" s="45"/>
      <c r="J12" s="44"/>
      <c r="K12" s="44"/>
      <c r="L12" s="23" t="str">
        <f t="shared" si="2"/>
        <v/>
      </c>
      <c r="M12" s="23" t="str">
        <f t="shared" si="3"/>
        <v/>
      </c>
      <c r="N12" s="46">
        <v>126.462</v>
      </c>
      <c r="O12" s="47">
        <v>45006.536979166667</v>
      </c>
      <c r="P12" s="46"/>
      <c r="Q12" s="46"/>
      <c r="R12" s="23" t="str">
        <f t="shared" si="4"/>
        <v/>
      </c>
      <c r="S12" s="23" t="str">
        <f t="shared" si="5"/>
        <v/>
      </c>
      <c r="T12" s="46"/>
      <c r="U12" s="47"/>
      <c r="V12" s="46"/>
      <c r="W12" s="46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e">
        <f>IF(A12="","",IF(LEFT(Pesos_Blancos!A10,2)="QC",T12,IF(OR(Pesos_Blancos!H10&gt;Z12,Z12="Error"),"Verifique",ABS(Pesos_Blancos!F10-Z12))))</f>
        <v>#VALUE!</v>
      </c>
      <c r="AB12" s="44">
        <v>-1.3</v>
      </c>
      <c r="AC12" s="44">
        <v>-1</v>
      </c>
      <c r="AD12" s="1" t="s">
        <v>63</v>
      </c>
    </row>
    <row r="13" spans="1:30" x14ac:dyDescent="0.25">
      <c r="A13" s="5" t="str">
        <f>IF(Pesos_Blancos!A11&lt;&gt;"",Pesos_Blancos!A11,"")</f>
        <v>C9589634</v>
      </c>
      <c r="B13" s="44"/>
      <c r="C13" s="45"/>
      <c r="D13" s="44"/>
      <c r="E13" s="44"/>
      <c r="F13" s="23" t="str">
        <f t="shared" si="0"/>
        <v/>
      </c>
      <c r="G13" s="23" t="str">
        <f t="shared" si="1"/>
        <v/>
      </c>
      <c r="H13" s="44"/>
      <c r="I13" s="45"/>
      <c r="J13" s="44"/>
      <c r="K13" s="44"/>
      <c r="L13" s="23" t="str">
        <f t="shared" si="2"/>
        <v/>
      </c>
      <c r="M13" s="23" t="str">
        <f t="shared" si="3"/>
        <v/>
      </c>
      <c r="N13" s="20">
        <v>124.30800000000001</v>
      </c>
      <c r="O13" s="47">
        <v>45006.537349537037</v>
      </c>
      <c r="P13" s="46"/>
      <c r="Q13" s="46"/>
      <c r="R13" s="23" t="str">
        <f t="shared" si="4"/>
        <v/>
      </c>
      <c r="S13" s="23" t="str">
        <f t="shared" si="5"/>
        <v/>
      </c>
      <c r="T13" s="20"/>
      <c r="U13" s="47"/>
      <c r="V13" s="46"/>
      <c r="W13" s="46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e">
        <f>IF(A13="","",IF(LEFT(Pesos_Blancos!A11,2)="QC",T13,IF(OR(Pesos_Blancos!H11&gt;Z13,Z13="Error"),"Verifique",ABS(Pesos_Blancos!F11-Z13))))</f>
        <v>#VALUE!</v>
      </c>
      <c r="AB13" s="44">
        <v>-1.3</v>
      </c>
      <c r="AC13" s="44">
        <v>-1</v>
      </c>
      <c r="AD13" s="1" t="s">
        <v>63</v>
      </c>
    </row>
    <row r="14" spans="1:30" x14ac:dyDescent="0.25">
      <c r="A14" s="5" t="str">
        <f>IF(Pesos_Blancos!A12&lt;&gt;"",Pesos_Blancos!A12,"")</f>
        <v>C9589635</v>
      </c>
      <c r="B14" s="44"/>
      <c r="C14" s="45"/>
      <c r="D14" s="44"/>
      <c r="E14" s="44"/>
      <c r="F14" s="23" t="str">
        <f t="shared" si="0"/>
        <v/>
      </c>
      <c r="G14" s="23" t="str">
        <f t="shared" si="1"/>
        <v/>
      </c>
      <c r="H14" s="44"/>
      <c r="I14" s="45"/>
      <c r="J14" s="44"/>
      <c r="K14" s="44"/>
      <c r="L14" s="23" t="str">
        <f t="shared" si="2"/>
        <v/>
      </c>
      <c r="M14" s="23" t="str">
        <f t="shared" si="3"/>
        <v/>
      </c>
      <c r="N14" s="20">
        <v>126.626</v>
      </c>
      <c r="O14" s="47">
        <v>45006.537812499999</v>
      </c>
      <c r="P14" s="46"/>
      <c r="Q14" s="46"/>
      <c r="R14" s="23" t="str">
        <f t="shared" si="4"/>
        <v/>
      </c>
      <c r="S14" s="23" t="str">
        <f t="shared" si="5"/>
        <v/>
      </c>
      <c r="T14" s="20"/>
      <c r="U14" s="15"/>
      <c r="V14" s="46"/>
      <c r="W14" s="46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e">
        <f>IF(A14="","",IF(LEFT(Pesos_Blancos!A12,2)="QC",T14,IF(OR(Pesos_Blancos!H12&gt;Z14,Z14="Error"),"Verifique",ABS(Pesos_Blancos!F12-Z14))))</f>
        <v>#VALUE!</v>
      </c>
      <c r="AB14" s="44"/>
      <c r="AC14" s="44"/>
      <c r="AD14" s="1"/>
    </row>
    <row r="15" spans="1:30" x14ac:dyDescent="0.25">
      <c r="A15" s="5" t="str">
        <f>IF(Pesos_Blancos!A13&lt;&gt;"",Pesos_Blancos!A13,"")</f>
        <v>C9589621</v>
      </c>
      <c r="B15" s="20"/>
      <c r="C15" s="15"/>
      <c r="D15" s="44"/>
      <c r="E15" s="44"/>
      <c r="F15" s="23" t="str">
        <f t="shared" si="0"/>
        <v/>
      </c>
      <c r="G15" s="23" t="str">
        <f t="shared" si="1"/>
        <v/>
      </c>
      <c r="H15" s="20"/>
      <c r="I15" s="15"/>
      <c r="J15" s="44"/>
      <c r="K15" s="44"/>
      <c r="L15" s="23" t="str">
        <f t="shared" si="2"/>
        <v/>
      </c>
      <c r="M15" s="23" t="str">
        <f t="shared" si="3"/>
        <v/>
      </c>
      <c r="N15" s="20">
        <v>126.67</v>
      </c>
      <c r="O15" s="47">
        <v>45006.538194444445</v>
      </c>
      <c r="P15" s="46"/>
      <c r="Q15" s="46"/>
      <c r="R15" s="23" t="str">
        <f t="shared" si="4"/>
        <v/>
      </c>
      <c r="S15" s="23" t="str">
        <f t="shared" si="5"/>
        <v/>
      </c>
      <c r="T15" s="20"/>
      <c r="U15" s="15"/>
      <c r="V15" s="46"/>
      <c r="W15" s="46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e">
        <f>IF(A15="","",IF(LEFT(Pesos_Blancos!A13,2)="QC",T15,IF(OR(Pesos_Blancos!H13&gt;Z15,Z15="Error"),"Verifique",ABS(Pesos_Blancos!F13-Z15))))</f>
        <v>#VALUE!</v>
      </c>
      <c r="AB15" s="44"/>
      <c r="AC15" s="44"/>
      <c r="AD15" s="1"/>
    </row>
    <row r="16" spans="1:30" x14ac:dyDescent="0.25">
      <c r="A16" s="5" t="str">
        <f>IF(Pesos_Blancos!A14&lt;&gt;"",Pesos_Blancos!A14,"")</f>
        <v>C9589622</v>
      </c>
      <c r="B16" s="20"/>
      <c r="C16" s="15"/>
      <c r="D16" s="44"/>
      <c r="E16" s="44"/>
      <c r="F16" s="23" t="str">
        <f t="shared" si="0"/>
        <v/>
      </c>
      <c r="G16" s="23" t="str">
        <f t="shared" si="1"/>
        <v/>
      </c>
      <c r="H16" s="20"/>
      <c r="I16" s="15"/>
      <c r="J16" s="44"/>
      <c r="K16" s="44"/>
      <c r="L16" s="23" t="str">
        <f t="shared" si="2"/>
        <v/>
      </c>
      <c r="M16" s="23" t="str">
        <f t="shared" si="3"/>
        <v/>
      </c>
      <c r="N16" s="46">
        <v>127.01</v>
      </c>
      <c r="O16" s="47">
        <v>45006.538900462961</v>
      </c>
      <c r="P16" s="46"/>
      <c r="Q16" s="46"/>
      <c r="R16" s="23" t="str">
        <f t="shared" si="4"/>
        <v/>
      </c>
      <c r="S16" s="23" t="str">
        <f t="shared" si="5"/>
        <v/>
      </c>
      <c r="T16" s="20"/>
      <c r="U16" s="15"/>
      <c r="V16" s="46"/>
      <c r="W16" s="46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e">
        <f>IF(A16="","",IF(LEFT(Pesos_Blancos!A14,2)="QC",T16,IF(OR(Pesos_Blancos!H14&gt;Z16,Z16="Error"),"Verifique",ABS(Pesos_Blancos!F14-Z16))))</f>
        <v>#VALUE!</v>
      </c>
      <c r="AB16" s="44"/>
      <c r="AC16" s="44"/>
      <c r="AD16" s="1"/>
    </row>
    <row r="17" spans="1:30" x14ac:dyDescent="0.25">
      <c r="A17" s="5" t="str">
        <f>IF(Pesos_Blancos!A15&lt;&gt;"",Pesos_Blancos!A15,"")</f>
        <v>C9589623</v>
      </c>
      <c r="B17" s="20"/>
      <c r="C17" s="15"/>
      <c r="D17" s="44"/>
      <c r="E17" s="44"/>
      <c r="F17" s="23" t="str">
        <f t="shared" si="0"/>
        <v/>
      </c>
      <c r="G17" s="23" t="str">
        <f t="shared" si="1"/>
        <v/>
      </c>
      <c r="H17" s="20"/>
      <c r="I17" s="15"/>
      <c r="J17" s="44"/>
      <c r="K17" s="44"/>
      <c r="L17" s="23" t="str">
        <f t="shared" si="2"/>
        <v/>
      </c>
      <c r="M17" s="23" t="str">
        <f t="shared" si="3"/>
        <v/>
      </c>
      <c r="N17" s="20">
        <v>124.718</v>
      </c>
      <c r="O17" s="15">
        <v>45006.539305555554</v>
      </c>
      <c r="P17" s="46"/>
      <c r="Q17" s="46"/>
      <c r="R17" s="23" t="str">
        <f t="shared" si="4"/>
        <v/>
      </c>
      <c r="S17" s="23" t="str">
        <f t="shared" si="5"/>
        <v/>
      </c>
      <c r="T17" s="20"/>
      <c r="U17" s="15"/>
      <c r="V17" s="46"/>
      <c r="W17" s="46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e">
        <f>IF(A17="","",IF(LEFT(Pesos_Blancos!A15,2)="QC",T17,IF(OR(Pesos_Blancos!H15&gt;Z17,Z17="Error"),"Verifique",ABS(Pesos_Blancos!F15-Z17))))</f>
        <v>#VALUE!</v>
      </c>
      <c r="AB17" s="44"/>
      <c r="AC17" s="44"/>
      <c r="AD17" s="1"/>
    </row>
    <row r="18" spans="1:30" x14ac:dyDescent="0.25">
      <c r="A18" s="5" t="str">
        <f>IF(Pesos_Blancos!A16&lt;&gt;"",Pesos_Blancos!A16,"")</f>
        <v>C9589607</v>
      </c>
      <c r="B18" s="20"/>
      <c r="C18" s="15"/>
      <c r="D18" s="44"/>
      <c r="E18" s="44"/>
      <c r="F18" s="23" t="str">
        <f t="shared" si="0"/>
        <v/>
      </c>
      <c r="G18" s="23" t="str">
        <f t="shared" si="1"/>
        <v/>
      </c>
      <c r="H18" s="20"/>
      <c r="I18" s="15"/>
      <c r="J18" s="44"/>
      <c r="K18" s="44"/>
      <c r="L18" s="23" t="str">
        <f t="shared" si="2"/>
        <v/>
      </c>
      <c r="M18" s="23" t="str">
        <f t="shared" si="3"/>
        <v/>
      </c>
      <c r="N18" s="20">
        <v>126.426</v>
      </c>
      <c r="O18" s="15">
        <v>45006.540023148147</v>
      </c>
      <c r="P18" s="46"/>
      <c r="Q18" s="46"/>
      <c r="R18" s="23" t="str">
        <f t="shared" si="4"/>
        <v/>
      </c>
      <c r="S18" s="23" t="str">
        <f t="shared" si="5"/>
        <v/>
      </c>
      <c r="T18" s="20"/>
      <c r="U18" s="15"/>
      <c r="V18" s="46"/>
      <c r="W18" s="46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e">
        <f>IF(A18="","",IF(LEFT(Pesos_Blancos!A16,2)="QC",T18,IF(OR(Pesos_Blancos!H16&gt;Z18,Z18="Error"),"Verifique",ABS(Pesos_Blancos!F16-Z18))))</f>
        <v>#VALUE!</v>
      </c>
      <c r="AB18" s="44"/>
      <c r="AC18" s="44"/>
      <c r="AD18" s="1"/>
    </row>
    <row r="19" spans="1:30" x14ac:dyDescent="0.25">
      <c r="A19" s="5" t="str">
        <f>IF(Pesos_Blancos!A17&lt;&gt;"",Pesos_Blancos!A17,"")</f>
        <v>C9589608</v>
      </c>
      <c r="B19" s="20"/>
      <c r="C19" s="15"/>
      <c r="D19" s="44"/>
      <c r="E19" s="44"/>
      <c r="F19" s="23" t="str">
        <f t="shared" si="0"/>
        <v/>
      </c>
      <c r="G19" s="23" t="str">
        <f t="shared" si="1"/>
        <v/>
      </c>
      <c r="H19" s="20"/>
      <c r="I19" s="15"/>
      <c r="J19" s="44"/>
      <c r="K19" s="44"/>
      <c r="L19" s="23" t="str">
        <f t="shared" si="2"/>
        <v/>
      </c>
      <c r="M19" s="23" t="str">
        <f t="shared" si="3"/>
        <v/>
      </c>
      <c r="N19" s="20">
        <v>125.64</v>
      </c>
      <c r="O19" s="15">
        <v>45006.541608796295</v>
      </c>
      <c r="P19" s="46"/>
      <c r="Q19" s="46"/>
      <c r="R19" s="23" t="str">
        <f t="shared" si="4"/>
        <v/>
      </c>
      <c r="S19" s="23" t="str">
        <f t="shared" si="5"/>
        <v/>
      </c>
      <c r="T19" s="20"/>
      <c r="U19" s="15"/>
      <c r="V19" s="46"/>
      <c r="W19" s="46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e">
        <f>IF(A19="","",IF(LEFT(Pesos_Blancos!A17,2)="QC",T19,IF(OR(Pesos_Blancos!H17&gt;Z19,Z19="Error"),"Verifique",ABS(Pesos_Blancos!F17-Z19))))</f>
        <v>#VALUE!</v>
      </c>
      <c r="AB19" s="44"/>
      <c r="AC19" s="44"/>
      <c r="AD19" s="1"/>
    </row>
    <row r="20" spans="1:30" x14ac:dyDescent="0.25">
      <c r="A20" s="5" t="str">
        <f>IF(Pesos_Blancos!A18&lt;&gt;"",Pesos_Blancos!A18,"")</f>
        <v>C9589609</v>
      </c>
      <c r="B20" s="20"/>
      <c r="C20" s="15"/>
      <c r="D20" s="44"/>
      <c r="E20" s="44"/>
      <c r="F20" s="23" t="str">
        <f t="shared" si="0"/>
        <v/>
      </c>
      <c r="G20" s="23" t="str">
        <f t="shared" si="1"/>
        <v/>
      </c>
      <c r="H20" s="20"/>
      <c r="I20" s="15"/>
      <c r="J20" s="44"/>
      <c r="K20" s="44"/>
      <c r="L20" s="23" t="str">
        <f t="shared" si="2"/>
        <v/>
      </c>
      <c r="M20" s="23" t="str">
        <f t="shared" si="3"/>
        <v/>
      </c>
      <c r="N20" s="20">
        <v>125.89</v>
      </c>
      <c r="O20" s="15">
        <v>45006.542175925926</v>
      </c>
      <c r="P20" s="46"/>
      <c r="Q20" s="46"/>
      <c r="R20" s="23" t="str">
        <f t="shared" si="4"/>
        <v/>
      </c>
      <c r="S20" s="23" t="str">
        <f t="shared" si="5"/>
        <v/>
      </c>
      <c r="T20" s="20"/>
      <c r="U20" s="15"/>
      <c r="V20" s="46"/>
      <c r="W20" s="46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e">
        <f>IF(A20="","",IF(LEFT(Pesos_Blancos!A18,2)="QC",T20,IF(OR(Pesos_Blancos!H18&gt;Z20,Z20="Error"),"Verifique",ABS(Pesos_Blancos!F18-Z20))))</f>
        <v>#VALUE!</v>
      </c>
      <c r="AB20" s="44"/>
      <c r="AC20" s="44"/>
      <c r="AD20" s="1"/>
    </row>
    <row r="21" spans="1:30" x14ac:dyDescent="0.25">
      <c r="A21" s="5" t="str">
        <f>IF(Pesos_Blancos!A19&lt;&gt;"",Pesos_Blancos!A19,"")</f>
        <v>QC</v>
      </c>
      <c r="B21" s="20"/>
      <c r="C21" s="15"/>
      <c r="D21" s="44"/>
      <c r="E21" s="44"/>
      <c r="F21" s="23" t="str">
        <f t="shared" si="0"/>
        <v/>
      </c>
      <c r="G21" s="23" t="str">
        <f t="shared" si="1"/>
        <v/>
      </c>
      <c r="H21" s="20"/>
      <c r="I21" s="15"/>
      <c r="J21" s="44"/>
      <c r="K21" s="44"/>
      <c r="L21" s="23" t="str">
        <f t="shared" si="2"/>
        <v/>
      </c>
      <c r="M21" s="23" t="str">
        <f t="shared" si="3"/>
        <v/>
      </c>
      <c r="N21" s="20"/>
      <c r="O21" s="15">
        <v>45006.542442129627</v>
      </c>
      <c r="P21" s="46">
        <v>31.9</v>
      </c>
      <c r="Q21" s="46">
        <v>21.6</v>
      </c>
      <c r="R21" s="23" t="str">
        <f t="shared" si="4"/>
        <v/>
      </c>
      <c r="S21" s="23" t="str">
        <f t="shared" si="5"/>
        <v/>
      </c>
      <c r="T21" s="20"/>
      <c r="U21" s="15"/>
      <c r="V21" s="46"/>
      <c r="W21" s="46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>
        <f>IF(A21="","",IF(LEFT(Pesos_Blancos!A19,2)="QC",T21,IF(OR(Pesos_Blancos!H19&gt;Z21,Z21="Error"),"Verifique",ABS(Pesos_Blancos!F19-Z21))))</f>
        <v>0</v>
      </c>
      <c r="AB21" s="44"/>
      <c r="AC21" s="44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44"/>
      <c r="E22" s="44"/>
      <c r="F22" s="23" t="str">
        <f t="shared" si="0"/>
        <v/>
      </c>
      <c r="G22" s="23" t="str">
        <f t="shared" si="1"/>
        <v/>
      </c>
      <c r="H22" s="20"/>
      <c r="I22" s="15"/>
      <c r="J22" s="44"/>
      <c r="K22" s="44"/>
      <c r="L22" s="23" t="str">
        <f t="shared" si="2"/>
        <v/>
      </c>
      <c r="M22" s="23" t="str">
        <f t="shared" si="3"/>
        <v/>
      </c>
      <c r="N22" s="20"/>
      <c r="O22" s="15"/>
      <c r="P22" s="46"/>
      <c r="Q22" s="46"/>
      <c r="R22" s="23" t="str">
        <f t="shared" si="4"/>
        <v/>
      </c>
      <c r="S22" s="23" t="str">
        <f t="shared" si="5"/>
        <v/>
      </c>
      <c r="T22" s="20"/>
      <c r="U22" s="15"/>
      <c r="V22" s="46"/>
      <c r="W22" s="46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IF(A22="","",IF(LEFT(Pesos_Blancos!A20,2)="QC",T22,IF(OR(Pesos_Blancos!H20&gt;Z22,Z22="Error"),"Verifique",ABS(Pesos_Blancos!F20-Z22))))</f>
        <v/>
      </c>
      <c r="AB22" s="44"/>
      <c r="AC22" s="44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46"/>
      <c r="Q23" s="46"/>
      <c r="R23" s="23" t="str">
        <f t="shared" si="4"/>
        <v/>
      </c>
      <c r="S23" s="23" t="str">
        <f t="shared" si="5"/>
        <v/>
      </c>
      <c r="T23" s="20"/>
      <c r="U23" s="15"/>
      <c r="V23" s="46"/>
      <c r="W23" s="46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IF(A23="","",IF(LEFT(Pesos_Blancos!A21,2)="QC",T23,IF(OR(Pesos_Blancos!H21&gt;Z23,Z23="Error"),"Verifique",ABS(Pesos_Blancos!F21-Z23))))</f>
        <v/>
      </c>
      <c r="AB23" s="44"/>
      <c r="AC23" s="44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IF(A24="","",IF(LEFT(Pesos_Blancos!A22,2)="QC",T24,IF(OR(Pesos_Blancos!H22&gt;Z24,Z24="Error"),"Verifique",ABS(Pesos_Blancos!F22-Z24))))</f>
        <v/>
      </c>
      <c r="AB24" s="44"/>
      <c r="AC24" s="44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C9589813</v>
      </c>
      <c r="B2" s="25">
        <f>IF(AND(A2&lt;&gt;"",Filtros_Muestra!N4&lt;&gt;""),Filtros_Muestra!N4,"")</f>
        <v>128.82300000000001</v>
      </c>
      <c r="C2" s="19">
        <f>IF(AND(A2&lt;&gt;"",Filtros_Muestra!O4&lt;&gt;""),Filtros_Muestra!O4,"")</f>
        <v>45006.530833333331</v>
      </c>
      <c r="D2">
        <f>IF(AND(A2&lt;&gt;"",Filtros_Muestra!R4&lt;&gt;""),Filtros_Muestra!R4,"")</f>
        <v>36.099999999999994</v>
      </c>
      <c r="E2">
        <f>IF(AND(A2&lt;&gt;"",Filtros_Muestra!S4&lt;&gt;""),Filtros_Muestra!S4,"")</f>
        <v>22.6</v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e">
        <f>IF(AND(A2&lt;&gt;"",Filtros_Muestra!AA4&lt;&gt;""),Filtros_Muestra!AA4,"")</f>
        <v>#VALUE!</v>
      </c>
    </row>
    <row r="3" spans="1:12" x14ac:dyDescent="0.25">
      <c r="A3" t="str">
        <f>IF(Pesos_Blancos!A3&lt;&gt;"",Pesos_Blancos!A3,"")</f>
        <v>C9589815</v>
      </c>
      <c r="B3" s="25">
        <f>IF(AND(A3&lt;&gt;"",Filtros_Muestra!N5&lt;&gt;""),Filtros_Muestra!N5,"")</f>
        <v>128.34200000000001</v>
      </c>
      <c r="C3" s="19">
        <f>IF(AND(A3&lt;&gt;"",Filtros_Muestra!O5&lt;&gt;""),Filtros_Muestra!O5,"")</f>
        <v>45006.532210648147</v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e">
        <f>IF(A3&lt;&gt;"",Filtros_Muestra!AA5,"")</f>
        <v>#VALUE!</v>
      </c>
    </row>
    <row r="4" spans="1:12" x14ac:dyDescent="0.25">
      <c r="A4" t="str">
        <f>IF(Pesos_Blancos!A4&lt;&gt;"",Pesos_Blancos!A4,"")</f>
        <v>C9589816</v>
      </c>
      <c r="B4" s="25">
        <f>IF(AND(A4&lt;&gt;"",Filtros_Muestra!N6&lt;&gt;""),Filtros_Muestra!N6,"")</f>
        <v>125.84</v>
      </c>
      <c r="C4" s="19">
        <f>IF(AND(A4&lt;&gt;"",Filtros_Muestra!O6&lt;&gt;""),Filtros_Muestra!O6,"")</f>
        <v>45006.532673611109</v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e">
        <f>IF(A4&lt;&gt;"",Filtros_Muestra!AA6,"")</f>
        <v>#VALUE!</v>
      </c>
    </row>
    <row r="5" spans="1:12" x14ac:dyDescent="0.25">
      <c r="A5" t="str">
        <f>IF(Pesos_Blancos!A5&lt;&gt;"",Pesos_Blancos!A5,"")</f>
        <v>C9589817</v>
      </c>
      <c r="B5" s="25">
        <f>IF(AND(A5&lt;&gt;"",Filtros_Muestra!N7&lt;&gt;""),Filtros_Muestra!N7,"")</f>
        <v>129.42099999999999</v>
      </c>
      <c r="C5" s="19">
        <f>IF(AND(A5&lt;&gt;"",Filtros_Muestra!O7&lt;&gt;""),Filtros_Muestra!O7,"")</f>
        <v>45006.533206018517</v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e">
        <f>IF(A5&lt;&gt;"",Filtros_Muestra!AA7,"")</f>
        <v>#VALUE!</v>
      </c>
    </row>
    <row r="6" spans="1:12" x14ac:dyDescent="0.25">
      <c r="A6" t="str">
        <f>IF(Pesos_Blancos!A6&lt;&gt;"",Pesos_Blancos!A6,"")</f>
        <v>C9589841</v>
      </c>
      <c r="B6" s="25">
        <f>IF(AND(A6&lt;&gt;"",Filtros_Muestra!N8&lt;&gt;""),Filtros_Muestra!N8,"")</f>
        <v>126.87</v>
      </c>
      <c r="C6" s="19">
        <f>IF(AND(A6&lt;&gt;"",Filtros_Muestra!O8&lt;&gt;""),Filtros_Muestra!O8,"")</f>
        <v>45006.534004629626</v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e">
        <f>IF(A6&lt;&gt;"",Filtros_Muestra!AA8,"")</f>
        <v>#VALUE!</v>
      </c>
    </row>
    <row r="7" spans="1:12" x14ac:dyDescent="0.25">
      <c r="A7" t="str">
        <f>IF(Pesos_Blancos!A7&lt;&gt;"",Pesos_Blancos!A7,"")</f>
        <v>C9590005</v>
      </c>
      <c r="B7" s="25">
        <f>IF(AND(A7&lt;&gt;"",Filtros_Muestra!N9&lt;&gt;""),Filtros_Muestra!N9,"")</f>
        <v>124.649</v>
      </c>
      <c r="C7" s="19">
        <f>IF(AND(A7&lt;&gt;"",Filtros_Muestra!O9&lt;&gt;""),Filtros_Muestra!O9,"")</f>
        <v>45006.534467592595</v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e">
        <f>IF(A7&lt;&gt;"",Filtros_Muestra!AA9,"")</f>
        <v>#VALUE!</v>
      </c>
    </row>
    <row r="8" spans="1:12" x14ac:dyDescent="0.25">
      <c r="A8" t="str">
        <f>IF(Pesos_Blancos!A8&lt;&gt;"",Pesos_Blancos!A8,"")</f>
        <v>C9589830</v>
      </c>
      <c r="B8" s="25">
        <f>IF(AND(A8&lt;&gt;"",Filtros_Muestra!N10&lt;&gt;""),Filtros_Muestra!N10,"")</f>
        <v>125.509</v>
      </c>
      <c r="C8" s="19">
        <f>IF(AND(A8&lt;&gt;"",Filtros_Muestra!O10&lt;&gt;""),Filtros_Muestra!O10,"")</f>
        <v>45006.53496527778</v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e">
        <f>IF(A8&lt;&gt;"",Filtros_Muestra!AA10,"")</f>
        <v>#VALUE!</v>
      </c>
    </row>
    <row r="9" spans="1:12" x14ac:dyDescent="0.25">
      <c r="A9" t="str">
        <f>IF(Pesos_Blancos!A9&lt;&gt;"",Pesos_Blancos!A9,"")</f>
        <v>C9587790</v>
      </c>
      <c r="B9" s="25">
        <f>IF(AND(A9&lt;&gt;"",Filtros_Muestra!N11&lt;&gt;""),Filtros_Muestra!N11,"")</f>
        <v>124.91500000000001</v>
      </c>
      <c r="C9" s="19">
        <f>IF(AND(A9&lt;&gt;"",Filtros_Muestra!O11&lt;&gt;""),Filtros_Muestra!O11,"")</f>
        <v>45006.536493055559</v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e">
        <f>IF(A9&lt;&gt;"",Filtros_Muestra!AA11,"")</f>
        <v>#VALUE!</v>
      </c>
    </row>
    <row r="10" spans="1:12" x14ac:dyDescent="0.25">
      <c r="A10" t="str">
        <f>IF(Pesos_Blancos!A10&lt;&gt;"",Pesos_Blancos!A10,"")</f>
        <v>C9589633</v>
      </c>
      <c r="B10" s="25">
        <f>IF(AND(A10&lt;&gt;"",Filtros_Muestra!N12&lt;&gt;""),Filtros_Muestra!N12,"")</f>
        <v>126.462</v>
      </c>
      <c r="C10" s="19">
        <f>IF(AND(A10&lt;&gt;"",Filtros_Muestra!O12&lt;&gt;""),Filtros_Muestra!O12,"")</f>
        <v>45006.536979166667</v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e">
        <f>IF(A10&lt;&gt;"",Filtros_Muestra!AA12,"")</f>
        <v>#VALUE!</v>
      </c>
    </row>
    <row r="11" spans="1:12" x14ac:dyDescent="0.25">
      <c r="A11" t="str">
        <f>IF(Pesos_Blancos!A11&lt;&gt;"",Pesos_Blancos!A11,"")</f>
        <v>C9589634</v>
      </c>
      <c r="B11" s="25">
        <f>IF(AND(A11&lt;&gt;"",Filtros_Muestra!N13&lt;&gt;""),Filtros_Muestra!N13,"")</f>
        <v>124.30800000000001</v>
      </c>
      <c r="C11" s="19">
        <f>IF(AND(A11&lt;&gt;"",Filtros_Muestra!O13&lt;&gt;""),Filtros_Muestra!O13,"")</f>
        <v>45006.537349537037</v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e">
        <f>IF(A11&lt;&gt;"",Filtros_Muestra!AA13,"")</f>
        <v>#VALUE!</v>
      </c>
    </row>
    <row r="12" spans="1:12" x14ac:dyDescent="0.25">
      <c r="A12" t="str">
        <f>IF(Pesos_Blancos!A12&lt;&gt;"",Pesos_Blancos!A12,"")</f>
        <v>C9589635</v>
      </c>
      <c r="B12" s="25">
        <f>IF(AND(A12&lt;&gt;"",Filtros_Muestra!N14&lt;&gt;""),Filtros_Muestra!N14,"")</f>
        <v>126.626</v>
      </c>
      <c r="C12" s="19">
        <f>IF(AND(A12&lt;&gt;"",Filtros_Muestra!O14&lt;&gt;""),Filtros_Muestra!O14,"")</f>
        <v>45006.537812499999</v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e">
        <f>IF(A12&lt;&gt;"",Filtros_Muestra!AA14,"")</f>
        <v>#VALUE!</v>
      </c>
    </row>
    <row r="13" spans="1:12" x14ac:dyDescent="0.25">
      <c r="A13" t="str">
        <f>IF(Pesos_Blancos!A13&lt;&gt;"",Pesos_Blancos!A13,"")</f>
        <v>C9589621</v>
      </c>
      <c r="B13" s="25">
        <f>IF(AND(A13&lt;&gt;"",Filtros_Muestra!N15&lt;&gt;""),Filtros_Muestra!N15,"")</f>
        <v>126.67</v>
      </c>
      <c r="C13" s="19">
        <f>IF(AND(A13&lt;&gt;"",Filtros_Muestra!O15&lt;&gt;""),Filtros_Muestra!O15,"")</f>
        <v>45006.538194444445</v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e">
        <f>IF(A13&lt;&gt;"",Filtros_Muestra!AA15,"")</f>
        <v>#VALUE!</v>
      </c>
    </row>
    <row r="14" spans="1:12" x14ac:dyDescent="0.25">
      <c r="A14" t="str">
        <f>IF(Pesos_Blancos!A14&lt;&gt;"",Pesos_Blancos!A14,"")</f>
        <v>C9589622</v>
      </c>
      <c r="B14" s="25">
        <f>IF(AND(A14&lt;&gt;"",Filtros_Muestra!N16&lt;&gt;""),Filtros_Muestra!N16,"")</f>
        <v>127.01</v>
      </c>
      <c r="C14" s="19">
        <f>IF(AND(A14&lt;&gt;"",Filtros_Muestra!O16&lt;&gt;""),Filtros_Muestra!O16,"")</f>
        <v>45006.538900462961</v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e">
        <f>IF(A14&lt;&gt;"",Filtros_Muestra!AA16,"")</f>
        <v>#VALUE!</v>
      </c>
    </row>
    <row r="15" spans="1:12" x14ac:dyDescent="0.25">
      <c r="A15" t="str">
        <f>IF(Pesos_Blancos!A15&lt;&gt;"",Pesos_Blancos!A15,"")</f>
        <v>C9589623</v>
      </c>
      <c r="B15" s="25">
        <f>IF(AND(A15&lt;&gt;"",Filtros_Muestra!N17&lt;&gt;""),Filtros_Muestra!N17,"")</f>
        <v>124.718</v>
      </c>
      <c r="C15" s="19">
        <f>IF(AND(A15&lt;&gt;"",Filtros_Muestra!O17&lt;&gt;""),Filtros_Muestra!O17,"")</f>
        <v>45006.539305555554</v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e">
        <f>IF(A15&lt;&gt;"",Filtros_Muestra!AA17,"")</f>
        <v>#VALUE!</v>
      </c>
    </row>
    <row r="16" spans="1:12" x14ac:dyDescent="0.25">
      <c r="A16" t="str">
        <f>IF(Pesos_Blancos!A16&lt;&gt;"",Pesos_Blancos!A16,"")</f>
        <v>C9589607</v>
      </c>
      <c r="B16" s="25">
        <f>IF(AND(A16&lt;&gt;"",Filtros_Muestra!N18&lt;&gt;""),Filtros_Muestra!N18,"")</f>
        <v>126.426</v>
      </c>
      <c r="C16" s="19">
        <f>IF(AND(A16&lt;&gt;"",Filtros_Muestra!O18&lt;&gt;""),Filtros_Muestra!O18,"")</f>
        <v>45006.540023148147</v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e">
        <f>IF(A16&lt;&gt;"",Filtros_Muestra!AA18,"")</f>
        <v>#VALUE!</v>
      </c>
    </row>
    <row r="17" spans="1:11" x14ac:dyDescent="0.25">
      <c r="A17" t="str">
        <f>IF(Pesos_Blancos!A17&lt;&gt;"",Pesos_Blancos!A17,"")</f>
        <v>C9589608</v>
      </c>
      <c r="B17" s="25">
        <f>IF(AND(A17&lt;&gt;"",Filtros_Muestra!N19&lt;&gt;""),Filtros_Muestra!N19,"")</f>
        <v>125.64</v>
      </c>
      <c r="C17" s="19">
        <f>IF(AND(A17&lt;&gt;"",Filtros_Muestra!O19&lt;&gt;""),Filtros_Muestra!O19,"")</f>
        <v>45006.541608796295</v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e">
        <f>IF(A17&lt;&gt;"",Filtros_Muestra!AA19,"")</f>
        <v>#VALUE!</v>
      </c>
    </row>
    <row r="18" spans="1:11" x14ac:dyDescent="0.25">
      <c r="A18" t="str">
        <f>IF(Pesos_Blancos!A18&lt;&gt;"",Pesos_Blancos!A18,"")</f>
        <v>C9589609</v>
      </c>
      <c r="B18" s="25">
        <f>IF(AND(A18&lt;&gt;"",Filtros_Muestra!N20&lt;&gt;""),Filtros_Muestra!N20,"")</f>
        <v>125.89</v>
      </c>
      <c r="C18" s="19">
        <f>IF(AND(A18&lt;&gt;"",Filtros_Muestra!O20&lt;&gt;""),Filtros_Muestra!O20,"")</f>
        <v>45006.542175925926</v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e">
        <f>IF(A18&lt;&gt;"",Filtros_Muestra!AA20,"")</f>
        <v>#VALUE!</v>
      </c>
    </row>
    <row r="19" spans="1:11" x14ac:dyDescent="0.25">
      <c r="A19" t="str">
        <f>IF(Pesos_Blancos!A19&lt;&gt;"",Pesos_Blancos!A19,"")</f>
        <v>QC</v>
      </c>
      <c r="B19" s="25" t="str">
        <f>IF(AND(A19&lt;&gt;"",Filtros_Muestra!N21&lt;&gt;""),Filtros_Muestra!N21,"")</f>
        <v/>
      </c>
      <c r="C19" s="19">
        <f>IF(AND(A19&lt;&gt;"",Filtros_Muestra!O21&lt;&gt;""),Filtros_Muestra!O21,"")</f>
        <v>45006.542442129627</v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>
        <f>IF(A19&lt;&gt;"",Filtros_Muestra!AA21,"")</f>
        <v>0</v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C2" sqref="C2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B25A4B2-716C-4821-BB9D-97EEE58CFB0A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ba4bb158-ac5a-4ecf-ba85-c51805340d0e"/>
    <ds:schemaRef ds:uri="d4236870-51a4-46b4-8091-8b14e9a8fdd6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2023-03-21T15:22:41Z</cp:lastPrinted>
  <dcterms:created xsi:type="dcterms:W3CDTF">2022-02-07T17:43:38Z</dcterms:created>
  <dcterms:modified xsi:type="dcterms:W3CDTF">2023-03-21T16:01:30Z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