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DF4C0AD3-94C8-4EE9-BC5C-4BCD5DEE8A1E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G14" i="4" s="1"/>
  <c r="A15" i="4"/>
  <c r="F15" i="4" s="1"/>
  <c r="A16" i="4"/>
  <c r="C16" i="4" s="1"/>
  <c r="A17" i="4"/>
  <c r="B17" i="4" s="1"/>
  <c r="A18" i="4"/>
  <c r="C18" i="4" s="1"/>
  <c r="A19" i="4"/>
  <c r="J19" i="4" s="1"/>
  <c r="A20" i="4"/>
  <c r="J20" i="4" s="1"/>
  <c r="A21" i="4"/>
  <c r="J21" i="4" s="1"/>
  <c r="A22" i="4"/>
  <c r="G22" i="4" s="1"/>
  <c r="F3" i="1"/>
  <c r="F4" i="1"/>
  <c r="F12" i="1"/>
  <c r="F13" i="1"/>
  <c r="F16" i="1"/>
  <c r="F18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4" i="4" l="1"/>
  <c r="C17" i="4"/>
  <c r="C15" i="4"/>
  <c r="F21" i="4"/>
  <c r="G21" i="4"/>
  <c r="B22" i="4"/>
  <c r="B16" i="4"/>
  <c r="F20" i="4"/>
  <c r="B15" i="4"/>
  <c r="F16" i="4"/>
  <c r="C21" i="4"/>
  <c r="G17" i="4"/>
  <c r="C19" i="4"/>
  <c r="G15" i="4"/>
  <c r="J18" i="4"/>
  <c r="B21" i="4"/>
  <c r="C22" i="4"/>
  <c r="C14" i="4"/>
  <c r="F19" i="4"/>
  <c r="G20" i="4"/>
  <c r="J17" i="4"/>
  <c r="B20" i="4"/>
  <c r="F18" i="4"/>
  <c r="G19" i="4"/>
  <c r="J16" i="4"/>
  <c r="B19" i="4"/>
  <c r="C20" i="4"/>
  <c r="F17" i="4"/>
  <c r="G18" i="4"/>
  <c r="J15" i="4"/>
  <c r="B18" i="4"/>
  <c r="J22" i="4"/>
  <c r="J14" i="4"/>
  <c r="G16" i="4"/>
  <c r="F22" i="4"/>
  <c r="F14" i="4"/>
  <c r="J10" i="4"/>
  <c r="G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8" i="3"/>
  <c r="A9" i="3"/>
  <c r="A10" i="3"/>
  <c r="A11" i="3"/>
  <c r="A12" i="3"/>
  <c r="A13" i="3"/>
  <c r="A14" i="3"/>
  <c r="AA14" i="3" s="1"/>
  <c r="A15" i="3"/>
  <c r="AA15" i="3" s="1"/>
  <c r="A16" i="3"/>
  <c r="A17" i="3"/>
  <c r="A18" i="3"/>
  <c r="AA18" i="3" s="1"/>
  <c r="A19" i="3"/>
  <c r="A20" i="3"/>
  <c r="AA20" i="3" s="1"/>
  <c r="A21" i="3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12" i="4"/>
  <c r="K13" i="4"/>
  <c r="K16" i="4"/>
  <c r="K18" i="4"/>
  <c r="K20" i="4"/>
  <c r="K21" i="4"/>
  <c r="K22" i="4"/>
  <c r="F8" i="1" l="1"/>
  <c r="AA10" i="3" s="1"/>
  <c r="K8" i="4" s="1"/>
  <c r="F2" i="1" l="1"/>
  <c r="AA4" i="3" s="1"/>
  <c r="K2" i="4" s="1"/>
  <c r="F14" i="1" l="1"/>
  <c r="AA16" i="3" s="1"/>
  <c r="K14" i="4" s="1"/>
  <c r="F6" i="1" l="1"/>
  <c r="AA8" i="3" s="1"/>
  <c r="K6" i="4" s="1"/>
  <c r="F19" i="1" l="1"/>
  <c r="AA21" i="3" s="1"/>
  <c r="K19" i="4" s="1"/>
  <c r="F11" i="1" l="1"/>
  <c r="AA13" i="3" s="1"/>
  <c r="K11" i="4" s="1"/>
  <c r="F10" i="1" l="1"/>
  <c r="AA12" i="3" s="1"/>
  <c r="K10" i="4" s="1"/>
  <c r="F17" i="1" l="1"/>
  <c r="AA19" i="3" s="1"/>
  <c r="K17" i="4" s="1"/>
  <c r="F15" i="1"/>
  <c r="AA17" i="3" s="1"/>
  <c r="K15" i="4" s="1"/>
  <c r="F9" i="1"/>
  <c r="AA11" i="3" s="1"/>
  <c r="K9" i="4" s="1"/>
  <c r="F5" i="1" l="1"/>
  <c r="AA7" i="3" s="1"/>
  <c r="K5" i="4" s="1"/>
  <c r="F7" i="1"/>
  <c r="AA9" i="3" s="1"/>
  <c r="K7" i="4" s="1"/>
</calcChain>
</file>

<file path=xl/sharedStrings.xml><?xml version="1.0" encoding="utf-8"?>
<sst xmlns="http://schemas.openxmlformats.org/spreadsheetml/2006/main" count="119" uniqueCount="82">
  <si>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</si>
  <si>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</si>
  <si>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</si>
  <si>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</si>
  <si>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</si>
  <si>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</si>
  <si>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</si>
  <si>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</si>
  <si>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</si>
  <si>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</si>
  <si>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</si>
  <si>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</si>
  <si>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</si>
  <si>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</si>
  <si>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</si>
  <si>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</si>
  <si>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</si>
  <si>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</si>
  <si>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</si>
  <si>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</si>
  <si>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</si>
  <si>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</si>
  <si>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</si>
  <si>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</si>
  <si>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</si>
  <si>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</si>
  <si>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</si>
  <si>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</si>
  <si>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</si>
  <si>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</si>
  <si>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</si>
  <si>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</si>
  <si>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</si>
  <si>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</si>
  <si>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</si>
  <si>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</si>
  <si>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</si>
  <si>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</si>
  <si>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</si>
  <si>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</si>
  <si>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</si>
  <si>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</si>
  <si>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</si>
  <si>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</si>
  <si>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</si>
  <si>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</si>
  <si>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</si>
  <si>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</si>
  <si>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</si>
  <si>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</si>
  <si>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</si>
  <si>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</si>
  <si>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</si>
  <si>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</si>
  <si>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</si>
  <si>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</si>
  <si>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</si>
  <si>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</si>
  <si>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</si>
  <si>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</si>
  <si>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</si>
  <si>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</si>
  <si>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</si>
  <si>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SR</t>
  </si>
  <si>
    <t>C9587409</t>
  </si>
  <si>
    <t>C9587414</t>
  </si>
  <si>
    <t>QC</t>
  </si>
  <si>
    <t>C9587383</t>
  </si>
  <si>
    <t>C9587384</t>
  </si>
  <si>
    <t>C9587385</t>
  </si>
  <si>
    <t>C9587388</t>
  </si>
  <si>
    <t>C9587396</t>
  </si>
  <si>
    <t>C9587401</t>
  </si>
  <si>
    <t>C9587397</t>
  </si>
  <si>
    <t>C9587398</t>
  </si>
  <si>
    <t>C9587448</t>
  </si>
  <si>
    <t>C9587449</t>
  </si>
  <si>
    <t>C9587450</t>
  </si>
  <si>
    <t>C9587453</t>
  </si>
  <si>
    <t>C9587410</t>
  </si>
  <si>
    <t>C9587411</t>
  </si>
  <si>
    <t>D9104196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</si>
</sst>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44956.455567129633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44956.524918981479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Y4431" t="str">
            <v/>
          </cell>
          <cell r="Z4431" t="str">
            <v/>
          </cell>
          <cell r="AA4431">
            <v>150.41900000000001</v>
          </cell>
          <cell r="AB4431" t="str">
            <v/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Y4432" t="str">
            <v/>
          </cell>
          <cell r="Z4432" t="str">
            <v/>
          </cell>
          <cell r="AA4432">
            <v>152.90100000000001</v>
          </cell>
          <cell r="AB4432" t="str">
            <v/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>
            <v>150.429</v>
          </cell>
          <cell r="AB4433" t="str">
            <v/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>
            <v>150.51400000000001</v>
          </cell>
          <cell r="AB4434" t="str">
            <v/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>
            <v>150.83799999999999</v>
          </cell>
          <cell r="AB4435" t="str">
            <v/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>
            <v>152.17500000000001</v>
          </cell>
          <cell r="AB4436" t="str">
            <v/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>
            <v>152.096</v>
          </cell>
          <cell r="AB4437" t="str">
            <v/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>
            <v>152.21700000000001</v>
          </cell>
          <cell r="AB4438" t="str">
            <v/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>
            <v>150.59800000000001</v>
          </cell>
          <cell r="AB4439" t="str">
            <v/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>
            <v>152.58799999999999</v>
          </cell>
          <cell r="AB4440" t="str">
            <v/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>
            <v>151.904</v>
          </cell>
          <cell r="AB4441" t="str">
            <v/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>
            <v>151.50800000000001</v>
          </cell>
          <cell r="AB4442" t="str">
            <v/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>
            <v>151.054</v>
          </cell>
          <cell r="AB4443" t="str">
            <v/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>
            <v>150.54599999999999</v>
          </cell>
          <cell r="AB4444" t="str">
            <v/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>
            <v>151.732</v>
          </cell>
          <cell r="AB4445" t="str">
            <v/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150.20099999999999</v>
          </cell>
          <cell r="P4446">
            <v>44957.708831018521</v>
          </cell>
          <cell r="Q4446">
            <v>30.7</v>
          </cell>
          <cell r="R4446">
            <v>20.5</v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>
            <v>150.20099999999999</v>
          </cell>
          <cell r="AB4446" t="str">
            <v/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>
            <v>151.15600000000001</v>
          </cell>
          <cell r="AB4447" t="str">
            <v/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>
            <v>151.9</v>
          </cell>
          <cell r="AB4448" t="str">
            <v/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>
            <v>151.22999999999999</v>
          </cell>
          <cell r="AB4449" t="str">
            <v/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>
            <v>151.041</v>
          </cell>
          <cell r="AB4450" t="str">
            <v/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>
            <v>99.997</v>
          </cell>
          <cell r="AB4451" t="str">
            <v/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>
            <v>151.96600000000001</v>
          </cell>
          <cell r="AB4452" t="str">
            <v/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>
            <v>150.88300000000001</v>
          </cell>
          <cell r="AB4453" t="str">
            <v/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>
            <v>152.119</v>
          </cell>
          <cell r="AB4454" t="str">
            <v/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>
            <v>152.47800000000001</v>
          </cell>
          <cell r="AB4455" t="str">
            <v/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>
            <v>151.09399999999999</v>
          </cell>
          <cell r="AB4456" t="str">
            <v/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>
            <v>153.21100000000001</v>
          </cell>
          <cell r="AB4457" t="str">
            <v/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>
            <v>151.71700000000001</v>
          </cell>
          <cell r="AB4458" t="str">
            <v/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>
            <v>150.303</v>
          </cell>
          <cell r="AB4459" t="str">
            <v/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>
            <v>152.84399999999999</v>
          </cell>
          <cell r="AB4460" t="str">
            <v/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>
            <v>151.416</v>
          </cell>
          <cell r="AB4461" t="str">
            <v/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>
            <v>151.07</v>
          </cell>
          <cell r="AB4462" t="str">
            <v/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>
            <v>151.81800000000001</v>
          </cell>
          <cell r="AB4463" t="str">
            <v/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>
            <v>150.71100000000001</v>
          </cell>
          <cell r="AB4464" t="str">
            <v/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>
            <v>149.65199999999999</v>
          </cell>
          <cell r="AB4465" t="str">
            <v/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152.071</v>
          </cell>
          <cell r="P4466">
            <v>44957.753993055558</v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>
            <v>152.071</v>
          </cell>
          <cell r="AB4466" t="str">
            <v/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P4467">
            <v>44957.756701388891</v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P4468">
            <v>44957.757326388892</v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P4469">
            <v>44957.757951388892</v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P4470">
            <v>44957.758576388886</v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P4471">
            <v>44957.759201388886</v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>
            <v>99.997</v>
          </cell>
          <cell r="AB4472" t="str">
            <v/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zoomScale="89" zoomScaleNormal="89" workbookViewId="0">
      <selection activeCell="A17" sqref="A17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 t="s">
        <v>67</v>
      </c>
      <c r="B2" s="6"/>
      <c r="C2" s="11">
        <f>IF($A2&lt;&gt;"",IFERROR(VLOOKUP($A2,[1]Traspaso!$B$4:$AE$25000,14,FALSE),""),"")</f>
        <v>123.962</v>
      </c>
      <c r="D2" s="11">
        <f>IF($A2&lt;&gt;"",IFERROR(VLOOKUP($A2,[1]Traspaso!$B$4:$AE$25000,20,FALSE),""),"")</f>
        <v>123.96299999999999</v>
      </c>
      <c r="E2" s="8">
        <f>IF($A2&lt;&gt;"",IFERROR(VLOOKUP($A2,[1]Traspaso!$B$4:$AE$25000,21,FALSE),""),"")</f>
        <v>44900.619039351855</v>
      </c>
      <c r="F2" s="38">
        <f>IF($A2&lt;&gt;"",IFERROR(VLOOKUP($A2,[1]Traspaso!$B$4:$AE$25000,26,FALSE),""),"")</f>
        <v>123.96250000000001</v>
      </c>
      <c r="G2" s="5"/>
    </row>
    <row r="3" spans="1:8" x14ac:dyDescent="0.25">
      <c r="A3" s="1" t="s">
        <v>68</v>
      </c>
      <c r="B3" s="6"/>
      <c r="C3" s="11">
        <f>IF($A3&lt;&gt;"",IFERROR(VLOOKUP($A3,[1]Traspaso!$B$4:$AE$25000,14,FALSE),""),"")</f>
        <v>123.336</v>
      </c>
      <c r="D3" s="11">
        <f>IF($A3&lt;&gt;"",IFERROR(VLOOKUP($A3,[1]Traspaso!$B$4:$AE$25000,20,FALSE),""),"")</f>
        <v>123.313</v>
      </c>
      <c r="E3" s="8">
        <f>IF($A3&lt;&gt;"",IFERROR(VLOOKUP($A3,[1]Traspaso!$B$4:$AE$25000,21,FALSE),""),"")</f>
        <v>44900.619664351849</v>
      </c>
      <c r="F3" s="38">
        <f>IF($A3&lt;&gt;"",IFERROR(VLOOKUP($A3,[1]Traspaso!$B$4:$AE$25000,26,FALSE),""),"")</f>
        <v>123.3245</v>
      </c>
      <c r="G3" s="5"/>
    </row>
    <row r="4" spans="1:8" x14ac:dyDescent="0.25">
      <c r="A4" s="1" t="s">
        <v>69</v>
      </c>
      <c r="B4" s="6"/>
      <c r="C4" s="11">
        <f>IF($A4&lt;&gt;"",IFERROR(VLOOKUP($A4,[1]Traspaso!$B$4:$AE$25000,14,FALSE),""),"")</f>
        <v>125</v>
      </c>
      <c r="D4" s="11">
        <f>IF($A4&lt;&gt;"",IFERROR(VLOOKUP($A4,[1]Traspaso!$B$4:$AE$25000,20,FALSE),""),"")</f>
        <v>124.97199999999999</v>
      </c>
      <c r="E4" s="8">
        <f>IF($A4&lt;&gt;"",IFERROR(VLOOKUP($A4,[1]Traspaso!$B$4:$AE$25000,21,FALSE),""),"")</f>
        <v>44900.621874999997</v>
      </c>
      <c r="F4" s="38">
        <f>IF($A4&lt;&gt;"",IFERROR(VLOOKUP($A4,[1]Traspaso!$B$4:$AE$25000,26,FALSE),""),"")</f>
        <v>124.98599999999999</v>
      </c>
      <c r="G4" s="5"/>
    </row>
    <row r="5" spans="1:8" x14ac:dyDescent="0.25">
      <c r="A5" s="1" t="s">
        <v>70</v>
      </c>
      <c r="B5" s="6"/>
      <c r="C5" s="11">
        <f>IF($A5&lt;&gt;"",IFERROR(VLOOKUP($A5,[1]Traspaso!$B$4:$AE$25000,14,FALSE),""),"")</f>
        <v>126.009</v>
      </c>
      <c r="D5" s="11">
        <f>IF($A5&lt;&gt;"",IFERROR(VLOOKUP($A5,[1]Traspaso!$B$4:$AE$25000,20,FALSE),""),"")</f>
        <v>126.011</v>
      </c>
      <c r="E5" s="8">
        <f>IF($A5&lt;&gt;"",IFERROR(VLOOKUP($A5,[1]Traspaso!$B$4:$AE$25000,21,FALSE),""),"")</f>
        <v>44900.624560185184</v>
      </c>
      <c r="F5" s="38">
        <f>IF($A5&lt;&gt;"",IFERROR(VLOOKUP($A5,[1]Traspaso!$B$4:$AE$25000,26,FALSE),""),"")</f>
        <v>126.00999999999999</v>
      </c>
      <c r="G5" s="5"/>
    </row>
    <row r="6" spans="1:8" x14ac:dyDescent="0.25">
      <c r="A6" s="1" t="s">
        <v>71</v>
      </c>
      <c r="B6" s="6"/>
      <c r="C6" s="11">
        <f>IF($A6&lt;&gt;"",IFERROR(VLOOKUP($A6,[1]Traspaso!$B$4:$AE$25000,14,FALSE),""),"")</f>
        <v>126.312</v>
      </c>
      <c r="D6" s="11">
        <f>IF($A6&lt;&gt;"",IFERROR(VLOOKUP($A6,[1]Traspaso!$B$4:$AE$25000,20,FALSE),""),"")</f>
        <v>126.358</v>
      </c>
      <c r="E6" s="8">
        <f>IF($A6&lt;&gt;"",IFERROR(VLOOKUP($A6,[1]Traspaso!$B$4:$AE$25000,21,FALSE),""),"")</f>
        <v>44900.630196759259</v>
      </c>
      <c r="F6" s="38">
        <f>IF($A6&lt;&gt;"",IFERROR(VLOOKUP($A6,[1]Traspaso!$B$4:$AE$25000,26,FALSE),""),"")</f>
        <v>126.33500000000001</v>
      </c>
      <c r="G6" s="5"/>
    </row>
    <row r="7" spans="1:8" x14ac:dyDescent="0.25">
      <c r="A7" s="1" t="s">
        <v>73</v>
      </c>
      <c r="B7" s="6"/>
      <c r="C7" s="11">
        <f>IF($A7&lt;&gt;"",IFERROR(VLOOKUP($A7,[1]Traspaso!$B$4:$AE$25000,14,FALSE),""),"")</f>
        <v>125.563</v>
      </c>
      <c r="D7" s="11">
        <f>IF($A7&lt;&gt;"",IFERROR(VLOOKUP($A7,[1]Traspaso!$B$4:$AE$25000,20,FALSE),""),"")</f>
        <v>125.559</v>
      </c>
      <c r="E7" s="8">
        <f>IF($A7&lt;&gt;"",IFERROR(VLOOKUP($A7,[1]Traspaso!$B$4:$AE$25000,21,FALSE),""),"")</f>
        <v>44900.630671296298</v>
      </c>
      <c r="F7" s="38">
        <f>IF($A7&lt;&gt;"",IFERROR(VLOOKUP($A7,[1]Traspaso!$B$4:$AE$25000,26,FALSE),""),"")</f>
        <v>125.56100000000001</v>
      </c>
      <c r="G7" s="5"/>
    </row>
    <row r="8" spans="1:8" x14ac:dyDescent="0.25">
      <c r="A8" s="1" t="s">
        <v>74</v>
      </c>
      <c r="B8" s="6"/>
      <c r="C8" s="11">
        <f>IF($A8&lt;&gt;"",IFERROR(VLOOKUP($A8,[1]Traspaso!$B$4:$AE$25000,14,FALSE),""),"")</f>
        <v>125.79</v>
      </c>
      <c r="D8" s="11">
        <f>IF($A8&lt;&gt;"",IFERROR(VLOOKUP($A8,[1]Traspaso!$B$4:$AE$25000,20,FALSE),""),"")</f>
        <v>125.754</v>
      </c>
      <c r="E8" s="8">
        <f>IF($A8&lt;&gt;"",IFERROR(VLOOKUP($A8,[1]Traspaso!$B$4:$AE$25000,21,FALSE),""),"")</f>
        <v>44900.631238425929</v>
      </c>
      <c r="F8" s="38">
        <f>IF($A8&lt;&gt;"",IFERROR(VLOOKUP($A8,[1]Traspaso!$B$4:$AE$25000,26,FALSE),""),"")</f>
        <v>125.77200000000001</v>
      </c>
      <c r="G8" s="5"/>
    </row>
    <row r="9" spans="1:8" x14ac:dyDescent="0.25">
      <c r="A9" s="1" t="s">
        <v>72</v>
      </c>
      <c r="B9" s="6"/>
      <c r="C9" s="11">
        <f>IF($A9&lt;&gt;"",IFERROR(VLOOKUP($A9,[1]Traspaso!$B$4:$AE$25000,14,FALSE),""),"")</f>
        <v>124.33</v>
      </c>
      <c r="D9" s="11">
        <f>IF($A9&lt;&gt;"",IFERROR(VLOOKUP($A9,[1]Traspaso!$B$4:$AE$25000,20,FALSE),""),"")</f>
        <v>124.33499999999999</v>
      </c>
      <c r="E9" s="8">
        <f>IF($A9&lt;&gt;"",IFERROR(VLOOKUP($A9,[1]Traspaso!$B$4:$AE$25000,21,FALSE),""),"")</f>
        <v>44914.404398148145</v>
      </c>
      <c r="F9" s="38">
        <f>IF($A9&lt;&gt;"",IFERROR(VLOOKUP($A9,[1]Traspaso!$B$4:$AE$25000,26,FALSE),""),"")</f>
        <v>124.3325</v>
      </c>
      <c r="G9" s="5"/>
    </row>
    <row r="10" spans="1:8" x14ac:dyDescent="0.25">
      <c r="A10" s="1" t="s">
        <v>75</v>
      </c>
      <c r="B10" s="6"/>
      <c r="C10" s="11">
        <f>IF($A10&lt;&gt;"",IFERROR(VLOOKUP($A10,[1]Traspaso!$B$4:$AE$25000,14,FALSE),""),"")</f>
        <v>125.76</v>
      </c>
      <c r="D10" s="11">
        <f>IF($A10&lt;&gt;"",IFERROR(VLOOKUP($A10,[1]Traspaso!$B$4:$AE$25000,20,FALSE),""),"")</f>
        <v>125.726</v>
      </c>
      <c r="E10" s="8">
        <f>IF($A10&lt;&gt;"",IFERROR(VLOOKUP($A10,[1]Traspaso!$B$4:$AE$25000,21,FALSE),""),"")</f>
        <v>44914.650335648148</v>
      </c>
      <c r="F10" s="38">
        <f>IF($A10&lt;&gt;"",IFERROR(VLOOKUP($A10,[1]Traspaso!$B$4:$AE$25000,26,FALSE),""),"")</f>
        <v>125.74299999999999</v>
      </c>
      <c r="G10" s="5"/>
    </row>
    <row r="11" spans="1:8" x14ac:dyDescent="0.25">
      <c r="A11" s="1" t="s">
        <v>76</v>
      </c>
      <c r="B11" s="6"/>
      <c r="C11" s="11">
        <f>IF($A11&lt;&gt;"",IFERROR(VLOOKUP($A11,[1]Traspaso!$B$4:$AE$25000,14,FALSE),""),"")</f>
        <v>124.544</v>
      </c>
      <c r="D11" s="11">
        <f>IF($A11&lt;&gt;"",IFERROR(VLOOKUP($A11,[1]Traspaso!$B$4:$AE$25000,20,FALSE),""),"")</f>
        <v>124.58799999999999</v>
      </c>
      <c r="E11" s="8">
        <f>IF($A11&lt;&gt;"",IFERROR(VLOOKUP($A11,[1]Traspaso!$B$4:$AE$25000,21,FALSE),""),"")</f>
        <v>44914.652905092589</v>
      </c>
      <c r="F11" s="38">
        <f>IF($A11&lt;&gt;"",IFERROR(VLOOKUP($A11,[1]Traspaso!$B$4:$AE$25000,26,FALSE),""),"")</f>
        <v>124.566</v>
      </c>
      <c r="G11" s="5"/>
    </row>
    <row r="12" spans="1:8" x14ac:dyDescent="0.25">
      <c r="A12" s="1" t="s">
        <v>77</v>
      </c>
      <c r="B12" s="6"/>
      <c r="C12" s="11">
        <f>IF($A12&lt;&gt;"",IFERROR(VLOOKUP($A12,[1]Traspaso!$B$4:$AE$25000,14,FALSE),""),"")</f>
        <v>125.337</v>
      </c>
      <c r="D12" s="11">
        <f>IF($A12&lt;&gt;"",IFERROR(VLOOKUP($A12,[1]Traspaso!$B$4:$AE$25000,20,FALSE),""),"")</f>
        <v>125.331</v>
      </c>
      <c r="E12" s="8">
        <f>IF($A12&lt;&gt;"",IFERROR(VLOOKUP($A12,[1]Traspaso!$B$4:$AE$25000,21,FALSE),""),"")</f>
        <v>44914.654027777775</v>
      </c>
      <c r="F12" s="38">
        <f>IF($A12&lt;&gt;"",IFERROR(VLOOKUP($A12,[1]Traspaso!$B$4:$AE$25000,26,FALSE),""),"")</f>
        <v>125.334</v>
      </c>
      <c r="G12" s="5"/>
    </row>
    <row r="13" spans="1:8" x14ac:dyDescent="0.25">
      <c r="A13" s="1" t="s">
        <v>78</v>
      </c>
      <c r="B13" s="6"/>
      <c r="C13" s="11">
        <f>IF($A13&lt;&gt;"",IFERROR(VLOOKUP($A13,[1]Traspaso!$B$4:$AE$25000,14,FALSE),""),"")</f>
        <v>124.90900000000001</v>
      </c>
      <c r="D13" s="11">
        <f>IF($A13&lt;&gt;"",IFERROR(VLOOKUP($A13,[1]Traspaso!$B$4:$AE$25000,20,FALSE),""),"")</f>
        <v>124.876</v>
      </c>
      <c r="E13" s="8">
        <f>IF($A13&lt;&gt;"",IFERROR(VLOOKUP($A13,[1]Traspaso!$B$4:$AE$25000,21,FALSE),""),"")</f>
        <v>44914.664861111109</v>
      </c>
      <c r="F13" s="38">
        <f>IF($A13&lt;&gt;"",IFERROR(VLOOKUP($A13,[1]Traspaso!$B$4:$AE$25000,26,FALSE),""),"")</f>
        <v>124.89250000000001</v>
      </c>
      <c r="G13" s="5"/>
    </row>
    <row r="14" spans="1:8" x14ac:dyDescent="0.25">
      <c r="A14" s="1" t="s">
        <v>64</v>
      </c>
      <c r="B14" s="6"/>
      <c r="C14" s="11">
        <f>IF($A14&lt;&gt;"",IFERROR(VLOOKUP($A14,[1]Traspaso!$B$4:$AE$25000,14,FALSE),""),"")</f>
        <v>126.03400000000001</v>
      </c>
      <c r="D14" s="11">
        <f>IF($A14&lt;&gt;"",IFERROR(VLOOKUP($A14,[1]Traspaso!$B$4:$AE$25000,20,FALSE),""),"")</f>
        <v>125.996</v>
      </c>
      <c r="E14" s="8">
        <f>IF($A14&lt;&gt;"",IFERROR(VLOOKUP($A14,[1]Traspaso!$B$4:$AE$25000,21,FALSE),""),"")</f>
        <v>44914.419930555552</v>
      </c>
      <c r="F14" s="38">
        <f>IF($A14&lt;&gt;"",IFERROR(VLOOKUP($A14,[1]Traspaso!$B$4:$AE$25000,26,FALSE),""),"")</f>
        <v>126.015</v>
      </c>
      <c r="G14" s="5"/>
    </row>
    <row r="15" spans="1:8" x14ac:dyDescent="0.25">
      <c r="A15" s="1" t="s">
        <v>79</v>
      </c>
      <c r="B15" s="6"/>
      <c r="C15" s="11">
        <f>IF($A15&lt;&gt;"",IFERROR(VLOOKUP($A15,[1]Traspaso!$B$4:$AE$25000,14,FALSE),""),"")</f>
        <v>121.998</v>
      </c>
      <c r="D15" s="11">
        <f>IF($A15&lt;&gt;"",IFERROR(VLOOKUP($A15,[1]Traspaso!$B$4:$AE$25000,20,FALSE),""),"")</f>
        <v>122.00700000000001</v>
      </c>
      <c r="E15" s="8">
        <f>IF($A15&lt;&gt;"",IFERROR(VLOOKUP($A15,[1]Traspaso!$B$4:$AE$25000,21,FALSE),""),"")</f>
        <v>44914.421226851853</v>
      </c>
      <c r="F15" s="38">
        <f>IF($A15&lt;&gt;"",IFERROR(VLOOKUP($A15,[1]Traspaso!$B$4:$AE$25000,26,FALSE),""),"")</f>
        <v>122.0025</v>
      </c>
      <c r="G15" s="5"/>
    </row>
    <row r="16" spans="1:8" x14ac:dyDescent="0.25">
      <c r="A16" s="1" t="s">
        <v>80</v>
      </c>
      <c r="B16" s="6"/>
      <c r="C16" s="11">
        <f>IF($A16&lt;&gt;"",IFERROR(VLOOKUP($A16,[1]Traspaso!$B$4:$AE$25000,14,FALSE),""),"")</f>
        <v>125.02</v>
      </c>
      <c r="D16" s="11">
        <f>IF($A16&lt;&gt;"",IFERROR(VLOOKUP($A16,[1]Traspaso!$B$4:$AE$25000,20,FALSE),""),"")</f>
        <v>125.006</v>
      </c>
      <c r="E16" s="8">
        <f>IF($A16&lt;&gt;"",IFERROR(VLOOKUP($A16,[1]Traspaso!$B$4:$AE$25000,21,FALSE),""),"")</f>
        <v>44914.422002314815</v>
      </c>
      <c r="F16" s="38">
        <f>IF($A16&lt;&gt;"",IFERROR(VLOOKUP($A16,[1]Traspaso!$B$4:$AE$25000,26,FALSE),""),"")</f>
        <v>125.01300000000001</v>
      </c>
      <c r="G16" s="5"/>
    </row>
    <row r="17" spans="1:7" x14ac:dyDescent="0.25">
      <c r="A17" s="1" t="s">
        <v>65</v>
      </c>
      <c r="B17" s="6"/>
      <c r="C17" s="11">
        <f>IF($A17&lt;&gt;"",IFERROR(VLOOKUP($A17,[1]Traspaso!$B$4:$AE$25000,14,FALSE),""),"")</f>
        <v>126.05</v>
      </c>
      <c r="D17" s="11">
        <f>IF($A17&lt;&gt;"",IFERROR(VLOOKUP($A17,[1]Traspaso!$B$4:$AE$25000,20,FALSE),""),"")</f>
        <v>126.057</v>
      </c>
      <c r="E17" s="8">
        <f>IF($A17&lt;&gt;"",IFERROR(VLOOKUP($A17,[1]Traspaso!$B$4:$AE$25000,21,FALSE),""),"")</f>
        <v>44914.424895833334</v>
      </c>
      <c r="F17" s="38">
        <f>IF($A17&lt;&gt;"",IFERROR(VLOOKUP($A17,[1]Traspaso!$B$4:$AE$25000,26,FALSE),""),"")</f>
        <v>126.0535</v>
      </c>
      <c r="G17" s="5"/>
    </row>
    <row r="18" spans="1:7" x14ac:dyDescent="0.25">
      <c r="A18" s="1" t="s">
        <v>81</v>
      </c>
      <c r="B18" s="6"/>
      <c r="C18" s="11">
        <f>IF($A18&lt;&gt;"",IFERROR(VLOOKUP($A18,[1]Traspaso!$B$4:$AE$25000,14,FALSE),""),"")</f>
        <v>164.74</v>
      </c>
      <c r="D18" s="11">
        <f>IF($A18&lt;&gt;"",IFERROR(VLOOKUP($A18,[1]Traspaso!$B$4:$AE$25000,20,FALSE),""),"")</f>
        <v>164.74700000000001</v>
      </c>
      <c r="E18" s="8">
        <f>IF($A18&lt;&gt;"",IFERROR(VLOOKUP($A18,[1]Traspaso!$B$4:$AE$25000,21,FALSE),""),"")</f>
        <v>44846.521851851852</v>
      </c>
      <c r="F18" s="38">
        <f>IF($A18&lt;&gt;"",IFERROR(VLOOKUP($A18,[1]Traspaso!$B$4:$AE$25000,26,FALSE),""),"")</f>
        <v>164.74350000000001</v>
      </c>
      <c r="G18" s="5"/>
    </row>
    <row r="19" spans="1:7" x14ac:dyDescent="0.25">
      <c r="A19" s="1" t="s">
        <v>66</v>
      </c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topLeftCell="A3" zoomScale="82" zoomScaleNormal="82" workbookViewId="0">
      <selection activeCell="J21" sqref="J21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C9587383</v>
      </c>
      <c r="B4" s="20">
        <v>123.971</v>
      </c>
      <c r="C4" s="15">
        <v>44960.761874999997</v>
      </c>
      <c r="D4" s="1">
        <v>40.799999999999997</v>
      </c>
      <c r="E4" s="1">
        <v>20.5</v>
      </c>
      <c r="F4" s="23">
        <f>IF(AND(AB4&lt;&gt;"",D4&lt;&gt;""),(D4-AB4),"")</f>
        <v>42.099999999999994</v>
      </c>
      <c r="G4" s="23">
        <f>IF(AND(AC4&lt;&gt;"",E4&lt;&gt;""),(E4-AC4),"")</f>
        <v>21.5</v>
      </c>
      <c r="H4" s="20"/>
      <c r="I4" s="15">
        <v>44963.411180555559</v>
      </c>
      <c r="J4" s="1">
        <v>33.9</v>
      </c>
      <c r="K4" s="1">
        <v>20.9</v>
      </c>
      <c r="L4" s="23">
        <f>IF(AND(AB4&lt;&gt;"",J4&lt;&gt;""),(J4-AB4),"")</f>
        <v>35.199999999999996</v>
      </c>
      <c r="M4" s="23">
        <f>IF(AND(AC4&lt;&gt;"",K4&lt;&gt;""),(K4-AC4),"")</f>
        <v>21.9</v>
      </c>
      <c r="N4" s="20">
        <v>123.967</v>
      </c>
      <c r="O4" s="15">
        <v>44960.43309027778</v>
      </c>
      <c r="P4" s="1">
        <v>34.1</v>
      </c>
      <c r="Q4" s="1">
        <v>20.8</v>
      </c>
      <c r="R4" s="23">
        <f>IF(AND(AB4&lt;&gt;"",P4&lt;&gt;""),(P4-AB4),"")</f>
        <v>35.4</v>
      </c>
      <c r="S4" s="23">
        <f>IF(AND(AC4&lt;&gt;"",Q4&lt;&gt;""),(Q4-AC4),"")</f>
        <v>21.8</v>
      </c>
      <c r="T4" s="20">
        <v>123.965</v>
      </c>
      <c r="U4" s="15">
        <v>44960.51090277778</v>
      </c>
      <c r="V4" s="1">
        <v>43.4</v>
      </c>
      <c r="W4" s="1">
        <v>20.399999999999999</v>
      </c>
      <c r="X4" s="23">
        <f>IF(AND(AB4&lt;&gt;"",V4&lt;&gt;""),(V4-AB4),"")</f>
        <v>44.699999999999996</v>
      </c>
      <c r="Y4" s="23">
        <f>IF(AND(AC4&lt;&gt;"",W4&lt;&gt;""),(W4-AC4),"")</f>
        <v>21.4</v>
      </c>
      <c r="Z4" s="11">
        <f>IF(T4="","",IF(LEFT(Pesos_Blancos!A2,2)="QC",T4,IF(ABS((N4-T4))&lt;=0.05,(N4+T4)/2,"Error")))</f>
        <v>123.96600000000001</v>
      </c>
      <c r="AA4" s="11">
        <f>IF(A4="","",IF(LEFT(Pesos_Blancos!A2,2)="QC",T4,IF(OR(Pesos_Blancos!F2&gt;Z4,Z4="Error"),"VERIFIQUE",ABS(Pesos_Blancos!F2-Z4))))</f>
        <v>3.5000000000025011E-3</v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>C9587384</v>
      </c>
      <c r="B5" s="20">
        <v>123.501</v>
      </c>
      <c r="C5" s="15">
        <v>44960.762430555558</v>
      </c>
      <c r="D5" s="1">
        <v>40.799999999999997</v>
      </c>
      <c r="E5" s="1">
        <v>20.5</v>
      </c>
      <c r="F5" s="23">
        <f t="shared" ref="F5:F24" si="0">IF(AND(AB5&lt;&gt;"",D5&lt;&gt;""),(D5-AB5),"")</f>
        <v>42.099999999999994</v>
      </c>
      <c r="G5" s="23">
        <f t="shared" ref="G5:G24" si="1">IF(AND(AC5&lt;&gt;"",E5&lt;&gt;""),(E5-AC5),"")</f>
        <v>21.5</v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>
        <v>123.504</v>
      </c>
      <c r="O5" s="15">
        <v>44960.434444444443</v>
      </c>
      <c r="P5" s="1">
        <v>34.1</v>
      </c>
      <c r="Q5" s="1">
        <v>20.8</v>
      </c>
      <c r="R5" s="23">
        <f t="shared" ref="R5:R24" si="4">IF(AND(AB5&lt;&gt;"",P5&lt;&gt;""),(P5-AB5),"")</f>
        <v>35.4</v>
      </c>
      <c r="S5" s="23">
        <f t="shared" ref="S5:S24" si="5">IF(AND(AC5&lt;&gt;"",Q5&lt;&gt;""),(Q5-AC5),"")</f>
        <v>21.8</v>
      </c>
      <c r="T5" s="20">
        <v>123.509</v>
      </c>
      <c r="U5" s="15">
        <v>44960.512881944444</v>
      </c>
      <c r="V5" s="1">
        <v>43.4</v>
      </c>
      <c r="W5" s="1">
        <v>20.399999999999999</v>
      </c>
      <c r="X5" s="23">
        <f t="shared" ref="X5:X24" si="6">IF(AND(AB5&lt;&gt;"",V5&lt;&gt;""),(V5-AB5),"")</f>
        <v>44.699999999999996</v>
      </c>
      <c r="Y5" s="23">
        <f t="shared" ref="Y5:Y24" si="7">IF(AND(AC5&lt;&gt;"",W5&lt;&gt;""),(W5-AC5),"")</f>
        <v>21.4</v>
      </c>
      <c r="Z5" s="11">
        <f>IF(T5="","",IF(LEFT(Pesos_Blancos!A3,2)="QC",T5,IF(ABS((N5-T5))&lt;=0.05,(N5+T5)/2,"Error")))</f>
        <v>123.5065</v>
      </c>
      <c r="AA5" s="11">
        <f>IF(A5="","",IF(LEFT(Pesos_Blancos!A3,2)="QC",T5,IF(OR(Pesos_Blancos!F3&gt;Z5,Z5="Error"),"VERIFIQUE",ABS(Pesos_Blancos!F3-Z5))))</f>
        <v>0.18200000000000216</v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>C9587385</v>
      </c>
      <c r="B6" s="20">
        <v>125.01</v>
      </c>
      <c r="C6" s="15">
        <v>44960.762974537036</v>
      </c>
      <c r="D6" s="1">
        <v>40.799999999999997</v>
      </c>
      <c r="E6" s="1">
        <v>20.5</v>
      </c>
      <c r="F6" s="23">
        <f t="shared" si="0"/>
        <v>42.099999999999994</v>
      </c>
      <c r="G6" s="23">
        <f t="shared" si="1"/>
        <v>21.5</v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>
        <v>125.00700000000001</v>
      </c>
      <c r="O6" s="15">
        <v>44960.435219907406</v>
      </c>
      <c r="P6" s="1">
        <v>34.1</v>
      </c>
      <c r="Q6" s="1">
        <v>20.8</v>
      </c>
      <c r="R6" s="23">
        <f t="shared" si="4"/>
        <v>35.4</v>
      </c>
      <c r="S6" s="23">
        <f t="shared" si="5"/>
        <v>21.8</v>
      </c>
      <c r="T6" s="20">
        <v>125</v>
      </c>
      <c r="U6" s="15">
        <v>44960.513715277775</v>
      </c>
      <c r="V6" s="1">
        <v>43.4</v>
      </c>
      <c r="W6" s="1">
        <v>20.399999999999999</v>
      </c>
      <c r="X6" s="23">
        <f t="shared" si="6"/>
        <v>44.699999999999996</v>
      </c>
      <c r="Y6" s="23">
        <f t="shared" si="7"/>
        <v>21.4</v>
      </c>
      <c r="Z6" s="11">
        <f>IF(T6="","",IF(LEFT(Pesos_Blancos!A4,2)="QC",T6,IF(ABS((N6-T6))&lt;=0.05,(N6+T6)/2,"Error")))</f>
        <v>125.0035</v>
      </c>
      <c r="AA6" s="11">
        <f>IF(A6="","",IF(LEFT(Pesos_Blancos!A4,2)="QC",T6,IF(OR(Pesos_Blancos!F4&gt;Z6,Z6="Error"),"VERIFIQUE",ABS(Pesos_Blancos!F4-Z6))))</f>
        <v>1.7500000000012506E-2</v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>C9587388</v>
      </c>
      <c r="B7" s="20">
        <v>126.062</v>
      </c>
      <c r="C7" s="15">
        <v>44960.763541666667</v>
      </c>
      <c r="D7" s="1">
        <v>40.799999999999997</v>
      </c>
      <c r="E7" s="1">
        <v>20.5</v>
      </c>
      <c r="F7" s="23">
        <f t="shared" si="0"/>
        <v>42.099999999999994</v>
      </c>
      <c r="G7" s="23">
        <f t="shared" si="1"/>
        <v>21.5</v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>
        <v>126.062</v>
      </c>
      <c r="O7" s="15">
        <v>44960.435891203706</v>
      </c>
      <c r="P7" s="1">
        <v>34.1</v>
      </c>
      <c r="Q7" s="1">
        <v>20.8</v>
      </c>
      <c r="R7" s="23">
        <f t="shared" si="4"/>
        <v>35.4</v>
      </c>
      <c r="S7" s="23">
        <f t="shared" si="5"/>
        <v>21.8</v>
      </c>
      <c r="T7" s="20">
        <v>126.05</v>
      </c>
      <c r="U7" s="15">
        <v>44960.514467592591</v>
      </c>
      <c r="V7" s="1">
        <v>43.4</v>
      </c>
      <c r="W7" s="1">
        <v>20.399999999999999</v>
      </c>
      <c r="X7" s="23">
        <f t="shared" si="6"/>
        <v>44.699999999999996</v>
      </c>
      <c r="Y7" s="23">
        <f t="shared" si="7"/>
        <v>21.4</v>
      </c>
      <c r="Z7" s="11">
        <f>IF(T7="","",IF(LEFT(Pesos_Blancos!A5,2)="QC",T7,IF(ABS((N7-T7))&lt;=0.05,(N7+T7)/2,"Error")))</f>
        <v>126.056</v>
      </c>
      <c r="AA7" s="11">
        <f>IF(A7="","",IF(LEFT(Pesos_Blancos!A5,2)="QC",T7,IF(OR(Pesos_Blancos!F5&gt;Z7,Z7="Error"),"VERIFIQUE",ABS(Pesos_Blancos!F5-Z7))))</f>
        <v>4.600000000000648E-2</v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>C9587396</v>
      </c>
      <c r="B8" s="20">
        <v>126.551</v>
      </c>
      <c r="C8" s="15">
        <v>44960.764328703706</v>
      </c>
      <c r="D8" s="1">
        <v>40.799999999999997</v>
      </c>
      <c r="E8" s="1">
        <v>20.5</v>
      </c>
      <c r="F8" s="23">
        <f t="shared" si="0"/>
        <v>42.099999999999994</v>
      </c>
      <c r="G8" s="23">
        <f t="shared" si="1"/>
        <v>21.5</v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>
        <v>126.551</v>
      </c>
      <c r="O8" s="15">
        <v>44960.436886574076</v>
      </c>
      <c r="P8" s="1">
        <v>34.1</v>
      </c>
      <c r="Q8" s="1">
        <v>20.8</v>
      </c>
      <c r="R8" s="23">
        <f t="shared" si="4"/>
        <v>35.4</v>
      </c>
      <c r="S8" s="23">
        <f t="shared" si="5"/>
        <v>21.8</v>
      </c>
      <c r="T8" s="20">
        <v>126.54900000000001</v>
      </c>
      <c r="U8" s="15">
        <v>44960.515150462961</v>
      </c>
      <c r="V8" s="1">
        <v>43.4</v>
      </c>
      <c r="W8" s="1">
        <v>20.399999999999999</v>
      </c>
      <c r="X8" s="23">
        <f t="shared" si="6"/>
        <v>44.699999999999996</v>
      </c>
      <c r="Y8" s="23">
        <f t="shared" si="7"/>
        <v>21.4</v>
      </c>
      <c r="Z8" s="11">
        <f>IF(T8="","",IF(LEFT(Pesos_Blancos!A6,2)="QC",T8,IF(ABS((N8-T8))&lt;=0.05,(N8+T8)/2,"Error")))</f>
        <v>126.55000000000001</v>
      </c>
      <c r="AA8" s="11">
        <f>IF(A8="","",IF(LEFT(Pesos_Blancos!A6,2)="QC",T8,IF(OR(Pesos_Blancos!F6&gt;Z8,Z8="Error"),"VERIFIQUE",ABS(Pesos_Blancos!F6-Z8))))</f>
        <v>0.21500000000000341</v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>C9587397</v>
      </c>
      <c r="B9" s="20">
        <v>125.837</v>
      </c>
      <c r="C9" s="15">
        <v>44960.764652777776</v>
      </c>
      <c r="D9" s="1">
        <v>40.799999999999997</v>
      </c>
      <c r="E9" s="1">
        <v>20.5</v>
      </c>
      <c r="F9" s="23">
        <f t="shared" si="0"/>
        <v>42.099999999999994</v>
      </c>
      <c r="G9" s="23">
        <f t="shared" si="1"/>
        <v>21.5</v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>
        <v>125.837</v>
      </c>
      <c r="O9" s="15">
        <v>44960.437534722223</v>
      </c>
      <c r="P9" s="1">
        <v>34.1</v>
      </c>
      <c r="Q9" s="1">
        <v>20.8</v>
      </c>
      <c r="R9" s="23">
        <f t="shared" si="4"/>
        <v>35.4</v>
      </c>
      <c r="S9" s="23">
        <f t="shared" si="5"/>
        <v>21.8</v>
      </c>
      <c r="T9" s="20">
        <v>125.825</v>
      </c>
      <c r="U9" s="15">
        <v>44960.516898148147</v>
      </c>
      <c r="V9" s="1">
        <v>43.4</v>
      </c>
      <c r="W9" s="1">
        <v>20.399999999999999</v>
      </c>
      <c r="X9" s="23">
        <f t="shared" si="6"/>
        <v>44.699999999999996</v>
      </c>
      <c r="Y9" s="23">
        <f t="shared" si="7"/>
        <v>21.4</v>
      </c>
      <c r="Z9" s="11">
        <f>IF(T9="","",IF(LEFT(Pesos_Blancos!A7,2)="QC",T9,IF(ABS((N9-T9))&lt;=0.05,(N9+T9)/2,"Error")))</f>
        <v>125.831</v>
      </c>
      <c r="AA9" s="11">
        <f>IF(A9="","",IF(LEFT(Pesos_Blancos!A7,2)="QC",T9,IF(OR(Pesos_Blancos!F7&gt;Z9,Z9="Error"),"VERIFIQUE",ABS(Pesos_Blancos!F7-Z9))))</f>
        <v>0.26999999999999602</v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>C9587398</v>
      </c>
      <c r="B10" s="20">
        <v>125.971</v>
      </c>
      <c r="C10" s="15">
        <v>44960.764965277776</v>
      </c>
      <c r="D10" s="1">
        <v>40.799999999999997</v>
      </c>
      <c r="E10" s="1">
        <v>20.5</v>
      </c>
      <c r="F10" s="23">
        <f t="shared" si="0"/>
        <v>42.099999999999994</v>
      </c>
      <c r="G10" s="23">
        <f t="shared" si="1"/>
        <v>21.5</v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>
        <v>125.971</v>
      </c>
      <c r="O10" s="15">
        <v>44960.438148148147</v>
      </c>
      <c r="P10" s="1">
        <v>34.1</v>
      </c>
      <c r="Q10" s="1">
        <v>20.8</v>
      </c>
      <c r="R10" s="23">
        <f t="shared" si="4"/>
        <v>35.4</v>
      </c>
      <c r="S10" s="23">
        <f t="shared" si="5"/>
        <v>21.8</v>
      </c>
      <c r="T10" s="20">
        <v>125.961</v>
      </c>
      <c r="U10" s="15">
        <v>44960.518148148149</v>
      </c>
      <c r="V10" s="1">
        <v>43.4</v>
      </c>
      <c r="W10" s="1">
        <v>20.399999999999999</v>
      </c>
      <c r="X10" s="23">
        <f t="shared" si="6"/>
        <v>44.699999999999996</v>
      </c>
      <c r="Y10" s="23">
        <f t="shared" si="7"/>
        <v>21.4</v>
      </c>
      <c r="Z10" s="11">
        <f>IF(T10="","",IF(LEFT(Pesos_Blancos!A8,2)="QC",T10,IF(ABS((N10-T10))&lt;=0.05,(N10+T10)/2,"Error")))</f>
        <v>125.96600000000001</v>
      </c>
      <c r="AA10" s="11">
        <f>IF(A10="","",IF(LEFT(Pesos_Blancos!A8,2)="QC",T10,IF(OR(Pesos_Blancos!F8&gt;Z10,Z10="Error"),"VERIFIQUE",ABS(Pesos_Blancos!F8-Z10))))</f>
        <v>0.19400000000000261</v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>C9587401</v>
      </c>
      <c r="B11" s="20">
        <v>124.34099999999999</v>
      </c>
      <c r="C11" s="15">
        <v>44960.765381944446</v>
      </c>
      <c r="D11" s="1">
        <v>40.799999999999997</v>
      </c>
      <c r="E11" s="1">
        <v>20.5</v>
      </c>
      <c r="F11" s="23">
        <f t="shared" si="0"/>
        <v>42.099999999999994</v>
      </c>
      <c r="G11" s="23">
        <f t="shared" si="1"/>
        <v>21.5</v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>
        <v>124.34099999999999</v>
      </c>
      <c r="O11" s="15">
        <v>44960.439050925925</v>
      </c>
      <c r="P11" s="1">
        <v>34.1</v>
      </c>
      <c r="Q11" s="1">
        <v>20.8</v>
      </c>
      <c r="R11" s="23">
        <f t="shared" si="4"/>
        <v>35.4</v>
      </c>
      <c r="S11" s="23">
        <f t="shared" si="5"/>
        <v>21.8</v>
      </c>
      <c r="T11" s="20">
        <v>124.346</v>
      </c>
      <c r="U11" s="15">
        <v>44960.518877314818</v>
      </c>
      <c r="V11" s="1">
        <v>43.4</v>
      </c>
      <c r="W11" s="1">
        <v>20.399999999999999</v>
      </c>
      <c r="X11" s="23">
        <f t="shared" si="6"/>
        <v>44.699999999999996</v>
      </c>
      <c r="Y11" s="23">
        <f t="shared" si="7"/>
        <v>21.4</v>
      </c>
      <c r="Z11" s="11">
        <f>IF(T11="","",IF(LEFT(Pesos_Blancos!A9,2)="QC",T11,IF(ABS((N11-T11))&lt;=0.05,(N11+T11)/2,"Error")))</f>
        <v>124.34350000000001</v>
      </c>
      <c r="AA11" s="11">
        <f>IF(A11="","",IF(LEFT(Pesos_Blancos!A9,2)="QC",T11,IF(OR(Pesos_Blancos!F9&gt;Z11,Z11="Error"),"VERIFIQUE",ABS(Pesos_Blancos!F9-Z11))))</f>
        <v>1.1000000000009891E-2</v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>C9587448</v>
      </c>
      <c r="B12" s="20">
        <v>126.14100000000001</v>
      </c>
      <c r="C12" s="15">
        <v>44960.765624768515</v>
      </c>
      <c r="D12" s="1">
        <v>40.799999999999997</v>
      </c>
      <c r="E12" s="1">
        <v>20.5</v>
      </c>
      <c r="F12" s="23">
        <f t="shared" si="0"/>
        <v>42.099999999999994</v>
      </c>
      <c r="G12" s="23">
        <f t="shared" si="1"/>
        <v>21.5</v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>
        <v>126.14100000000001</v>
      </c>
      <c r="O12" s="15">
        <v>44960.440150462964</v>
      </c>
      <c r="P12" s="1">
        <v>34.1</v>
      </c>
      <c r="Q12" s="1">
        <v>20.8</v>
      </c>
      <c r="R12" s="23">
        <f t="shared" si="4"/>
        <v>35.4</v>
      </c>
      <c r="S12" s="23">
        <f t="shared" si="5"/>
        <v>21.8</v>
      </c>
      <c r="T12" s="20">
        <v>126.131</v>
      </c>
      <c r="U12" s="15">
        <v>44960.520370370374</v>
      </c>
      <c r="V12" s="1">
        <v>43.4</v>
      </c>
      <c r="W12" s="1">
        <v>20.399999999999999</v>
      </c>
      <c r="X12" s="23">
        <f t="shared" si="6"/>
        <v>44.699999999999996</v>
      </c>
      <c r="Y12" s="23">
        <f t="shared" si="7"/>
        <v>21.4</v>
      </c>
      <c r="Z12" s="11">
        <f>IF(T12="","",IF(LEFT(Pesos_Blancos!A10,2)="QC",T12,IF(ABS((N12-T12))&lt;=0.05,(N12+T12)/2,"Error")))</f>
        <v>126.136</v>
      </c>
      <c r="AA12" s="11">
        <f>IF(A12="","",IF(LEFT(Pesos_Blancos!A10,2)="QC",T12,IF(OR(Pesos_Blancos!F10&gt;Z12,Z12="Error"),"VERIFIQUE",ABS(Pesos_Blancos!F10-Z12))))</f>
        <v>0.39300000000000068</v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>C9587449</v>
      </c>
      <c r="B13" s="20">
        <v>124.905</v>
      </c>
      <c r="C13" s="15">
        <v>44960.7659375</v>
      </c>
      <c r="D13" s="1">
        <v>40.799999999999997</v>
      </c>
      <c r="E13" s="1">
        <v>20.5</v>
      </c>
      <c r="F13" s="23">
        <f t="shared" si="0"/>
        <v>42.099999999999994</v>
      </c>
      <c r="G13" s="23">
        <f t="shared" si="1"/>
        <v>21.5</v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>
        <v>124.905</v>
      </c>
      <c r="O13" s="15">
        <v>44960.441168981481</v>
      </c>
      <c r="P13" s="1">
        <v>34.1</v>
      </c>
      <c r="Q13" s="1">
        <v>20.8</v>
      </c>
      <c r="R13" s="23">
        <f t="shared" si="4"/>
        <v>35.4</v>
      </c>
      <c r="S13" s="23">
        <f t="shared" si="5"/>
        <v>21.8</v>
      </c>
      <c r="T13" s="20">
        <v>124.908</v>
      </c>
      <c r="U13" s="15">
        <v>44960.52138888889</v>
      </c>
      <c r="V13" s="1">
        <v>43.4</v>
      </c>
      <c r="W13" s="1">
        <v>20.399999999999999</v>
      </c>
      <c r="X13" s="23">
        <f t="shared" si="6"/>
        <v>44.699999999999996</v>
      </c>
      <c r="Y13" s="23">
        <f t="shared" si="7"/>
        <v>21.4</v>
      </c>
      <c r="Z13" s="11">
        <f>IF(T13="","",IF(LEFT(Pesos_Blancos!A11,2)="QC",T13,IF(ABS((N13-T13))&lt;=0.05,(N13+T13)/2,"Error")))</f>
        <v>124.90649999999999</v>
      </c>
      <c r="AA13" s="11">
        <f>IF(A13="","",IF(LEFT(Pesos_Blancos!A11,2)="QC",T13,IF(OR(Pesos_Blancos!F11&gt;Z13,Z13="Error"),"VERIFIQUE",ABS(Pesos_Blancos!F11-Z13))))</f>
        <v>0.34049999999999159</v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>C9587450</v>
      </c>
      <c r="B14" s="20">
        <v>125.648</v>
      </c>
      <c r="C14" s="15">
        <v>44960.766157407408</v>
      </c>
      <c r="D14" s="1">
        <v>40.799999999999997</v>
      </c>
      <c r="E14" s="1">
        <v>20.5</v>
      </c>
      <c r="F14" s="23">
        <f t="shared" si="0"/>
        <v>42.099999999999994</v>
      </c>
      <c r="G14" s="23">
        <f t="shared" si="1"/>
        <v>21.5</v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>
        <v>125.648</v>
      </c>
      <c r="O14" s="15">
        <v>44960.441979166666</v>
      </c>
      <c r="P14" s="1">
        <v>34.1</v>
      </c>
      <c r="Q14" s="1">
        <v>20.8</v>
      </c>
      <c r="R14" s="23">
        <f t="shared" si="4"/>
        <v>35.4</v>
      </c>
      <c r="S14" s="23">
        <f t="shared" si="5"/>
        <v>21.8</v>
      </c>
      <c r="T14" s="20">
        <v>125.64400000000001</v>
      </c>
      <c r="U14" s="15">
        <v>44960.522013888891</v>
      </c>
      <c r="V14" s="1">
        <v>43.4</v>
      </c>
      <c r="W14" s="1">
        <v>20.399999999999999</v>
      </c>
      <c r="X14" s="23">
        <f t="shared" si="6"/>
        <v>44.699999999999996</v>
      </c>
      <c r="Y14" s="23">
        <f t="shared" si="7"/>
        <v>21.4</v>
      </c>
      <c r="Z14" s="11">
        <f>IF(T14="","",IF(LEFT(Pesos_Blancos!A12,2)="QC",T14,IF(ABS((N14-T14))&lt;=0.05,(N14+T14)/2,"Error")))</f>
        <v>125.646</v>
      </c>
      <c r="AA14" s="11">
        <f>IF(A14="","",IF(LEFT(Pesos_Blancos!A12,2)="QC",T14,IF(OR(Pesos_Blancos!F12&gt;Z14,Z14="Error"),"VERIFIQUE",ABS(Pesos_Blancos!F12-Z14))))</f>
        <v>0.31199999999999761</v>
      </c>
      <c r="AB14" s="1">
        <v>-1.3</v>
      </c>
      <c r="AC14" s="1">
        <v>-1</v>
      </c>
      <c r="AD14" s="1" t="s">
        <v>63</v>
      </c>
    </row>
    <row r="15" spans="1:30" x14ac:dyDescent="0.25">
      <c r="A15" s="5" t="str">
        <f>IF(Pesos_Blancos!A13&lt;&gt;"",Pesos_Blancos!A13,"")</f>
        <v>C9587453</v>
      </c>
      <c r="B15" s="20">
        <v>124.96299999999999</v>
      </c>
      <c r="C15" s="15">
        <v>44960.766596817128</v>
      </c>
      <c r="D15" s="1">
        <v>40.799999999999997</v>
      </c>
      <c r="E15" s="1">
        <v>20.5</v>
      </c>
      <c r="F15" s="23">
        <f t="shared" si="0"/>
        <v>42.099999999999994</v>
      </c>
      <c r="G15" s="23">
        <f t="shared" si="1"/>
        <v>21.5</v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>
        <v>124.96299999999999</v>
      </c>
      <c r="O15" s="15">
        <v>44960.442719907405</v>
      </c>
      <c r="P15" s="1">
        <v>34.1</v>
      </c>
      <c r="Q15" s="1">
        <v>20.8</v>
      </c>
      <c r="R15" s="23">
        <f t="shared" si="4"/>
        <v>35.4</v>
      </c>
      <c r="S15" s="23">
        <f t="shared" si="5"/>
        <v>21.8</v>
      </c>
      <c r="T15" s="20">
        <v>124.961</v>
      </c>
      <c r="U15" s="15">
        <v>44960.522523148145</v>
      </c>
      <c r="V15" s="1">
        <v>43.4</v>
      </c>
      <c r="W15" s="1">
        <v>20.399999999999999</v>
      </c>
      <c r="X15" s="23">
        <f t="shared" si="6"/>
        <v>44.699999999999996</v>
      </c>
      <c r="Y15" s="23">
        <f t="shared" si="7"/>
        <v>21.4</v>
      </c>
      <c r="Z15" s="11">
        <f>IF(T15="","",IF(LEFT(Pesos_Blancos!A13,2)="QC",T15,IF(ABS((N15-T15))&lt;=0.05,(N15+T15)/2,"Error")))</f>
        <v>124.96199999999999</v>
      </c>
      <c r="AA15" s="11">
        <f>IF(A15="","",IF(LEFT(Pesos_Blancos!A13,2)="QC",T15,IF(OR(Pesos_Blancos!F13&gt;Z15,Z15="Error"),"VERIFIQUE",ABS(Pesos_Blancos!F13-Z15))))</f>
        <v>6.9499999999976581E-2</v>
      </c>
      <c r="AB15" s="1">
        <v>-1.3</v>
      </c>
      <c r="AC15" s="1">
        <v>-1</v>
      </c>
      <c r="AD15" s="1" t="s">
        <v>63</v>
      </c>
    </row>
    <row r="16" spans="1:30" x14ac:dyDescent="0.25">
      <c r="A16" s="5" t="str">
        <f>IF(Pesos_Blancos!A14&lt;&gt;"",Pesos_Blancos!A14,"")</f>
        <v>C9587409</v>
      </c>
      <c r="B16" s="20">
        <v>126.215</v>
      </c>
      <c r="C16" s="15">
        <v>44960.766886574071</v>
      </c>
      <c r="D16" s="1">
        <v>40.799999999999997</v>
      </c>
      <c r="E16" s="1">
        <v>20.5</v>
      </c>
      <c r="F16" s="23">
        <f t="shared" si="0"/>
        <v>42.099999999999994</v>
      </c>
      <c r="G16" s="23">
        <f t="shared" si="1"/>
        <v>21.5</v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>
        <v>126.215</v>
      </c>
      <c r="O16" s="15">
        <v>44960.443680555552</v>
      </c>
      <c r="P16" s="1">
        <v>34.1</v>
      </c>
      <c r="Q16" s="1">
        <v>20.8</v>
      </c>
      <c r="R16" s="23">
        <f t="shared" si="4"/>
        <v>35.4</v>
      </c>
      <c r="S16" s="23">
        <f t="shared" si="5"/>
        <v>21.8</v>
      </c>
      <c r="T16" s="20">
        <v>126.209</v>
      </c>
      <c r="U16" s="15">
        <v>44960.523923611108</v>
      </c>
      <c r="V16" s="1">
        <v>43.4</v>
      </c>
      <c r="W16" s="1">
        <v>20.399999999999999</v>
      </c>
      <c r="X16" s="23">
        <f t="shared" si="6"/>
        <v>44.699999999999996</v>
      </c>
      <c r="Y16" s="23">
        <f t="shared" si="7"/>
        <v>21.4</v>
      </c>
      <c r="Z16" s="11">
        <f>IF(T16="","",IF(LEFT(Pesos_Blancos!A14,2)="QC",T16,IF(ABS((N16-T16))&lt;=0.05,(N16+T16)/2,"Error")))</f>
        <v>126.212</v>
      </c>
      <c r="AA16" s="11">
        <f>IF(A16="","",IF(LEFT(Pesos_Blancos!A14,2)="QC",T16,IF(OR(Pesos_Blancos!F14&gt;Z16,Z16="Error"),"VERIFIQUE",ABS(Pesos_Blancos!F14-Z16))))</f>
        <v>0.19700000000000273</v>
      </c>
      <c r="AB16" s="1">
        <v>-1.3</v>
      </c>
      <c r="AC16" s="1">
        <v>-1</v>
      </c>
      <c r="AD16" s="1" t="s">
        <v>63</v>
      </c>
    </row>
    <row r="17" spans="1:30" x14ac:dyDescent="0.25">
      <c r="A17" s="5" t="str">
        <f>IF(Pesos_Blancos!A15&lt;&gt;"",Pesos_Blancos!A15,"")</f>
        <v>C9587410</v>
      </c>
      <c r="B17" s="20">
        <v>122.331</v>
      </c>
      <c r="C17" s="15">
        <v>44960.767233796294</v>
      </c>
      <c r="D17" s="1">
        <v>40.799999999999997</v>
      </c>
      <c r="E17" s="1">
        <v>20.5</v>
      </c>
      <c r="F17" s="23">
        <f t="shared" si="0"/>
        <v>42.099999999999994</v>
      </c>
      <c r="G17" s="23">
        <f t="shared" si="1"/>
        <v>21.5</v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>
        <v>122.331</v>
      </c>
      <c r="O17" s="15">
        <v>44960.444212962961</v>
      </c>
      <c r="P17" s="1">
        <v>34.1</v>
      </c>
      <c r="Q17" s="1">
        <v>20.8</v>
      </c>
      <c r="R17" s="23">
        <f t="shared" si="4"/>
        <v>35.4</v>
      </c>
      <c r="S17" s="23">
        <f t="shared" si="5"/>
        <v>21.8</v>
      </c>
      <c r="T17" s="20">
        <v>122.328</v>
      </c>
      <c r="U17" s="15">
        <v>44960.524386574078</v>
      </c>
      <c r="V17" s="1">
        <v>43.4</v>
      </c>
      <c r="W17" s="1">
        <v>20.399999999999999</v>
      </c>
      <c r="X17" s="23">
        <f t="shared" si="6"/>
        <v>44.699999999999996</v>
      </c>
      <c r="Y17" s="23">
        <f t="shared" si="7"/>
        <v>21.4</v>
      </c>
      <c r="Z17" s="11">
        <f>IF(T17="","",IF(LEFT(Pesos_Blancos!A15,2)="QC",T17,IF(ABS((N17-T17))&lt;=0.05,(N17+T17)/2,"Error")))</f>
        <v>122.3295</v>
      </c>
      <c r="AA17" s="11">
        <f>IF(A17="","",IF(LEFT(Pesos_Blancos!A15,2)="QC",T17,IF(OR(Pesos_Blancos!F15&gt;Z17,Z17="Error"),"VERIFIQUE",ABS(Pesos_Blancos!F15-Z17))))</f>
        <v>0.32699999999999818</v>
      </c>
      <c r="AB17" s="1">
        <v>-1.3</v>
      </c>
      <c r="AC17" s="1">
        <v>-1</v>
      </c>
      <c r="AD17" s="1" t="s">
        <v>63</v>
      </c>
    </row>
    <row r="18" spans="1:30" x14ac:dyDescent="0.25">
      <c r="A18" s="5" t="str">
        <f>IF(Pesos_Blancos!A16&lt;&gt;"",Pesos_Blancos!A16,"")</f>
        <v>C9587411</v>
      </c>
      <c r="B18" s="20">
        <v>125.184</v>
      </c>
      <c r="C18" s="15">
        <v>44960.767488425925</v>
      </c>
      <c r="D18" s="1">
        <v>40.799999999999997</v>
      </c>
      <c r="E18" s="1">
        <v>20.5</v>
      </c>
      <c r="F18" s="23">
        <f t="shared" si="0"/>
        <v>42.099999999999994</v>
      </c>
      <c r="G18" s="23">
        <f t="shared" si="1"/>
        <v>21.5</v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>
        <v>125.184</v>
      </c>
      <c r="O18" s="15">
        <v>44960.444907407407</v>
      </c>
      <c r="P18" s="1">
        <v>34.1</v>
      </c>
      <c r="Q18" s="1">
        <v>20.8</v>
      </c>
      <c r="R18" s="23">
        <f t="shared" si="4"/>
        <v>35.4</v>
      </c>
      <c r="S18" s="23">
        <f t="shared" si="5"/>
        <v>21.8</v>
      </c>
      <c r="T18" s="20">
        <v>125.17700000000001</v>
      </c>
      <c r="U18" s="15">
        <v>44960.526238425926</v>
      </c>
      <c r="V18" s="1">
        <v>43.4</v>
      </c>
      <c r="W18" s="1">
        <v>20.399999999999999</v>
      </c>
      <c r="X18" s="23">
        <f t="shared" si="6"/>
        <v>44.699999999999996</v>
      </c>
      <c r="Y18" s="23">
        <f t="shared" si="7"/>
        <v>21.4</v>
      </c>
      <c r="Z18" s="11">
        <f>IF(T18="","",IF(LEFT(Pesos_Blancos!A16,2)="QC",T18,IF(ABS((N18-T18))&lt;=0.05,(N18+T18)/2,"Error")))</f>
        <v>125.18049999999999</v>
      </c>
      <c r="AA18" s="11">
        <f>IF(A18="","",IF(LEFT(Pesos_Blancos!A16,2)="QC",T18,IF(OR(Pesos_Blancos!F16&gt;Z18,Z18="Error"),"VERIFIQUE",ABS(Pesos_Blancos!F16-Z18))))</f>
        <v>0.16749999999998977</v>
      </c>
      <c r="AB18" s="1">
        <v>-1.3</v>
      </c>
      <c r="AC18" s="1">
        <v>-1</v>
      </c>
      <c r="AD18" s="1" t="s">
        <v>63</v>
      </c>
    </row>
    <row r="19" spans="1:30" x14ac:dyDescent="0.25">
      <c r="A19" s="5" t="str">
        <f>IF(Pesos_Blancos!A17&lt;&gt;"",Pesos_Blancos!A17,"")</f>
        <v>C9587414</v>
      </c>
      <c r="B19" s="20">
        <v>126.101</v>
      </c>
      <c r="C19" s="15">
        <v>44960.767892881944</v>
      </c>
      <c r="D19" s="1">
        <v>40.799999999999997</v>
      </c>
      <c r="E19" s="1">
        <v>20.5</v>
      </c>
      <c r="F19" s="23">
        <f t="shared" si="0"/>
        <v>42.099999999999994</v>
      </c>
      <c r="G19" s="23">
        <f t="shared" si="1"/>
        <v>21.5</v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>
        <v>126.101</v>
      </c>
      <c r="O19" s="15">
        <v>44960.445381944446</v>
      </c>
      <c r="P19" s="1">
        <v>34.1</v>
      </c>
      <c r="Q19" s="1">
        <v>20.8</v>
      </c>
      <c r="R19" s="23">
        <f t="shared" si="4"/>
        <v>35.4</v>
      </c>
      <c r="S19" s="23">
        <f t="shared" si="5"/>
        <v>21.8</v>
      </c>
      <c r="T19" s="20">
        <v>126.099</v>
      </c>
      <c r="U19" s="15">
        <v>44960.526921296296</v>
      </c>
      <c r="V19" s="1">
        <v>43.4</v>
      </c>
      <c r="W19" s="1">
        <v>20.399999999999999</v>
      </c>
      <c r="X19" s="23">
        <f t="shared" si="6"/>
        <v>44.699999999999996</v>
      </c>
      <c r="Y19" s="23">
        <f t="shared" si="7"/>
        <v>21.4</v>
      </c>
      <c r="Z19" s="11">
        <f>IF(T19="","",IF(LEFT(Pesos_Blancos!A17,2)="QC",T19,IF(ABS((N19-T19))&lt;=0.05,(N19+T19)/2,"Error")))</f>
        <v>126.1</v>
      </c>
      <c r="AA19" s="11">
        <f>IF(A19="","",IF(LEFT(Pesos_Blancos!A17,2)="QC",T19,IF(OR(Pesos_Blancos!F17&gt;Z19,Z19="Error"),"VERIFIQUE",ABS(Pesos_Blancos!F17-Z19))))</f>
        <v>4.6499999999994657E-2</v>
      </c>
      <c r="AB19" s="1">
        <v>-1.3</v>
      </c>
      <c r="AC19" s="1">
        <v>-1</v>
      </c>
      <c r="AD19" s="1" t="s">
        <v>63</v>
      </c>
    </row>
    <row r="20" spans="1:30" x14ac:dyDescent="0.25">
      <c r="A20" s="5" t="str">
        <f>IF(Pesos_Blancos!A18&lt;&gt;"",Pesos_Blancos!A18,"")</f>
        <v>D9104196</v>
      </c>
      <c r="B20" s="20">
        <v>176.02600000000001</v>
      </c>
      <c r="C20" s="15">
        <v>44960.768216898148</v>
      </c>
      <c r="D20" s="1">
        <v>40.799999999999997</v>
      </c>
      <c r="E20" s="1">
        <v>20.5</v>
      </c>
      <c r="F20" s="23">
        <f t="shared" si="0"/>
        <v>42.099999999999994</v>
      </c>
      <c r="G20" s="23">
        <f t="shared" si="1"/>
        <v>21.5</v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>
        <v>176.02600000000001</v>
      </c>
      <c r="O20" s="15">
        <v>44960.446168981478</v>
      </c>
      <c r="P20" s="1">
        <v>34.1</v>
      </c>
      <c r="Q20" s="1">
        <v>20.8</v>
      </c>
      <c r="R20" s="23">
        <f t="shared" si="4"/>
        <v>35.4</v>
      </c>
      <c r="S20" s="23">
        <f t="shared" si="5"/>
        <v>21.8</v>
      </c>
      <c r="T20" s="20">
        <v>176.03800000000001</v>
      </c>
      <c r="U20" s="15">
        <v>44960.527928240743</v>
      </c>
      <c r="V20" s="1">
        <v>43.4</v>
      </c>
      <c r="W20" s="1">
        <v>20.399999999999999</v>
      </c>
      <c r="X20" s="23">
        <f t="shared" si="6"/>
        <v>44.699999999999996</v>
      </c>
      <c r="Y20" s="23">
        <f t="shared" si="7"/>
        <v>21.4</v>
      </c>
      <c r="Z20" s="11">
        <f>IF(T20="","",IF(LEFT(Pesos_Blancos!A18,2)="QC",T20,IF(ABS((N20-T20))&lt;=0.05,(N20+T20)/2,"Error")))</f>
        <v>176.03200000000001</v>
      </c>
      <c r="AA20" s="11">
        <f>IF(A20="","",IF(LEFT(Pesos_Blancos!A18,2)="QC",T20,IF(OR(Pesos_Blancos!F18&gt;Z20,Z20="Error"),"VERIFIQUE",ABS(Pesos_Blancos!F18-Z20))))</f>
        <v>11.288499999999999</v>
      </c>
      <c r="AB20" s="1">
        <v>-1.3</v>
      </c>
      <c r="AC20" s="1">
        <v>-1</v>
      </c>
      <c r="AD20" s="1" t="s">
        <v>63</v>
      </c>
    </row>
    <row r="21" spans="1:30" x14ac:dyDescent="0.25">
      <c r="A21" s="5" t="str">
        <f>IF(Pesos_Blancos!A19&lt;&gt;"",Pesos_Blancos!A19,"")</f>
        <v>QC</v>
      </c>
      <c r="B21" s="20">
        <v>99.997</v>
      </c>
      <c r="C21" s="15">
        <v>44960.770624999997</v>
      </c>
      <c r="D21" s="1">
        <v>35.9</v>
      </c>
      <c r="E21" s="1">
        <v>19.7</v>
      </c>
      <c r="F21" s="23">
        <f t="shared" si="0"/>
        <v>37.199999999999996</v>
      </c>
      <c r="G21" s="23">
        <f t="shared" si="1"/>
        <v>20.7</v>
      </c>
      <c r="H21" s="20"/>
      <c r="I21" s="15">
        <v>44963.435115740744</v>
      </c>
      <c r="J21" s="1">
        <v>38.1</v>
      </c>
      <c r="K21" s="1">
        <v>20.9</v>
      </c>
      <c r="L21" s="23">
        <f t="shared" si="2"/>
        <v>39.4</v>
      </c>
      <c r="M21" s="23">
        <f t="shared" si="3"/>
        <v>21.9</v>
      </c>
      <c r="N21" s="20">
        <v>99.997</v>
      </c>
      <c r="O21" s="15">
        <v>44960.447395833333</v>
      </c>
      <c r="P21" s="1">
        <v>34</v>
      </c>
      <c r="Q21" s="1">
        <v>20.399999999999999</v>
      </c>
      <c r="R21" s="23">
        <f t="shared" si="4"/>
        <v>35.299999999999997</v>
      </c>
      <c r="S21" s="23">
        <f t="shared" si="5"/>
        <v>21.4</v>
      </c>
      <c r="T21" s="20">
        <v>99.997</v>
      </c>
      <c r="U21" s="15">
        <v>44960.528495370374</v>
      </c>
      <c r="V21" s="1">
        <v>35.4</v>
      </c>
      <c r="W21" s="1">
        <v>20.5</v>
      </c>
      <c r="X21" s="23">
        <f t="shared" si="6"/>
        <v>36.699999999999996</v>
      </c>
      <c r="Y21" s="23">
        <f t="shared" si="7"/>
        <v>21.5</v>
      </c>
      <c r="Z21" s="11">
        <f>IF(T21="","",IF(LEFT(Pesos_Blancos!A19,2)="QC",T21,IF(ABS((N21-T21))&lt;=0.05,(N21+T21)/2,"Error")))</f>
        <v>99.997</v>
      </c>
      <c r="AA21" s="11">
        <f>IF(A21="","",IF(LEFT(Pesos_Blancos!A19,2)="QC",T21,IF(OR(Pesos_Blancos!F19&gt;Z21,Z21="Error"),"VERIFIQUE",ABS(Pesos_Blancos!F19-Z21))))</f>
        <v>99.997</v>
      </c>
      <c r="AB21" s="1">
        <v>-1.3</v>
      </c>
      <c r="AC21" s="1">
        <v>-1</v>
      </c>
      <c r="AD21" s="1" t="s">
        <v>63</v>
      </c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Zj1vggWvLe4vMS1yCoE5qqvmluMydH5n4ky6YFJFvulg+MZnW1Df1d1ahAzN3QjFMzLeh7KxLJfWSqqwrr007w==" saltValue="NfObtOUTo4+cnSkFjQrfc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C9587383</v>
      </c>
      <c r="B2" s="25">
        <f>IF(AND(A2&lt;&gt;"",Filtros_Muestra!N4&lt;&gt;""),Filtros_Muestra!N4,"")</f>
        <v>123.967</v>
      </c>
      <c r="C2" s="19">
        <f>IF(AND(A2&lt;&gt;"",Filtros_Muestra!O4&lt;&gt;""),Filtros_Muestra!O4,"")</f>
        <v>44960.43309027778</v>
      </c>
      <c r="D2">
        <f>IF(AND(A2&lt;&gt;"",Filtros_Muestra!R4&lt;&gt;""),Filtros_Muestra!R4,"")</f>
        <v>35.4</v>
      </c>
      <c r="E2">
        <f>IF(AND(A2&lt;&gt;"",Filtros_Muestra!S4&lt;&gt;""),Filtros_Muestra!S4,"")</f>
        <v>21.8</v>
      </c>
      <c r="F2" s="25">
        <f>IF(AND(A2&lt;&gt;"",Filtros_Muestra!T4&lt;&gt;""),Filtros_Muestra!T4,"")</f>
        <v>123.965</v>
      </c>
      <c r="G2" s="19">
        <f>IF(AND(A2&lt;&gt;"",Filtros_Muestra!U4&lt;&gt;""),Filtros_Muestra!U4,"")</f>
        <v>44960.51090277778</v>
      </c>
      <c r="H2">
        <f>IF(AND(A2&lt;&gt;"",Filtros_Muestra!X4&lt;&gt;""),Filtros_Muestra!X4,"")</f>
        <v>44.699999999999996</v>
      </c>
      <c r="I2">
        <f>IF(AND(A2&lt;&gt;"",Filtros_Muestra!Y4&lt;&gt;""),Filtros_Muestra!Y4,"")</f>
        <v>21.4</v>
      </c>
      <c r="J2" s="25">
        <f>IF(AND(A2&lt;&gt;"",Filtros_Muestra!Z4&lt;&gt;""),Filtros_Muestra!Z4,"")</f>
        <v>123.96600000000001</v>
      </c>
      <c r="K2" s="25">
        <f>IF(AND(A2&lt;&gt;"",Filtros_Muestra!AA4&lt;&gt;""),Filtros_Muestra!AA4,"")</f>
        <v>3.5000000000025011E-3</v>
      </c>
    </row>
    <row r="3" spans="1:12" x14ac:dyDescent="0.25">
      <c r="A3" t="str">
        <f>IF(Pesos_Blancos!A3&lt;&gt;"",Pesos_Blancos!A3,"")</f>
        <v>C9587384</v>
      </c>
      <c r="B3" s="25">
        <f>IF(AND(A3&lt;&gt;"",Filtros_Muestra!N5&lt;&gt;""),Filtros_Muestra!N5,"")</f>
        <v>123.504</v>
      </c>
      <c r="C3" s="19">
        <f>IF(AND(A3&lt;&gt;"",Filtros_Muestra!O5&lt;&gt;""),Filtros_Muestra!O5,"")</f>
        <v>44960.434444444443</v>
      </c>
      <c r="D3">
        <f>IF(AND(A3&lt;&gt;"",Filtros_Muestra!R5&lt;&gt;""),Filtros_Muestra!R5,"")</f>
        <v>35.4</v>
      </c>
      <c r="E3">
        <f>IF(AND(A3&lt;&gt;"",Filtros_Muestra!S5&lt;&gt;""),Filtros_Muestra!S5,"")</f>
        <v>21.8</v>
      </c>
      <c r="F3" s="25">
        <f>IF(AND(A3&lt;&gt;"",Filtros_Muestra!T5&lt;&gt;""),Filtros_Muestra!T5,"")</f>
        <v>123.509</v>
      </c>
      <c r="G3" s="19">
        <f>IF(AND(A3&lt;&gt;"",Filtros_Muestra!U5&lt;&gt;""),Filtros_Muestra!U5,"")</f>
        <v>44960.512881944444</v>
      </c>
      <c r="H3">
        <f>IF(AND(A3&lt;&gt;"",Filtros_Muestra!X5&lt;&gt;""),Filtros_Muestra!X5,"")</f>
        <v>44.699999999999996</v>
      </c>
      <c r="I3">
        <f>IF(AND(A3&lt;&gt;"",Filtros_Muestra!Y5&lt;&gt;""),Filtros_Muestra!Y5,"")</f>
        <v>21.4</v>
      </c>
      <c r="J3" s="25">
        <f>IF(AND(A3&lt;&gt;"",Filtros_Muestra!Z5&lt;&gt;""),Filtros_Muestra!Z5,"")</f>
        <v>123.5065</v>
      </c>
      <c r="K3" s="25">
        <f>IF(A3&lt;&gt;"",Filtros_Muestra!AA5,"")</f>
        <v>0.18200000000000216</v>
      </c>
    </row>
    <row r="4" spans="1:12" x14ac:dyDescent="0.25">
      <c r="A4" t="str">
        <f>IF(Pesos_Blancos!A4&lt;&gt;"",Pesos_Blancos!A4,"")</f>
        <v>C9587385</v>
      </c>
      <c r="B4" s="25">
        <f>IF(AND(A4&lt;&gt;"",Filtros_Muestra!N6&lt;&gt;""),Filtros_Muestra!N6,"")</f>
        <v>125.00700000000001</v>
      </c>
      <c r="C4" s="19">
        <f>IF(AND(A4&lt;&gt;"",Filtros_Muestra!O6&lt;&gt;""),Filtros_Muestra!O6,"")</f>
        <v>44960.435219907406</v>
      </c>
      <c r="D4">
        <f>IF(AND(A4&lt;&gt;"",Filtros_Muestra!R6&lt;&gt;""),Filtros_Muestra!R6,"")</f>
        <v>35.4</v>
      </c>
      <c r="E4">
        <f>IF(AND(A4&lt;&gt;"",Filtros_Muestra!S6&lt;&gt;""),Filtros_Muestra!S6,"")</f>
        <v>21.8</v>
      </c>
      <c r="F4" s="25">
        <f>IF(AND(A4&lt;&gt;"",Filtros_Muestra!T6&lt;&gt;""),Filtros_Muestra!T6,"")</f>
        <v>125</v>
      </c>
      <c r="G4" s="19">
        <f>IF(AND(A4&lt;&gt;"",Filtros_Muestra!U6&lt;&gt;""),Filtros_Muestra!U6,"")</f>
        <v>44960.513715277775</v>
      </c>
      <c r="H4">
        <f>IF(AND(A4&lt;&gt;"",Filtros_Muestra!X6&lt;&gt;""),Filtros_Muestra!X6,"")</f>
        <v>44.699999999999996</v>
      </c>
      <c r="I4">
        <f>IF(AND(A4&lt;&gt;"",Filtros_Muestra!Y6&lt;&gt;""),Filtros_Muestra!Y6,"")</f>
        <v>21.4</v>
      </c>
      <c r="J4" s="25">
        <f>IF(AND(A4&lt;&gt;"",Filtros_Muestra!Z6&lt;&gt;""),Filtros_Muestra!Z6,"")</f>
        <v>125.0035</v>
      </c>
      <c r="K4" s="25">
        <f>IF(A4&lt;&gt;"",Filtros_Muestra!AA6,"")</f>
        <v>1.7500000000012506E-2</v>
      </c>
    </row>
    <row r="5" spans="1:12" x14ac:dyDescent="0.25">
      <c r="A5" t="str">
        <f>IF(Pesos_Blancos!A5&lt;&gt;"",Pesos_Blancos!A5,"")</f>
        <v>C9587388</v>
      </c>
      <c r="B5" s="25">
        <f>IF(AND(A5&lt;&gt;"",Filtros_Muestra!N7&lt;&gt;""),Filtros_Muestra!N7,"")</f>
        <v>126.062</v>
      </c>
      <c r="C5" s="19">
        <f>IF(AND(A5&lt;&gt;"",Filtros_Muestra!O7&lt;&gt;""),Filtros_Muestra!O7,"")</f>
        <v>44960.435891203706</v>
      </c>
      <c r="D5">
        <f>IF(AND(A5&lt;&gt;"",Filtros_Muestra!R7&lt;&gt;""),Filtros_Muestra!R7,"")</f>
        <v>35.4</v>
      </c>
      <c r="E5">
        <f>IF(AND(A5&lt;&gt;"",Filtros_Muestra!S7&lt;&gt;""),Filtros_Muestra!S7,"")</f>
        <v>21.8</v>
      </c>
      <c r="F5" s="25">
        <f>IF(AND(A5&lt;&gt;"",Filtros_Muestra!T7&lt;&gt;""),Filtros_Muestra!T7,"")</f>
        <v>126.05</v>
      </c>
      <c r="G5" s="19">
        <f>IF(AND(A5&lt;&gt;"",Filtros_Muestra!U7&lt;&gt;""),Filtros_Muestra!U7,"")</f>
        <v>44960.514467592591</v>
      </c>
      <c r="H5">
        <f>IF(AND(A5&lt;&gt;"",Filtros_Muestra!X7&lt;&gt;""),Filtros_Muestra!X7,"")</f>
        <v>44.699999999999996</v>
      </c>
      <c r="I5">
        <f>IF(AND(A5&lt;&gt;"",Filtros_Muestra!Y7&lt;&gt;""),Filtros_Muestra!Y7,"")</f>
        <v>21.4</v>
      </c>
      <c r="J5" s="25">
        <f>IF(AND(A5&lt;&gt;"",Filtros_Muestra!Z7&lt;&gt;""),Filtros_Muestra!Z7,"")</f>
        <v>126.056</v>
      </c>
      <c r="K5" s="25">
        <f>IF(A5&lt;&gt;"",Filtros_Muestra!AA7,"")</f>
        <v>4.600000000000648E-2</v>
      </c>
    </row>
    <row r="6" spans="1:12" x14ac:dyDescent="0.25">
      <c r="A6" t="str">
        <f>IF(Pesos_Blancos!A6&lt;&gt;"",Pesos_Blancos!A6,"")</f>
        <v>C9587396</v>
      </c>
      <c r="B6" s="25">
        <f>IF(AND(A6&lt;&gt;"",Filtros_Muestra!N8&lt;&gt;""),Filtros_Muestra!N8,"")</f>
        <v>126.551</v>
      </c>
      <c r="C6" s="19">
        <f>IF(AND(A6&lt;&gt;"",Filtros_Muestra!O8&lt;&gt;""),Filtros_Muestra!O8,"")</f>
        <v>44960.436886574076</v>
      </c>
      <c r="D6">
        <f>IF(AND(A6&lt;&gt;"",Filtros_Muestra!R8&lt;&gt;""),Filtros_Muestra!R8,"")</f>
        <v>35.4</v>
      </c>
      <c r="E6">
        <f>IF(AND(A6&lt;&gt;"",Filtros_Muestra!S8&lt;&gt;""),Filtros_Muestra!S8,"")</f>
        <v>21.8</v>
      </c>
      <c r="F6" s="25">
        <f>IF(AND(A6&lt;&gt;"",Filtros_Muestra!T8&lt;&gt;""),Filtros_Muestra!T8,"")</f>
        <v>126.54900000000001</v>
      </c>
      <c r="G6" s="19">
        <f>IF(AND(A6&lt;&gt;"",Filtros_Muestra!U8&lt;&gt;""),Filtros_Muestra!U8,"")</f>
        <v>44960.515150462961</v>
      </c>
      <c r="H6">
        <f>IF(AND(A6&lt;&gt;"",Filtros_Muestra!X8&lt;&gt;""),Filtros_Muestra!X8,"")</f>
        <v>44.699999999999996</v>
      </c>
      <c r="I6">
        <f>IF(AND(A6&lt;&gt;"",Filtros_Muestra!Y8&lt;&gt;""),Filtros_Muestra!Y8,"")</f>
        <v>21.4</v>
      </c>
      <c r="J6" s="25">
        <f>IF(AND(A6&lt;&gt;"",Filtros_Muestra!Z8&lt;&gt;""),Filtros_Muestra!Z8,"")</f>
        <v>126.55000000000001</v>
      </c>
      <c r="K6" s="25">
        <f>IF(A6&lt;&gt;"",Filtros_Muestra!AA8,"")</f>
        <v>0.21500000000000341</v>
      </c>
    </row>
    <row r="7" spans="1:12" x14ac:dyDescent="0.25">
      <c r="A7" t="str">
        <f>IF(Pesos_Blancos!A7&lt;&gt;"",Pesos_Blancos!A7,"")</f>
        <v>C9587397</v>
      </c>
      <c r="B7" s="25">
        <f>IF(AND(A7&lt;&gt;"",Filtros_Muestra!N9&lt;&gt;""),Filtros_Muestra!N9,"")</f>
        <v>125.837</v>
      </c>
      <c r="C7" s="19">
        <f>IF(AND(A7&lt;&gt;"",Filtros_Muestra!O9&lt;&gt;""),Filtros_Muestra!O9,"")</f>
        <v>44960.437534722223</v>
      </c>
      <c r="D7">
        <f>IF(AND(A7&lt;&gt;"",Filtros_Muestra!R9&lt;&gt;""),Filtros_Muestra!R9,"")</f>
        <v>35.4</v>
      </c>
      <c r="E7">
        <f>IF(AND(A7&lt;&gt;"",Filtros_Muestra!S9&lt;&gt;""),Filtros_Muestra!S9,"")</f>
        <v>21.8</v>
      </c>
      <c r="F7" s="25">
        <f>IF(AND(A7&lt;&gt;"",Filtros_Muestra!T9&lt;&gt;""),Filtros_Muestra!T9,"")</f>
        <v>125.825</v>
      </c>
      <c r="G7" s="19">
        <f>IF(AND(A7&lt;&gt;"",Filtros_Muestra!U9&lt;&gt;""),Filtros_Muestra!U9,"")</f>
        <v>44960.516898148147</v>
      </c>
      <c r="H7">
        <f>IF(AND(A7&lt;&gt;"",Filtros_Muestra!X9&lt;&gt;""),Filtros_Muestra!X9,"")</f>
        <v>44.699999999999996</v>
      </c>
      <c r="I7">
        <f>IF(AND(A7&lt;&gt;"",Filtros_Muestra!Y9&lt;&gt;""),Filtros_Muestra!Y9,"")</f>
        <v>21.4</v>
      </c>
      <c r="J7" s="25">
        <f>IF(AND(A7&lt;&gt;"",Filtros_Muestra!Z9&lt;&gt;""),Filtros_Muestra!Z9,"")</f>
        <v>125.831</v>
      </c>
      <c r="K7" s="25">
        <f>IF(A7&lt;&gt;"",Filtros_Muestra!AA9,"")</f>
        <v>0.26999999999999602</v>
      </c>
    </row>
    <row r="8" spans="1:12" x14ac:dyDescent="0.25">
      <c r="A8" t="str">
        <f>IF(Pesos_Blancos!A8&lt;&gt;"",Pesos_Blancos!A8,"")</f>
        <v>C9587398</v>
      </c>
      <c r="B8" s="25">
        <f>IF(AND(A8&lt;&gt;"",Filtros_Muestra!N10&lt;&gt;""),Filtros_Muestra!N10,"")</f>
        <v>125.971</v>
      </c>
      <c r="C8" s="19">
        <f>IF(AND(A8&lt;&gt;"",Filtros_Muestra!O10&lt;&gt;""),Filtros_Muestra!O10,"")</f>
        <v>44960.438148148147</v>
      </c>
      <c r="D8">
        <f>IF(AND(A8&lt;&gt;"",Filtros_Muestra!R10&lt;&gt;""),Filtros_Muestra!R10,"")</f>
        <v>35.4</v>
      </c>
      <c r="E8">
        <f>IF(AND(A8&lt;&gt;"",Filtros_Muestra!S10&lt;&gt;""),Filtros_Muestra!S10,"")</f>
        <v>21.8</v>
      </c>
      <c r="F8" s="25">
        <f>IF(AND(A8&lt;&gt;"",Filtros_Muestra!T10&lt;&gt;""),Filtros_Muestra!T10,"")</f>
        <v>125.961</v>
      </c>
      <c r="G8" s="19">
        <f>IF(AND(A8&lt;&gt;"",Filtros_Muestra!U10&lt;&gt;""),Filtros_Muestra!U10,"")</f>
        <v>44960.518148148149</v>
      </c>
      <c r="H8">
        <f>IF(AND(A8&lt;&gt;"",Filtros_Muestra!X10&lt;&gt;""),Filtros_Muestra!X10,"")</f>
        <v>44.699999999999996</v>
      </c>
      <c r="I8">
        <f>IF(AND(A8&lt;&gt;"",Filtros_Muestra!Y10&lt;&gt;""),Filtros_Muestra!Y10,"")</f>
        <v>21.4</v>
      </c>
      <c r="J8" s="25">
        <f>IF(AND(A8&lt;&gt;"",Filtros_Muestra!Z10&lt;&gt;""),Filtros_Muestra!Z10,"")</f>
        <v>125.96600000000001</v>
      </c>
      <c r="K8" s="25">
        <f>IF(A8&lt;&gt;"",Filtros_Muestra!AA10,"")</f>
        <v>0.19400000000000261</v>
      </c>
    </row>
    <row r="9" spans="1:12" x14ac:dyDescent="0.25">
      <c r="A9" t="str">
        <f>IF(Pesos_Blancos!A9&lt;&gt;"",Pesos_Blancos!A9,"")</f>
        <v>C9587401</v>
      </c>
      <c r="B9" s="25">
        <f>IF(AND(A9&lt;&gt;"",Filtros_Muestra!N11&lt;&gt;""),Filtros_Muestra!N11,"")</f>
        <v>124.34099999999999</v>
      </c>
      <c r="C9" s="19">
        <f>IF(AND(A9&lt;&gt;"",Filtros_Muestra!O11&lt;&gt;""),Filtros_Muestra!O11,"")</f>
        <v>44960.439050925925</v>
      </c>
      <c r="D9">
        <f>IF(AND(A9&lt;&gt;"",Filtros_Muestra!R11&lt;&gt;""),Filtros_Muestra!R11,"")</f>
        <v>35.4</v>
      </c>
      <c r="E9">
        <f>IF(AND(A9&lt;&gt;"",Filtros_Muestra!S11&lt;&gt;""),Filtros_Muestra!S11,"")</f>
        <v>21.8</v>
      </c>
      <c r="F9" s="25">
        <f>IF(AND(A9&lt;&gt;"",Filtros_Muestra!T11&lt;&gt;""),Filtros_Muestra!T11,"")</f>
        <v>124.346</v>
      </c>
      <c r="G9" s="19">
        <f>IF(AND(A9&lt;&gt;"",Filtros_Muestra!U11&lt;&gt;""),Filtros_Muestra!U11,"")</f>
        <v>44960.518877314818</v>
      </c>
      <c r="H9">
        <f>IF(AND(A9&lt;&gt;"",Filtros_Muestra!X11&lt;&gt;""),Filtros_Muestra!X11,"")</f>
        <v>44.699999999999996</v>
      </c>
      <c r="I9">
        <f>IF(AND(A9&lt;&gt;"",Filtros_Muestra!Y11&lt;&gt;""),Filtros_Muestra!Y11,"")</f>
        <v>21.4</v>
      </c>
      <c r="J9" s="25">
        <f>IF(AND(A9&lt;&gt;"",Filtros_Muestra!Z11&lt;&gt;""),Filtros_Muestra!Z11,"")</f>
        <v>124.34350000000001</v>
      </c>
      <c r="K9" s="25">
        <f>IF(A9&lt;&gt;"",Filtros_Muestra!AA11,"")</f>
        <v>1.1000000000009891E-2</v>
      </c>
    </row>
    <row r="10" spans="1:12" x14ac:dyDescent="0.25">
      <c r="A10" t="str">
        <f>IF(Pesos_Blancos!A10&lt;&gt;"",Pesos_Blancos!A10,"")</f>
        <v>C9587448</v>
      </c>
      <c r="B10" s="25">
        <f>IF(AND(A10&lt;&gt;"",Filtros_Muestra!N12&lt;&gt;""),Filtros_Muestra!N12,"")</f>
        <v>126.14100000000001</v>
      </c>
      <c r="C10" s="19">
        <f>IF(AND(A10&lt;&gt;"",Filtros_Muestra!O12&lt;&gt;""),Filtros_Muestra!O12,"")</f>
        <v>44960.440150462964</v>
      </c>
      <c r="D10">
        <f>IF(AND(A10&lt;&gt;"",Filtros_Muestra!R12&lt;&gt;""),Filtros_Muestra!R12,"")</f>
        <v>35.4</v>
      </c>
      <c r="E10">
        <f>IF(AND(A10&lt;&gt;"",Filtros_Muestra!S12&lt;&gt;""),Filtros_Muestra!S12,"")</f>
        <v>21.8</v>
      </c>
      <c r="F10" s="25">
        <f>IF(AND(A10&lt;&gt;"",Filtros_Muestra!T12&lt;&gt;""),Filtros_Muestra!T12,"")</f>
        <v>126.131</v>
      </c>
      <c r="G10" s="19">
        <f>IF(AND(A10&lt;&gt;"",Filtros_Muestra!U12&lt;&gt;""),Filtros_Muestra!U12,"")</f>
        <v>44960.520370370374</v>
      </c>
      <c r="H10">
        <f>IF(AND(A10&lt;&gt;"",Filtros_Muestra!X12&lt;&gt;""),Filtros_Muestra!X12,"")</f>
        <v>44.699999999999996</v>
      </c>
      <c r="I10">
        <f>IF(AND(A10&lt;&gt;"",Filtros_Muestra!Y12&lt;&gt;""),Filtros_Muestra!Y12,"")</f>
        <v>21.4</v>
      </c>
      <c r="J10" s="25">
        <f>IF(AND(A10&lt;&gt;"",Filtros_Muestra!Z12&lt;&gt;""),Filtros_Muestra!Z12,"")</f>
        <v>126.136</v>
      </c>
      <c r="K10" s="25">
        <f>IF(A10&lt;&gt;"",Filtros_Muestra!AA12,"")</f>
        <v>0.39300000000000068</v>
      </c>
    </row>
    <row r="11" spans="1:12" x14ac:dyDescent="0.25">
      <c r="A11" t="str">
        <f>IF(Pesos_Blancos!A11&lt;&gt;"",Pesos_Blancos!A11,"")</f>
        <v>C9587449</v>
      </c>
      <c r="B11" s="25">
        <f>IF(AND(A11&lt;&gt;"",Filtros_Muestra!N13&lt;&gt;""),Filtros_Muestra!N13,"")</f>
        <v>124.905</v>
      </c>
      <c r="C11" s="19">
        <f>IF(AND(A11&lt;&gt;"",Filtros_Muestra!O13&lt;&gt;""),Filtros_Muestra!O13,"")</f>
        <v>44960.441168981481</v>
      </c>
      <c r="D11">
        <f>IF(AND(A11&lt;&gt;"",Filtros_Muestra!R13&lt;&gt;""),Filtros_Muestra!R13,"")</f>
        <v>35.4</v>
      </c>
      <c r="E11">
        <f>IF(AND(A11&lt;&gt;"",Filtros_Muestra!S13&lt;&gt;""),Filtros_Muestra!S13,"")</f>
        <v>21.8</v>
      </c>
      <c r="F11" s="25">
        <f>IF(AND(A11&lt;&gt;"",Filtros_Muestra!T13&lt;&gt;""),Filtros_Muestra!T13,"")</f>
        <v>124.908</v>
      </c>
      <c r="G11" s="19">
        <f>IF(AND(A11&lt;&gt;"",Filtros_Muestra!U13&lt;&gt;""),Filtros_Muestra!U13,"")</f>
        <v>44960.52138888889</v>
      </c>
      <c r="H11">
        <f>IF(AND(A11&lt;&gt;"",Filtros_Muestra!X13&lt;&gt;""),Filtros_Muestra!X13,"")</f>
        <v>44.699999999999996</v>
      </c>
      <c r="I11">
        <f>IF(AND(A11&lt;&gt;"",Filtros_Muestra!Y13&lt;&gt;""),Filtros_Muestra!Y13,"")</f>
        <v>21.4</v>
      </c>
      <c r="J11" s="25">
        <f>IF(AND(A11&lt;&gt;"",Filtros_Muestra!Z13&lt;&gt;""),Filtros_Muestra!Z13,"")</f>
        <v>124.90649999999999</v>
      </c>
      <c r="K11" s="25">
        <f>IF(A11&lt;&gt;"",Filtros_Muestra!AA13,"")</f>
        <v>0.34049999999999159</v>
      </c>
    </row>
    <row r="12" spans="1:12" x14ac:dyDescent="0.25">
      <c r="A12" t="str">
        <f>IF(Pesos_Blancos!A12&lt;&gt;"",Pesos_Blancos!A12,"")</f>
        <v>C9587450</v>
      </c>
      <c r="B12" s="25">
        <f>IF(AND(A12&lt;&gt;"",Filtros_Muestra!N14&lt;&gt;""),Filtros_Muestra!N14,"")</f>
        <v>125.648</v>
      </c>
      <c r="C12" s="19">
        <f>IF(AND(A12&lt;&gt;"",Filtros_Muestra!O14&lt;&gt;""),Filtros_Muestra!O14,"")</f>
        <v>44960.441979166666</v>
      </c>
      <c r="D12">
        <f>IF(AND(A12&lt;&gt;"",Filtros_Muestra!R14&lt;&gt;""),Filtros_Muestra!R14,"")</f>
        <v>35.4</v>
      </c>
      <c r="E12">
        <f>IF(AND(A12&lt;&gt;"",Filtros_Muestra!S14&lt;&gt;""),Filtros_Muestra!S14,"")</f>
        <v>21.8</v>
      </c>
      <c r="F12" s="25">
        <f>IF(AND(A12&lt;&gt;"",Filtros_Muestra!T14&lt;&gt;""),Filtros_Muestra!T14,"")</f>
        <v>125.64400000000001</v>
      </c>
      <c r="G12" s="19">
        <f>IF(AND(A12&lt;&gt;"",Filtros_Muestra!U14&lt;&gt;""),Filtros_Muestra!U14,"")</f>
        <v>44960.522013888891</v>
      </c>
      <c r="H12">
        <f>IF(AND(A12&lt;&gt;"",Filtros_Muestra!X14&lt;&gt;""),Filtros_Muestra!X14,"")</f>
        <v>44.699999999999996</v>
      </c>
      <c r="I12">
        <f>IF(AND(A12&lt;&gt;"",Filtros_Muestra!Y14&lt;&gt;""),Filtros_Muestra!Y14,"")</f>
        <v>21.4</v>
      </c>
      <c r="J12" s="25">
        <f>IF(AND(A12&lt;&gt;"",Filtros_Muestra!Z14&lt;&gt;""),Filtros_Muestra!Z14,"")</f>
        <v>125.646</v>
      </c>
      <c r="K12" s="25">
        <f>IF(A12&lt;&gt;"",Filtros_Muestra!AA14,"")</f>
        <v>0.31199999999999761</v>
      </c>
    </row>
    <row r="13" spans="1:12" x14ac:dyDescent="0.25">
      <c r="A13" t="str">
        <f>IF(Pesos_Blancos!A13&lt;&gt;"",Pesos_Blancos!A13,"")</f>
        <v>C9587453</v>
      </c>
      <c r="B13" s="25">
        <f>IF(AND(A13&lt;&gt;"",Filtros_Muestra!N15&lt;&gt;""),Filtros_Muestra!N15,"")</f>
        <v>124.96299999999999</v>
      </c>
      <c r="C13" s="19">
        <f>IF(AND(A13&lt;&gt;"",Filtros_Muestra!O15&lt;&gt;""),Filtros_Muestra!O15,"")</f>
        <v>44960.442719907405</v>
      </c>
      <c r="D13">
        <f>IF(AND(A13&lt;&gt;"",Filtros_Muestra!R15&lt;&gt;""),Filtros_Muestra!R15,"")</f>
        <v>35.4</v>
      </c>
      <c r="E13">
        <f>IF(AND(A13&lt;&gt;"",Filtros_Muestra!S15&lt;&gt;""),Filtros_Muestra!S15,"")</f>
        <v>21.8</v>
      </c>
      <c r="F13" s="25">
        <f>IF(AND(A13&lt;&gt;"",Filtros_Muestra!T15&lt;&gt;""),Filtros_Muestra!T15,"")</f>
        <v>124.961</v>
      </c>
      <c r="G13" s="19">
        <f>IF(AND(A13&lt;&gt;"",Filtros_Muestra!U15&lt;&gt;""),Filtros_Muestra!U15,"")</f>
        <v>44960.522523148145</v>
      </c>
      <c r="H13">
        <f>IF(AND(A13&lt;&gt;"",Filtros_Muestra!X15&lt;&gt;""),Filtros_Muestra!X15,"")</f>
        <v>44.699999999999996</v>
      </c>
      <c r="I13">
        <f>IF(AND(A13&lt;&gt;"",Filtros_Muestra!Y15&lt;&gt;""),Filtros_Muestra!Y15,"")</f>
        <v>21.4</v>
      </c>
      <c r="J13" s="25">
        <f>IF(AND(A13&lt;&gt;"",Filtros_Muestra!Z15&lt;&gt;""),Filtros_Muestra!Z15,"")</f>
        <v>124.96199999999999</v>
      </c>
      <c r="K13" s="25">
        <f>IF(A13&lt;&gt;"",Filtros_Muestra!AA15,"")</f>
        <v>6.9499999999976581E-2</v>
      </c>
    </row>
    <row r="14" spans="1:12" x14ac:dyDescent="0.25">
      <c r="A14" t="str">
        <f>IF(Pesos_Blancos!A14&lt;&gt;"",Pesos_Blancos!A14,"")</f>
        <v>C9587409</v>
      </c>
      <c r="B14" s="25">
        <f>IF(AND(A14&lt;&gt;"",Filtros_Muestra!N16&lt;&gt;""),Filtros_Muestra!N16,"")</f>
        <v>126.215</v>
      </c>
      <c r="C14" s="19">
        <f>IF(AND(A14&lt;&gt;"",Filtros_Muestra!O16&lt;&gt;""),Filtros_Muestra!O16,"")</f>
        <v>44960.443680555552</v>
      </c>
      <c r="D14">
        <f>IF(AND(A14&lt;&gt;"",Filtros_Muestra!R16&lt;&gt;""),Filtros_Muestra!R16,"")</f>
        <v>35.4</v>
      </c>
      <c r="E14">
        <f>IF(AND(A14&lt;&gt;"",Filtros_Muestra!S16&lt;&gt;""),Filtros_Muestra!S16,"")</f>
        <v>21.8</v>
      </c>
      <c r="F14" s="25">
        <f>IF(AND(A14&lt;&gt;"",Filtros_Muestra!T16&lt;&gt;""),Filtros_Muestra!T16,"")</f>
        <v>126.209</v>
      </c>
      <c r="G14" s="19">
        <f>IF(AND(A14&lt;&gt;"",Filtros_Muestra!U16&lt;&gt;""),Filtros_Muestra!U16,"")</f>
        <v>44960.523923611108</v>
      </c>
      <c r="H14">
        <f>IF(AND(A14&lt;&gt;"",Filtros_Muestra!X16&lt;&gt;""),Filtros_Muestra!X16,"")</f>
        <v>44.699999999999996</v>
      </c>
      <c r="I14">
        <f>IF(AND(A14&lt;&gt;"",Filtros_Muestra!Y16&lt;&gt;""),Filtros_Muestra!Y16,"")</f>
        <v>21.4</v>
      </c>
      <c r="J14" s="25">
        <f>IF(AND(A14&lt;&gt;"",Filtros_Muestra!Z16&lt;&gt;""),Filtros_Muestra!Z16,"")</f>
        <v>126.212</v>
      </c>
      <c r="K14" s="25">
        <f>IF(A14&lt;&gt;"",Filtros_Muestra!AA16,"")</f>
        <v>0.19700000000000273</v>
      </c>
    </row>
    <row r="15" spans="1:12" x14ac:dyDescent="0.25">
      <c r="A15" t="str">
        <f>IF(Pesos_Blancos!A15&lt;&gt;"",Pesos_Blancos!A15,"")</f>
        <v>C9587410</v>
      </c>
      <c r="B15" s="25">
        <f>IF(AND(A15&lt;&gt;"",Filtros_Muestra!N17&lt;&gt;""),Filtros_Muestra!N17,"")</f>
        <v>122.331</v>
      </c>
      <c r="C15" s="19">
        <f>IF(AND(A15&lt;&gt;"",Filtros_Muestra!O17&lt;&gt;""),Filtros_Muestra!O17,"")</f>
        <v>44960.444212962961</v>
      </c>
      <c r="D15">
        <f>IF(AND(A15&lt;&gt;"",Filtros_Muestra!R17&lt;&gt;""),Filtros_Muestra!R17,"")</f>
        <v>35.4</v>
      </c>
      <c r="E15">
        <f>IF(AND(A15&lt;&gt;"",Filtros_Muestra!S17&lt;&gt;""),Filtros_Muestra!S17,"")</f>
        <v>21.8</v>
      </c>
      <c r="F15" s="25">
        <f>IF(AND(A15&lt;&gt;"",Filtros_Muestra!T17&lt;&gt;""),Filtros_Muestra!T17,"")</f>
        <v>122.328</v>
      </c>
      <c r="G15" s="19">
        <f>IF(AND(A15&lt;&gt;"",Filtros_Muestra!U17&lt;&gt;""),Filtros_Muestra!U17,"")</f>
        <v>44960.524386574078</v>
      </c>
      <c r="H15">
        <f>IF(AND(A15&lt;&gt;"",Filtros_Muestra!X17&lt;&gt;""),Filtros_Muestra!X17,"")</f>
        <v>44.699999999999996</v>
      </c>
      <c r="I15">
        <f>IF(AND(A15&lt;&gt;"",Filtros_Muestra!Y17&lt;&gt;""),Filtros_Muestra!Y17,"")</f>
        <v>21.4</v>
      </c>
      <c r="J15" s="25">
        <f>IF(AND(A15&lt;&gt;"",Filtros_Muestra!Z17&lt;&gt;""),Filtros_Muestra!Z17,"")</f>
        <v>122.3295</v>
      </c>
      <c r="K15" s="25">
        <f>IF(A15&lt;&gt;"",Filtros_Muestra!AA17,"")</f>
        <v>0.32699999999999818</v>
      </c>
    </row>
    <row r="16" spans="1:12" x14ac:dyDescent="0.25">
      <c r="A16" t="str">
        <f>IF(Pesos_Blancos!A16&lt;&gt;"",Pesos_Blancos!A16,"")</f>
        <v>C9587411</v>
      </c>
      <c r="B16" s="25">
        <f>IF(AND(A16&lt;&gt;"",Filtros_Muestra!N18&lt;&gt;""),Filtros_Muestra!N18,"")</f>
        <v>125.184</v>
      </c>
      <c r="C16" s="19">
        <f>IF(AND(A16&lt;&gt;"",Filtros_Muestra!O18&lt;&gt;""),Filtros_Muestra!O18,"")</f>
        <v>44960.444907407407</v>
      </c>
      <c r="D16">
        <f>IF(AND(A16&lt;&gt;"",Filtros_Muestra!R18&lt;&gt;""),Filtros_Muestra!R18,"")</f>
        <v>35.4</v>
      </c>
      <c r="E16">
        <f>IF(AND(A16&lt;&gt;"",Filtros_Muestra!S18&lt;&gt;""),Filtros_Muestra!S18,"")</f>
        <v>21.8</v>
      </c>
      <c r="F16" s="25">
        <f>IF(AND(A16&lt;&gt;"",Filtros_Muestra!T18&lt;&gt;""),Filtros_Muestra!T18,"")</f>
        <v>125.17700000000001</v>
      </c>
      <c r="G16" s="19">
        <f>IF(AND(A16&lt;&gt;"",Filtros_Muestra!U18&lt;&gt;""),Filtros_Muestra!U18,"")</f>
        <v>44960.526238425926</v>
      </c>
      <c r="H16">
        <f>IF(AND(A16&lt;&gt;"",Filtros_Muestra!X18&lt;&gt;""),Filtros_Muestra!X18,"")</f>
        <v>44.699999999999996</v>
      </c>
      <c r="I16">
        <f>IF(AND(A16&lt;&gt;"",Filtros_Muestra!Y18&lt;&gt;""),Filtros_Muestra!Y18,"")</f>
        <v>21.4</v>
      </c>
      <c r="J16" s="25">
        <f>IF(AND(A16&lt;&gt;"",Filtros_Muestra!Z18&lt;&gt;""),Filtros_Muestra!Z18,"")</f>
        <v>125.18049999999999</v>
      </c>
      <c r="K16" s="25">
        <f>IF(A16&lt;&gt;"",Filtros_Muestra!AA18,"")</f>
        <v>0.16749999999998977</v>
      </c>
    </row>
    <row r="17" spans="1:11" x14ac:dyDescent="0.25">
      <c r="A17" t="str">
        <f>IF(Pesos_Blancos!A17&lt;&gt;"",Pesos_Blancos!A17,"")</f>
        <v>C9587414</v>
      </c>
      <c r="B17" s="25">
        <f>IF(AND(A17&lt;&gt;"",Filtros_Muestra!N19&lt;&gt;""),Filtros_Muestra!N19,"")</f>
        <v>126.101</v>
      </c>
      <c r="C17" s="19">
        <f>IF(AND(A17&lt;&gt;"",Filtros_Muestra!O19&lt;&gt;""),Filtros_Muestra!O19,"")</f>
        <v>44960.445381944446</v>
      </c>
      <c r="D17">
        <f>IF(AND(A17&lt;&gt;"",Filtros_Muestra!R19&lt;&gt;""),Filtros_Muestra!R19,"")</f>
        <v>35.4</v>
      </c>
      <c r="E17">
        <f>IF(AND(A17&lt;&gt;"",Filtros_Muestra!S19&lt;&gt;""),Filtros_Muestra!S19,"")</f>
        <v>21.8</v>
      </c>
      <c r="F17" s="25">
        <f>IF(AND(A17&lt;&gt;"",Filtros_Muestra!T19&lt;&gt;""),Filtros_Muestra!T19,"")</f>
        <v>126.099</v>
      </c>
      <c r="G17" s="19">
        <f>IF(AND(A17&lt;&gt;"",Filtros_Muestra!U19&lt;&gt;""),Filtros_Muestra!U19,"")</f>
        <v>44960.526921296296</v>
      </c>
      <c r="H17">
        <f>IF(AND(A17&lt;&gt;"",Filtros_Muestra!X19&lt;&gt;""),Filtros_Muestra!X19,"")</f>
        <v>44.699999999999996</v>
      </c>
      <c r="I17">
        <f>IF(AND(A17&lt;&gt;"",Filtros_Muestra!Y19&lt;&gt;""),Filtros_Muestra!Y19,"")</f>
        <v>21.4</v>
      </c>
      <c r="J17" s="25">
        <f>IF(AND(A17&lt;&gt;"",Filtros_Muestra!Z19&lt;&gt;""),Filtros_Muestra!Z19,"")</f>
        <v>126.1</v>
      </c>
      <c r="K17" s="25">
        <f>IF(A17&lt;&gt;"",Filtros_Muestra!AA19,"")</f>
        <v>4.6499999999994657E-2</v>
      </c>
    </row>
    <row r="18" spans="1:11" x14ac:dyDescent="0.25">
      <c r="A18" t="str">
        <f>IF(Pesos_Blancos!A18&lt;&gt;"",Pesos_Blancos!A18,"")</f>
        <v>D9104196</v>
      </c>
      <c r="B18" s="25">
        <f>IF(AND(A18&lt;&gt;"",Filtros_Muestra!N20&lt;&gt;""),Filtros_Muestra!N20,"")</f>
        <v>176.02600000000001</v>
      </c>
      <c r="C18" s="19">
        <f>IF(AND(A18&lt;&gt;"",Filtros_Muestra!O20&lt;&gt;""),Filtros_Muestra!O20,"")</f>
        <v>44960.446168981478</v>
      </c>
      <c r="D18">
        <f>IF(AND(A18&lt;&gt;"",Filtros_Muestra!R20&lt;&gt;""),Filtros_Muestra!R20,"")</f>
        <v>35.4</v>
      </c>
      <c r="E18">
        <f>IF(AND(A18&lt;&gt;"",Filtros_Muestra!S20&lt;&gt;""),Filtros_Muestra!S20,"")</f>
        <v>21.8</v>
      </c>
      <c r="F18" s="25">
        <f>IF(AND(A18&lt;&gt;"",Filtros_Muestra!T20&lt;&gt;""),Filtros_Muestra!T20,"")</f>
        <v>176.03800000000001</v>
      </c>
      <c r="G18" s="19">
        <f>IF(AND(A18&lt;&gt;"",Filtros_Muestra!U20&lt;&gt;""),Filtros_Muestra!U20,"")</f>
        <v>44960.527928240743</v>
      </c>
      <c r="H18">
        <f>IF(AND(A18&lt;&gt;"",Filtros_Muestra!X20&lt;&gt;""),Filtros_Muestra!X20,"")</f>
        <v>44.699999999999996</v>
      </c>
      <c r="I18">
        <f>IF(AND(A18&lt;&gt;"",Filtros_Muestra!Y20&lt;&gt;""),Filtros_Muestra!Y20,"")</f>
        <v>21.4</v>
      </c>
      <c r="J18" s="25">
        <f>IF(AND(A18&lt;&gt;"",Filtros_Muestra!Z20&lt;&gt;""),Filtros_Muestra!Z20,"")</f>
        <v>176.03200000000001</v>
      </c>
      <c r="K18" s="25">
        <f>IF(A18&lt;&gt;"",Filtros_Muestra!AA20,"")</f>
        <v>11.288499999999999</v>
      </c>
    </row>
    <row r="19" spans="1:11" x14ac:dyDescent="0.25">
      <c r="A19" t="str">
        <f>IF(Pesos_Blancos!A19&lt;&gt;"",Pesos_Blancos!A19,"")</f>
        <v>QC</v>
      </c>
      <c r="B19" s="25">
        <f>IF(AND(A19&lt;&gt;"",Filtros_Muestra!N21&lt;&gt;""),Filtros_Muestra!N21,"")</f>
        <v>99.997</v>
      </c>
      <c r="C19" s="19">
        <f>IF(AND(A19&lt;&gt;"",Filtros_Muestra!O21&lt;&gt;""),Filtros_Muestra!O21,"")</f>
        <v>44960.447395833333</v>
      </c>
      <c r="D19">
        <f>IF(AND(A19&lt;&gt;"",Filtros_Muestra!R21&lt;&gt;""),Filtros_Muestra!R21,"")</f>
        <v>35.299999999999997</v>
      </c>
      <c r="E19">
        <f>IF(AND(A19&lt;&gt;"",Filtros_Muestra!S21&lt;&gt;""),Filtros_Muestra!S21,"")</f>
        <v>21.4</v>
      </c>
      <c r="F19" s="25">
        <f>IF(AND(A19&lt;&gt;"",Filtros_Muestra!T21&lt;&gt;""),Filtros_Muestra!T21,"")</f>
        <v>99.997</v>
      </c>
      <c r="G19" s="19">
        <f>IF(AND(A19&lt;&gt;"",Filtros_Muestra!U21&lt;&gt;""),Filtros_Muestra!U21,"")</f>
        <v>44960.528495370374</v>
      </c>
      <c r="H19">
        <f>IF(AND(A19&lt;&gt;"",Filtros_Muestra!X21&lt;&gt;""),Filtros_Muestra!X21,"")</f>
        <v>36.699999999999996</v>
      </c>
      <c r="I19">
        <f>IF(AND(A19&lt;&gt;"",Filtros_Muestra!Y21&lt;&gt;""),Filtros_Muestra!Y21,"")</f>
        <v>21.5</v>
      </c>
      <c r="J19" s="25">
        <f>IF(AND(A19&lt;&gt;"",Filtros_Muestra!Z21&lt;&gt;""),Filtros_Muestra!Z21,"")</f>
        <v>99.997</v>
      </c>
      <c r="K19" s="25">
        <f>IF(A19&lt;&gt;"",Filtros_Muestra!AA21,"")</f>
        <v>99.997</v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>
        <f>Filtros_Muestra!$Z4</f>
        <v>123.96600000000001</v>
      </c>
      <c r="C2" s="41">
        <f>Filtros_Muestra!$Z4</f>
        <v>123.96600000000001</v>
      </c>
      <c r="D2" s="41">
        <f>Filtros_Muestra!$Z4</f>
        <v>123.96600000000001</v>
      </c>
      <c r="E2" s="41">
        <f>Filtros_Muestra!$Z4</f>
        <v>123.96600000000001</v>
      </c>
      <c r="F2" s="41">
        <f>Filtros_Muestra!$Z4</f>
        <v>123.96600000000001</v>
      </c>
      <c r="G2" s="19">
        <f>IF(Filtros_Muestra!U4&lt;&gt;"",Filtros_Muestra!U4,"")</f>
        <v>44960.51090277778</v>
      </c>
      <c r="H2" s="41">
        <f>Filtros_Muestra!$Z4</f>
        <v>123.96600000000001</v>
      </c>
      <c r="I2" s="41">
        <f>Filtros_Muestra!$Z4</f>
        <v>123.96600000000001</v>
      </c>
      <c r="J2" s="41">
        <f>Filtros_Muestra!$Z4</f>
        <v>123.96600000000001</v>
      </c>
      <c r="K2" s="41">
        <f>Filtros_Muestra!$Z4</f>
        <v>123.96600000000001</v>
      </c>
      <c r="L2" s="41">
        <f>Filtros_Muestra!$Z4</f>
        <v>123.96600000000001</v>
      </c>
      <c r="M2" s="41">
        <f>Filtros_Muestra!$Z4</f>
        <v>123.96600000000001</v>
      </c>
      <c r="N2" s="41">
        <f>Filtros_Muestra!$Z4</f>
        <v>123.96600000000001</v>
      </c>
      <c r="O2" s="41">
        <f>Filtros_Muestra!$Z4</f>
        <v>123.96600000000001</v>
      </c>
      <c r="P2" s="41">
        <f>Filtros_Muestra!$Z4</f>
        <v>123.96600000000001</v>
      </c>
      <c r="Q2" s="41">
        <f>Filtros_Muestra!$Z4</f>
        <v>123.96600000000001</v>
      </c>
      <c r="R2" s="41">
        <f>Filtros_Muestra!$Z4</f>
        <v>123.96600000000001</v>
      </c>
      <c r="S2" s="41">
        <f>Filtros_Muestra!$Z4</f>
        <v>123.96600000000001</v>
      </c>
      <c r="T2" s="41">
        <f>Filtros_Muestra!$Z4</f>
        <v>123.96600000000001</v>
      </c>
      <c r="U2" s="41">
        <f>Filtros_Muestra!$Z4</f>
        <v>123.96600000000001</v>
      </c>
      <c r="V2" s="41">
        <f>Filtros_Muestra!$Z4</f>
        <v>123.96600000000001</v>
      </c>
      <c r="W2" s="41">
        <f>Filtros_Muestra!$Z4</f>
        <v>123.96600000000001</v>
      </c>
      <c r="X2" s="41">
        <f>Filtros_Muestra!$Z4</f>
        <v>123.96600000000001</v>
      </c>
    </row>
    <row r="3" spans="1:25" x14ac:dyDescent="0.25">
      <c r="B3" s="41">
        <f>Filtros_Muestra!$Z5</f>
        <v>123.5065</v>
      </c>
      <c r="C3" s="41">
        <f>Filtros_Muestra!$Z5</f>
        <v>123.5065</v>
      </c>
      <c r="D3" s="41">
        <f>Filtros_Muestra!$Z5</f>
        <v>123.5065</v>
      </c>
      <c r="E3" s="41">
        <f>Filtros_Muestra!$Z5</f>
        <v>123.5065</v>
      </c>
      <c r="F3" s="41">
        <f>Filtros_Muestra!$Z5</f>
        <v>123.5065</v>
      </c>
      <c r="G3" s="19">
        <f>IF(Filtros_Muestra!U5&lt;&gt;"",Filtros_Muestra!U5,"")</f>
        <v>44960.512881944444</v>
      </c>
      <c r="H3" s="41">
        <f>Filtros_Muestra!$Z5</f>
        <v>123.5065</v>
      </c>
      <c r="I3" s="41">
        <f>Filtros_Muestra!$Z5</f>
        <v>123.5065</v>
      </c>
      <c r="J3" s="41">
        <f>Filtros_Muestra!$Z5</f>
        <v>123.5065</v>
      </c>
      <c r="K3" s="41">
        <f>Filtros_Muestra!$Z5</f>
        <v>123.5065</v>
      </c>
      <c r="L3" s="41">
        <f>Filtros_Muestra!$Z5</f>
        <v>123.5065</v>
      </c>
      <c r="M3" s="41">
        <f>Filtros_Muestra!$Z5</f>
        <v>123.5065</v>
      </c>
      <c r="N3" s="41">
        <f>Filtros_Muestra!$Z5</f>
        <v>123.5065</v>
      </c>
      <c r="O3" s="41">
        <f>Filtros_Muestra!$Z5</f>
        <v>123.5065</v>
      </c>
      <c r="P3" s="41">
        <f>Filtros_Muestra!$Z5</f>
        <v>123.5065</v>
      </c>
      <c r="Q3" s="41">
        <f>Filtros_Muestra!$Z5</f>
        <v>123.5065</v>
      </c>
      <c r="R3" s="41">
        <f>Filtros_Muestra!$Z5</f>
        <v>123.5065</v>
      </c>
      <c r="S3" s="41">
        <f>Filtros_Muestra!$Z5</f>
        <v>123.5065</v>
      </c>
      <c r="T3" s="41">
        <f>Filtros_Muestra!$Z5</f>
        <v>123.5065</v>
      </c>
      <c r="U3" s="41">
        <f>Filtros_Muestra!$Z5</f>
        <v>123.5065</v>
      </c>
      <c r="V3" s="41">
        <f>Filtros_Muestra!$Z5</f>
        <v>123.5065</v>
      </c>
      <c r="W3" s="41">
        <f>Filtros_Muestra!$Z5</f>
        <v>123.5065</v>
      </c>
      <c r="X3" s="41">
        <f>Filtros_Muestra!$Z5</f>
        <v>123.5065</v>
      </c>
    </row>
    <row r="4" spans="1:25" x14ac:dyDescent="0.25">
      <c r="B4" s="41">
        <f>Filtros_Muestra!$Z6</f>
        <v>125.0035</v>
      </c>
      <c r="C4" s="41">
        <f>Filtros_Muestra!$Z6</f>
        <v>125.0035</v>
      </c>
      <c r="D4" s="41">
        <f>Filtros_Muestra!$Z6</f>
        <v>125.0035</v>
      </c>
      <c r="E4" s="41">
        <f>Filtros_Muestra!$Z6</f>
        <v>125.0035</v>
      </c>
      <c r="F4" s="41">
        <f>Filtros_Muestra!$Z6</f>
        <v>125.0035</v>
      </c>
      <c r="G4" s="19">
        <f>IF(Filtros_Muestra!U6&lt;&gt;"",Filtros_Muestra!U6,"")</f>
        <v>44960.513715277775</v>
      </c>
      <c r="H4" s="41">
        <f>Filtros_Muestra!$Z6</f>
        <v>125.0035</v>
      </c>
      <c r="I4" s="41">
        <f>Filtros_Muestra!$Z6</f>
        <v>125.0035</v>
      </c>
      <c r="J4" s="41">
        <f>Filtros_Muestra!$Z6</f>
        <v>125.0035</v>
      </c>
      <c r="K4" s="41">
        <f>Filtros_Muestra!$Z6</f>
        <v>125.0035</v>
      </c>
      <c r="L4" s="41">
        <f>Filtros_Muestra!$Z6</f>
        <v>125.0035</v>
      </c>
      <c r="M4" s="41">
        <f>Filtros_Muestra!$Z6</f>
        <v>125.0035</v>
      </c>
      <c r="N4" s="41">
        <f>Filtros_Muestra!$Z6</f>
        <v>125.0035</v>
      </c>
      <c r="O4" s="41">
        <f>Filtros_Muestra!$Z6</f>
        <v>125.0035</v>
      </c>
      <c r="P4" s="41">
        <f>Filtros_Muestra!$Z6</f>
        <v>125.0035</v>
      </c>
      <c r="Q4" s="41">
        <f>Filtros_Muestra!$Z6</f>
        <v>125.0035</v>
      </c>
      <c r="R4" s="41">
        <f>Filtros_Muestra!$Z6</f>
        <v>125.0035</v>
      </c>
      <c r="S4" s="41">
        <f>Filtros_Muestra!$Z6</f>
        <v>125.0035</v>
      </c>
      <c r="T4" s="41">
        <f>Filtros_Muestra!$Z6</f>
        <v>125.0035</v>
      </c>
      <c r="U4" s="41">
        <f>Filtros_Muestra!$Z6</f>
        <v>125.0035</v>
      </c>
      <c r="V4" s="41">
        <f>Filtros_Muestra!$Z6</f>
        <v>125.0035</v>
      </c>
      <c r="W4" s="41">
        <f>Filtros_Muestra!$Z6</f>
        <v>125.0035</v>
      </c>
      <c r="X4" s="41">
        <f>Filtros_Muestra!$Z6</f>
        <v>125.0035</v>
      </c>
    </row>
    <row r="5" spans="1:25" x14ac:dyDescent="0.25">
      <c r="B5" s="41">
        <f>Filtros_Muestra!$Z7</f>
        <v>126.056</v>
      </c>
      <c r="C5" s="41">
        <f>Filtros_Muestra!$Z7</f>
        <v>126.056</v>
      </c>
      <c r="D5" s="41">
        <f>Filtros_Muestra!$Z7</f>
        <v>126.056</v>
      </c>
      <c r="E5" s="41">
        <f>Filtros_Muestra!$Z7</f>
        <v>126.056</v>
      </c>
      <c r="F5" s="41">
        <f>Filtros_Muestra!$Z7</f>
        <v>126.056</v>
      </c>
      <c r="G5" s="19">
        <f>IF(Filtros_Muestra!U7&lt;&gt;"",Filtros_Muestra!U7,"")</f>
        <v>44960.514467592591</v>
      </c>
      <c r="H5" s="41">
        <f>Filtros_Muestra!$Z7</f>
        <v>126.056</v>
      </c>
      <c r="I5" s="41">
        <f>Filtros_Muestra!$Z7</f>
        <v>126.056</v>
      </c>
      <c r="J5" s="41">
        <f>Filtros_Muestra!$Z7</f>
        <v>126.056</v>
      </c>
      <c r="K5" s="41">
        <f>Filtros_Muestra!$Z7</f>
        <v>126.056</v>
      </c>
      <c r="L5" s="41">
        <f>Filtros_Muestra!$Z7</f>
        <v>126.056</v>
      </c>
      <c r="M5" s="41">
        <f>Filtros_Muestra!$Z7</f>
        <v>126.056</v>
      </c>
      <c r="N5" s="41">
        <f>Filtros_Muestra!$Z7</f>
        <v>126.056</v>
      </c>
      <c r="O5" s="41">
        <f>Filtros_Muestra!$Z7</f>
        <v>126.056</v>
      </c>
      <c r="P5" s="41">
        <f>Filtros_Muestra!$Z7</f>
        <v>126.056</v>
      </c>
      <c r="Q5" s="41">
        <f>Filtros_Muestra!$Z7</f>
        <v>126.056</v>
      </c>
      <c r="R5" s="41">
        <f>Filtros_Muestra!$Z7</f>
        <v>126.056</v>
      </c>
      <c r="S5" s="41">
        <f>Filtros_Muestra!$Z7</f>
        <v>126.056</v>
      </c>
      <c r="T5" s="41">
        <f>Filtros_Muestra!$Z7</f>
        <v>126.056</v>
      </c>
      <c r="U5" s="41">
        <f>Filtros_Muestra!$Z7</f>
        <v>126.056</v>
      </c>
      <c r="V5" s="41">
        <f>Filtros_Muestra!$Z7</f>
        <v>126.056</v>
      </c>
      <c r="W5" s="41">
        <f>Filtros_Muestra!$Z7</f>
        <v>126.056</v>
      </c>
      <c r="X5" s="41">
        <f>Filtros_Muestra!$Z7</f>
        <v>126.056</v>
      </c>
    </row>
    <row r="6" spans="1:25" x14ac:dyDescent="0.25">
      <c r="B6" s="41">
        <f>Filtros_Muestra!$Z8</f>
        <v>126.55000000000001</v>
      </c>
      <c r="C6" s="41">
        <f>Filtros_Muestra!$Z8</f>
        <v>126.55000000000001</v>
      </c>
      <c r="D6" s="41">
        <f>Filtros_Muestra!$Z8</f>
        <v>126.55000000000001</v>
      </c>
      <c r="E6" s="41">
        <f>Filtros_Muestra!$Z8</f>
        <v>126.55000000000001</v>
      </c>
      <c r="F6" s="41">
        <f>Filtros_Muestra!$Z8</f>
        <v>126.55000000000001</v>
      </c>
      <c r="G6" s="19">
        <f>IF(Filtros_Muestra!U8&lt;&gt;"",Filtros_Muestra!U8,"")</f>
        <v>44960.515150462961</v>
      </c>
      <c r="H6" s="41">
        <f>Filtros_Muestra!$Z8</f>
        <v>126.55000000000001</v>
      </c>
      <c r="I6" s="41">
        <f>Filtros_Muestra!$Z8</f>
        <v>126.55000000000001</v>
      </c>
      <c r="J6" s="41">
        <f>Filtros_Muestra!$Z8</f>
        <v>126.55000000000001</v>
      </c>
      <c r="K6" s="41">
        <f>Filtros_Muestra!$Z8</f>
        <v>126.55000000000001</v>
      </c>
      <c r="L6" s="41">
        <f>Filtros_Muestra!$Z8</f>
        <v>126.55000000000001</v>
      </c>
      <c r="M6" s="41">
        <f>Filtros_Muestra!$Z8</f>
        <v>126.55000000000001</v>
      </c>
      <c r="N6" s="41">
        <f>Filtros_Muestra!$Z8</f>
        <v>126.55000000000001</v>
      </c>
      <c r="O6" s="41">
        <f>Filtros_Muestra!$Z8</f>
        <v>126.55000000000001</v>
      </c>
      <c r="P6" s="41">
        <f>Filtros_Muestra!$Z8</f>
        <v>126.55000000000001</v>
      </c>
      <c r="Q6" s="41">
        <f>Filtros_Muestra!$Z8</f>
        <v>126.55000000000001</v>
      </c>
      <c r="R6" s="41">
        <f>Filtros_Muestra!$Z8</f>
        <v>126.55000000000001</v>
      </c>
      <c r="S6" s="41">
        <f>Filtros_Muestra!$Z8</f>
        <v>126.55000000000001</v>
      </c>
      <c r="T6" s="41">
        <f>Filtros_Muestra!$Z8</f>
        <v>126.55000000000001</v>
      </c>
      <c r="U6" s="41">
        <f>Filtros_Muestra!$Z8</f>
        <v>126.55000000000001</v>
      </c>
      <c r="V6" s="41">
        <f>Filtros_Muestra!$Z8</f>
        <v>126.55000000000001</v>
      </c>
      <c r="W6" s="41">
        <f>Filtros_Muestra!$Z8</f>
        <v>126.55000000000001</v>
      </c>
      <c r="X6" s="41">
        <f>Filtros_Muestra!$Z8</f>
        <v>126.55000000000001</v>
      </c>
    </row>
    <row r="7" spans="1:25" x14ac:dyDescent="0.25">
      <c r="B7" s="41">
        <f>Filtros_Muestra!$Z9</f>
        <v>125.831</v>
      </c>
      <c r="C7" s="41">
        <f>Filtros_Muestra!$Z9</f>
        <v>125.831</v>
      </c>
      <c r="D7" s="41">
        <f>Filtros_Muestra!$Z9</f>
        <v>125.831</v>
      </c>
      <c r="E7" s="41">
        <f>Filtros_Muestra!$Z9</f>
        <v>125.831</v>
      </c>
      <c r="F7" s="41">
        <f>Filtros_Muestra!$Z9</f>
        <v>125.831</v>
      </c>
      <c r="G7" s="19">
        <f>IF(Filtros_Muestra!U9&lt;&gt;"",Filtros_Muestra!U9,"")</f>
        <v>44960.516898148147</v>
      </c>
      <c r="H7" s="41">
        <f>Filtros_Muestra!$Z9</f>
        <v>125.831</v>
      </c>
      <c r="I7" s="41">
        <f>Filtros_Muestra!$Z9</f>
        <v>125.831</v>
      </c>
      <c r="J7" s="41">
        <f>Filtros_Muestra!$Z9</f>
        <v>125.831</v>
      </c>
      <c r="K7" s="41">
        <f>Filtros_Muestra!$Z9</f>
        <v>125.831</v>
      </c>
      <c r="L7" s="41">
        <f>Filtros_Muestra!$Z9</f>
        <v>125.831</v>
      </c>
      <c r="M7" s="41">
        <f>Filtros_Muestra!$Z9</f>
        <v>125.831</v>
      </c>
      <c r="N7" s="41">
        <f>Filtros_Muestra!$Z9</f>
        <v>125.831</v>
      </c>
      <c r="O7" s="41">
        <f>Filtros_Muestra!$Z9</f>
        <v>125.831</v>
      </c>
      <c r="P7" s="41">
        <f>Filtros_Muestra!$Z9</f>
        <v>125.831</v>
      </c>
      <c r="Q7" s="41">
        <f>Filtros_Muestra!$Z9</f>
        <v>125.831</v>
      </c>
      <c r="R7" s="41">
        <f>Filtros_Muestra!$Z9</f>
        <v>125.831</v>
      </c>
      <c r="S7" s="41">
        <f>Filtros_Muestra!$Z9</f>
        <v>125.831</v>
      </c>
      <c r="T7" s="41">
        <f>Filtros_Muestra!$Z9</f>
        <v>125.831</v>
      </c>
      <c r="U7" s="41">
        <f>Filtros_Muestra!$Z9</f>
        <v>125.831</v>
      </c>
      <c r="V7" s="41">
        <f>Filtros_Muestra!$Z9</f>
        <v>125.831</v>
      </c>
      <c r="W7" s="41">
        <f>Filtros_Muestra!$Z9</f>
        <v>125.831</v>
      </c>
      <c r="X7" s="41">
        <f>Filtros_Muestra!$Z9</f>
        <v>125.831</v>
      </c>
    </row>
    <row r="8" spans="1:25" x14ac:dyDescent="0.25">
      <c r="B8" s="41">
        <f>Filtros_Muestra!$Z10</f>
        <v>125.96600000000001</v>
      </c>
      <c r="C8" s="41">
        <f>Filtros_Muestra!$Z10</f>
        <v>125.96600000000001</v>
      </c>
      <c r="D8" s="41">
        <f>Filtros_Muestra!$Z10</f>
        <v>125.96600000000001</v>
      </c>
      <c r="E8" s="41">
        <f>Filtros_Muestra!$Z10</f>
        <v>125.96600000000001</v>
      </c>
      <c r="F8" s="41">
        <f>Filtros_Muestra!$Z10</f>
        <v>125.96600000000001</v>
      </c>
      <c r="G8" s="19">
        <f>IF(Filtros_Muestra!U10&lt;&gt;"",Filtros_Muestra!U10,"")</f>
        <v>44960.518148148149</v>
      </c>
      <c r="H8" s="41">
        <f>Filtros_Muestra!$Z10</f>
        <v>125.96600000000001</v>
      </c>
      <c r="I8" s="41">
        <f>Filtros_Muestra!$Z10</f>
        <v>125.96600000000001</v>
      </c>
      <c r="J8" s="41">
        <f>Filtros_Muestra!$Z10</f>
        <v>125.96600000000001</v>
      </c>
      <c r="K8" s="41">
        <f>Filtros_Muestra!$Z10</f>
        <v>125.96600000000001</v>
      </c>
      <c r="L8" s="41">
        <f>Filtros_Muestra!$Z10</f>
        <v>125.96600000000001</v>
      </c>
      <c r="M8" s="41">
        <f>Filtros_Muestra!$Z10</f>
        <v>125.96600000000001</v>
      </c>
      <c r="N8" s="41">
        <f>Filtros_Muestra!$Z10</f>
        <v>125.96600000000001</v>
      </c>
      <c r="O8" s="41">
        <f>Filtros_Muestra!$Z10</f>
        <v>125.96600000000001</v>
      </c>
      <c r="P8" s="41">
        <f>Filtros_Muestra!$Z10</f>
        <v>125.96600000000001</v>
      </c>
      <c r="Q8" s="41">
        <f>Filtros_Muestra!$Z10</f>
        <v>125.96600000000001</v>
      </c>
      <c r="R8" s="41">
        <f>Filtros_Muestra!$Z10</f>
        <v>125.96600000000001</v>
      </c>
      <c r="S8" s="41">
        <f>Filtros_Muestra!$Z10</f>
        <v>125.96600000000001</v>
      </c>
      <c r="T8" s="41">
        <f>Filtros_Muestra!$Z10</f>
        <v>125.96600000000001</v>
      </c>
      <c r="U8" s="41">
        <f>Filtros_Muestra!$Z10</f>
        <v>125.96600000000001</v>
      </c>
      <c r="V8" s="41">
        <f>Filtros_Muestra!$Z10</f>
        <v>125.96600000000001</v>
      </c>
      <c r="W8" s="41">
        <f>Filtros_Muestra!$Z10</f>
        <v>125.96600000000001</v>
      </c>
      <c r="X8" s="41">
        <f>Filtros_Muestra!$Z10</f>
        <v>125.96600000000001</v>
      </c>
    </row>
    <row r="9" spans="1:25" x14ac:dyDescent="0.25">
      <c r="B9" s="41">
        <f>Filtros_Muestra!$Z11</f>
        <v>124.34350000000001</v>
      </c>
      <c r="C9" s="41">
        <f>Filtros_Muestra!$Z11</f>
        <v>124.34350000000001</v>
      </c>
      <c r="D9" s="41">
        <f>Filtros_Muestra!$Z11</f>
        <v>124.34350000000001</v>
      </c>
      <c r="E9" s="41">
        <f>Filtros_Muestra!$Z11</f>
        <v>124.34350000000001</v>
      </c>
      <c r="F9" s="41">
        <f>Filtros_Muestra!$Z11</f>
        <v>124.34350000000001</v>
      </c>
      <c r="G9" s="19">
        <f>IF(Filtros_Muestra!U11&lt;&gt;"",Filtros_Muestra!U11,"")</f>
        <v>44960.518877314818</v>
      </c>
      <c r="H9" s="41">
        <f>Filtros_Muestra!$Z11</f>
        <v>124.34350000000001</v>
      </c>
      <c r="I9" s="41">
        <f>Filtros_Muestra!$Z11</f>
        <v>124.34350000000001</v>
      </c>
      <c r="J9" s="41">
        <f>Filtros_Muestra!$Z11</f>
        <v>124.34350000000001</v>
      </c>
      <c r="K9" s="41">
        <f>Filtros_Muestra!$Z11</f>
        <v>124.34350000000001</v>
      </c>
      <c r="L9" s="41">
        <f>Filtros_Muestra!$Z11</f>
        <v>124.34350000000001</v>
      </c>
      <c r="M9" s="41">
        <f>Filtros_Muestra!$Z11</f>
        <v>124.34350000000001</v>
      </c>
      <c r="N9" s="41">
        <f>Filtros_Muestra!$Z11</f>
        <v>124.34350000000001</v>
      </c>
      <c r="O9" s="41">
        <f>Filtros_Muestra!$Z11</f>
        <v>124.34350000000001</v>
      </c>
      <c r="P9" s="41">
        <f>Filtros_Muestra!$Z11</f>
        <v>124.34350000000001</v>
      </c>
      <c r="Q9" s="41">
        <f>Filtros_Muestra!$Z11</f>
        <v>124.34350000000001</v>
      </c>
      <c r="R9" s="41">
        <f>Filtros_Muestra!$Z11</f>
        <v>124.34350000000001</v>
      </c>
      <c r="S9" s="41">
        <f>Filtros_Muestra!$Z11</f>
        <v>124.34350000000001</v>
      </c>
      <c r="T9" s="41">
        <f>Filtros_Muestra!$Z11</f>
        <v>124.34350000000001</v>
      </c>
      <c r="U9" s="41">
        <f>Filtros_Muestra!$Z11</f>
        <v>124.34350000000001</v>
      </c>
      <c r="V9" s="41">
        <f>Filtros_Muestra!$Z11</f>
        <v>124.34350000000001</v>
      </c>
      <c r="W9" s="41">
        <f>Filtros_Muestra!$Z11</f>
        <v>124.34350000000001</v>
      </c>
      <c r="X9" s="41">
        <f>Filtros_Muestra!$Z11</f>
        <v>124.34350000000001</v>
      </c>
    </row>
    <row r="10" spans="1:25" x14ac:dyDescent="0.25">
      <c r="B10" s="41">
        <f>Filtros_Muestra!$Z12</f>
        <v>126.136</v>
      </c>
      <c r="C10" s="41">
        <f>Filtros_Muestra!$Z12</f>
        <v>126.136</v>
      </c>
      <c r="D10" s="41">
        <f>Filtros_Muestra!$Z12</f>
        <v>126.136</v>
      </c>
      <c r="E10" s="41">
        <f>Filtros_Muestra!$Z12</f>
        <v>126.136</v>
      </c>
      <c r="F10" s="41">
        <f>Filtros_Muestra!$Z12</f>
        <v>126.136</v>
      </c>
      <c r="G10" s="19">
        <f>IF(Filtros_Muestra!U12&lt;&gt;"",Filtros_Muestra!U12,"")</f>
        <v>44960.520370370374</v>
      </c>
      <c r="H10" s="41">
        <f>Filtros_Muestra!$Z12</f>
        <v>126.136</v>
      </c>
      <c r="I10" s="41">
        <f>Filtros_Muestra!$Z12</f>
        <v>126.136</v>
      </c>
      <c r="J10" s="41">
        <f>Filtros_Muestra!$Z12</f>
        <v>126.136</v>
      </c>
      <c r="K10" s="41">
        <f>Filtros_Muestra!$Z12</f>
        <v>126.136</v>
      </c>
      <c r="L10" s="41">
        <f>Filtros_Muestra!$Z12</f>
        <v>126.136</v>
      </c>
      <c r="M10" s="41">
        <f>Filtros_Muestra!$Z12</f>
        <v>126.136</v>
      </c>
      <c r="N10" s="41">
        <f>Filtros_Muestra!$Z12</f>
        <v>126.136</v>
      </c>
      <c r="O10" s="41">
        <f>Filtros_Muestra!$Z12</f>
        <v>126.136</v>
      </c>
      <c r="P10" s="41">
        <f>Filtros_Muestra!$Z12</f>
        <v>126.136</v>
      </c>
      <c r="Q10" s="41">
        <f>Filtros_Muestra!$Z12</f>
        <v>126.136</v>
      </c>
      <c r="R10" s="41">
        <f>Filtros_Muestra!$Z12</f>
        <v>126.136</v>
      </c>
      <c r="S10" s="41">
        <f>Filtros_Muestra!$Z12</f>
        <v>126.136</v>
      </c>
      <c r="T10" s="41">
        <f>Filtros_Muestra!$Z12</f>
        <v>126.136</v>
      </c>
      <c r="U10" s="41">
        <f>Filtros_Muestra!$Z12</f>
        <v>126.136</v>
      </c>
      <c r="V10" s="41">
        <f>Filtros_Muestra!$Z12</f>
        <v>126.136</v>
      </c>
      <c r="W10" s="41">
        <f>Filtros_Muestra!$Z12</f>
        <v>126.136</v>
      </c>
      <c r="X10" s="41">
        <f>Filtros_Muestra!$Z12</f>
        <v>126.136</v>
      </c>
    </row>
    <row r="11" spans="1:25" x14ac:dyDescent="0.25">
      <c r="B11" s="41">
        <f>Filtros_Muestra!$Z13</f>
        <v>124.90649999999999</v>
      </c>
      <c r="C11" s="41">
        <f>Filtros_Muestra!$Z13</f>
        <v>124.90649999999999</v>
      </c>
      <c r="D11" s="41">
        <f>Filtros_Muestra!$Z13</f>
        <v>124.90649999999999</v>
      </c>
      <c r="E11" s="41">
        <f>Filtros_Muestra!$Z13</f>
        <v>124.90649999999999</v>
      </c>
      <c r="F11" s="41">
        <f>Filtros_Muestra!$Z13</f>
        <v>124.90649999999999</v>
      </c>
      <c r="G11" s="19">
        <f>IF(Filtros_Muestra!U13&lt;&gt;"",Filtros_Muestra!U13,"")</f>
        <v>44960.52138888889</v>
      </c>
      <c r="H11" s="41">
        <f>Filtros_Muestra!$Z13</f>
        <v>124.90649999999999</v>
      </c>
      <c r="I11" s="41">
        <f>Filtros_Muestra!$Z13</f>
        <v>124.90649999999999</v>
      </c>
      <c r="J11" s="41">
        <f>Filtros_Muestra!$Z13</f>
        <v>124.90649999999999</v>
      </c>
      <c r="K11" s="41">
        <f>Filtros_Muestra!$Z13</f>
        <v>124.90649999999999</v>
      </c>
      <c r="L11" s="41">
        <f>Filtros_Muestra!$Z13</f>
        <v>124.90649999999999</v>
      </c>
      <c r="M11" s="41">
        <f>Filtros_Muestra!$Z13</f>
        <v>124.90649999999999</v>
      </c>
      <c r="N11" s="41">
        <f>Filtros_Muestra!$Z13</f>
        <v>124.90649999999999</v>
      </c>
      <c r="O11" s="41">
        <f>Filtros_Muestra!$Z13</f>
        <v>124.90649999999999</v>
      </c>
      <c r="P11" s="41">
        <f>Filtros_Muestra!$Z13</f>
        <v>124.90649999999999</v>
      </c>
      <c r="Q11" s="41">
        <f>Filtros_Muestra!$Z13</f>
        <v>124.90649999999999</v>
      </c>
      <c r="R11" s="41">
        <f>Filtros_Muestra!$Z13</f>
        <v>124.90649999999999</v>
      </c>
      <c r="S11" s="41">
        <f>Filtros_Muestra!$Z13</f>
        <v>124.90649999999999</v>
      </c>
      <c r="T11" s="41">
        <f>Filtros_Muestra!$Z13</f>
        <v>124.90649999999999</v>
      </c>
      <c r="U11" s="41">
        <f>Filtros_Muestra!$Z13</f>
        <v>124.90649999999999</v>
      </c>
      <c r="V11" s="41">
        <f>Filtros_Muestra!$Z13</f>
        <v>124.90649999999999</v>
      </c>
      <c r="W11" s="41">
        <f>Filtros_Muestra!$Z13</f>
        <v>124.90649999999999</v>
      </c>
      <c r="X11" s="41">
        <f>Filtros_Muestra!$Z13</f>
        <v>124.90649999999999</v>
      </c>
    </row>
    <row r="12" spans="1:25" x14ac:dyDescent="0.25">
      <c r="B12" s="41">
        <f>Filtros_Muestra!$Z14</f>
        <v>125.646</v>
      </c>
      <c r="C12" s="41">
        <f>Filtros_Muestra!$Z14</f>
        <v>125.646</v>
      </c>
      <c r="D12" s="41">
        <f>Filtros_Muestra!$Z14</f>
        <v>125.646</v>
      </c>
      <c r="E12" s="41">
        <f>Filtros_Muestra!$Z14</f>
        <v>125.646</v>
      </c>
      <c r="F12" s="41">
        <f>Filtros_Muestra!$Z14</f>
        <v>125.646</v>
      </c>
      <c r="G12" s="19">
        <f>IF(Filtros_Muestra!U14&lt;&gt;"",Filtros_Muestra!U14,"")</f>
        <v>44960.522013888891</v>
      </c>
      <c r="H12" s="41">
        <f>Filtros_Muestra!$Z14</f>
        <v>125.646</v>
      </c>
      <c r="I12" s="41">
        <f>Filtros_Muestra!$Z14</f>
        <v>125.646</v>
      </c>
      <c r="J12" s="41">
        <f>Filtros_Muestra!$Z14</f>
        <v>125.646</v>
      </c>
      <c r="K12" s="41">
        <f>Filtros_Muestra!$Z14</f>
        <v>125.646</v>
      </c>
      <c r="L12" s="41">
        <f>Filtros_Muestra!$Z14</f>
        <v>125.646</v>
      </c>
      <c r="M12" s="41">
        <f>Filtros_Muestra!$Z14</f>
        <v>125.646</v>
      </c>
      <c r="N12" s="41">
        <f>Filtros_Muestra!$Z14</f>
        <v>125.646</v>
      </c>
      <c r="O12" s="41">
        <f>Filtros_Muestra!$Z14</f>
        <v>125.646</v>
      </c>
      <c r="P12" s="41">
        <f>Filtros_Muestra!$Z14</f>
        <v>125.646</v>
      </c>
      <c r="Q12" s="41">
        <f>Filtros_Muestra!$Z14</f>
        <v>125.646</v>
      </c>
      <c r="R12" s="41">
        <f>Filtros_Muestra!$Z14</f>
        <v>125.646</v>
      </c>
      <c r="S12" s="41">
        <f>Filtros_Muestra!$Z14</f>
        <v>125.646</v>
      </c>
      <c r="T12" s="41">
        <f>Filtros_Muestra!$Z14</f>
        <v>125.646</v>
      </c>
      <c r="U12" s="41">
        <f>Filtros_Muestra!$Z14</f>
        <v>125.646</v>
      </c>
      <c r="V12" s="41">
        <f>Filtros_Muestra!$Z14</f>
        <v>125.646</v>
      </c>
      <c r="W12" s="41">
        <f>Filtros_Muestra!$Z14</f>
        <v>125.646</v>
      </c>
      <c r="X12" s="41">
        <f>Filtros_Muestra!$Z14</f>
        <v>125.646</v>
      </c>
    </row>
    <row r="13" spans="1:25" x14ac:dyDescent="0.25">
      <c r="B13" s="41">
        <f>Filtros_Muestra!$Z15</f>
        <v>124.96199999999999</v>
      </c>
      <c r="C13" s="41">
        <f>Filtros_Muestra!$Z15</f>
        <v>124.96199999999999</v>
      </c>
      <c r="D13" s="41">
        <f>Filtros_Muestra!$Z15</f>
        <v>124.96199999999999</v>
      </c>
      <c r="E13" s="41">
        <f>Filtros_Muestra!$Z15</f>
        <v>124.96199999999999</v>
      </c>
      <c r="F13" s="41">
        <f>Filtros_Muestra!$Z15</f>
        <v>124.96199999999999</v>
      </c>
      <c r="G13" s="19">
        <f>IF(Filtros_Muestra!U15&lt;&gt;"",Filtros_Muestra!U15,"")</f>
        <v>44960.522523148145</v>
      </c>
      <c r="H13" s="41">
        <f>Filtros_Muestra!$Z15</f>
        <v>124.96199999999999</v>
      </c>
      <c r="I13" s="41">
        <f>Filtros_Muestra!$Z15</f>
        <v>124.96199999999999</v>
      </c>
      <c r="J13" s="41">
        <f>Filtros_Muestra!$Z15</f>
        <v>124.96199999999999</v>
      </c>
      <c r="K13" s="41">
        <f>Filtros_Muestra!$Z15</f>
        <v>124.96199999999999</v>
      </c>
      <c r="L13" s="41">
        <f>Filtros_Muestra!$Z15</f>
        <v>124.96199999999999</v>
      </c>
      <c r="M13" s="41">
        <f>Filtros_Muestra!$Z15</f>
        <v>124.96199999999999</v>
      </c>
      <c r="N13" s="41">
        <f>Filtros_Muestra!$Z15</f>
        <v>124.96199999999999</v>
      </c>
      <c r="O13" s="41">
        <f>Filtros_Muestra!$Z15</f>
        <v>124.96199999999999</v>
      </c>
      <c r="P13" s="41">
        <f>Filtros_Muestra!$Z15</f>
        <v>124.96199999999999</v>
      </c>
      <c r="Q13" s="41">
        <f>Filtros_Muestra!$Z15</f>
        <v>124.96199999999999</v>
      </c>
      <c r="R13" s="41">
        <f>Filtros_Muestra!$Z15</f>
        <v>124.96199999999999</v>
      </c>
      <c r="S13" s="41">
        <f>Filtros_Muestra!$Z15</f>
        <v>124.96199999999999</v>
      </c>
      <c r="T13" s="41">
        <f>Filtros_Muestra!$Z15</f>
        <v>124.96199999999999</v>
      </c>
      <c r="U13" s="41">
        <f>Filtros_Muestra!$Z15</f>
        <v>124.96199999999999</v>
      </c>
      <c r="V13" s="41">
        <f>Filtros_Muestra!$Z15</f>
        <v>124.96199999999999</v>
      </c>
      <c r="W13" s="41">
        <f>Filtros_Muestra!$Z15</f>
        <v>124.96199999999999</v>
      </c>
      <c r="X13" s="41">
        <f>Filtros_Muestra!$Z15</f>
        <v>124.96199999999999</v>
      </c>
    </row>
    <row r="14" spans="1:25" x14ac:dyDescent="0.25">
      <c r="B14" s="41">
        <f>Filtros_Muestra!$Z16</f>
        <v>126.212</v>
      </c>
      <c r="C14" s="41">
        <f>Filtros_Muestra!$Z16</f>
        <v>126.212</v>
      </c>
      <c r="D14" s="41">
        <f>Filtros_Muestra!$Z16</f>
        <v>126.212</v>
      </c>
      <c r="E14" s="41">
        <f>Filtros_Muestra!$Z16</f>
        <v>126.212</v>
      </c>
      <c r="F14" s="41">
        <f>Filtros_Muestra!$Z16</f>
        <v>126.212</v>
      </c>
      <c r="G14" s="19">
        <f>IF(Filtros_Muestra!U16&lt;&gt;"",Filtros_Muestra!U16,"")</f>
        <v>44960.523923611108</v>
      </c>
      <c r="H14" s="41">
        <f>Filtros_Muestra!$Z16</f>
        <v>126.212</v>
      </c>
      <c r="I14" s="41">
        <f>Filtros_Muestra!$Z16</f>
        <v>126.212</v>
      </c>
      <c r="J14" s="41">
        <f>Filtros_Muestra!$Z16</f>
        <v>126.212</v>
      </c>
      <c r="K14" s="41">
        <f>Filtros_Muestra!$Z16</f>
        <v>126.212</v>
      </c>
      <c r="L14" s="41">
        <f>Filtros_Muestra!$Z16</f>
        <v>126.212</v>
      </c>
      <c r="M14" s="41">
        <f>Filtros_Muestra!$Z16</f>
        <v>126.212</v>
      </c>
      <c r="N14" s="41">
        <f>Filtros_Muestra!$Z16</f>
        <v>126.212</v>
      </c>
      <c r="O14" s="41">
        <f>Filtros_Muestra!$Z16</f>
        <v>126.212</v>
      </c>
      <c r="P14" s="41">
        <f>Filtros_Muestra!$Z16</f>
        <v>126.212</v>
      </c>
      <c r="Q14" s="41">
        <f>Filtros_Muestra!$Z16</f>
        <v>126.212</v>
      </c>
      <c r="R14" s="41">
        <f>Filtros_Muestra!$Z16</f>
        <v>126.212</v>
      </c>
      <c r="S14" s="41">
        <f>Filtros_Muestra!$Z16</f>
        <v>126.212</v>
      </c>
      <c r="T14" s="41">
        <f>Filtros_Muestra!$Z16</f>
        <v>126.212</v>
      </c>
      <c r="U14" s="41">
        <f>Filtros_Muestra!$Z16</f>
        <v>126.212</v>
      </c>
      <c r="V14" s="41">
        <f>Filtros_Muestra!$Z16</f>
        <v>126.212</v>
      </c>
      <c r="W14" s="41">
        <f>Filtros_Muestra!$Z16</f>
        <v>126.212</v>
      </c>
      <c r="X14" s="41">
        <f>Filtros_Muestra!$Z16</f>
        <v>126.212</v>
      </c>
    </row>
    <row r="15" spans="1:25" x14ac:dyDescent="0.25">
      <c r="B15" s="41">
        <f>Filtros_Muestra!$Z17</f>
        <v>122.3295</v>
      </c>
      <c r="C15" s="41">
        <f>Filtros_Muestra!$Z17</f>
        <v>122.3295</v>
      </c>
      <c r="D15" s="41">
        <f>Filtros_Muestra!$Z17</f>
        <v>122.3295</v>
      </c>
      <c r="E15" s="41">
        <f>Filtros_Muestra!$Z17</f>
        <v>122.3295</v>
      </c>
      <c r="F15" s="41">
        <f>Filtros_Muestra!$Z17</f>
        <v>122.3295</v>
      </c>
      <c r="G15" s="19">
        <f>IF(Filtros_Muestra!U17&lt;&gt;"",Filtros_Muestra!U17,"")</f>
        <v>44960.524386574078</v>
      </c>
      <c r="H15" s="41">
        <f>Filtros_Muestra!$Z17</f>
        <v>122.3295</v>
      </c>
      <c r="I15" s="41">
        <f>Filtros_Muestra!$Z17</f>
        <v>122.3295</v>
      </c>
      <c r="J15" s="41">
        <f>Filtros_Muestra!$Z17</f>
        <v>122.3295</v>
      </c>
      <c r="K15" s="41">
        <f>Filtros_Muestra!$Z17</f>
        <v>122.3295</v>
      </c>
      <c r="L15" s="41">
        <f>Filtros_Muestra!$Z17</f>
        <v>122.3295</v>
      </c>
      <c r="M15" s="41">
        <f>Filtros_Muestra!$Z17</f>
        <v>122.3295</v>
      </c>
      <c r="N15" s="41">
        <f>Filtros_Muestra!$Z17</f>
        <v>122.3295</v>
      </c>
      <c r="O15" s="41">
        <f>Filtros_Muestra!$Z17</f>
        <v>122.3295</v>
      </c>
      <c r="P15" s="41">
        <f>Filtros_Muestra!$Z17</f>
        <v>122.3295</v>
      </c>
      <c r="Q15" s="41">
        <f>Filtros_Muestra!$Z17</f>
        <v>122.3295</v>
      </c>
      <c r="R15" s="41">
        <f>Filtros_Muestra!$Z17</f>
        <v>122.3295</v>
      </c>
      <c r="S15" s="41">
        <f>Filtros_Muestra!$Z17</f>
        <v>122.3295</v>
      </c>
      <c r="T15" s="41">
        <f>Filtros_Muestra!$Z17</f>
        <v>122.3295</v>
      </c>
      <c r="U15" s="41">
        <f>Filtros_Muestra!$Z17</f>
        <v>122.3295</v>
      </c>
      <c r="V15" s="41">
        <f>Filtros_Muestra!$Z17</f>
        <v>122.3295</v>
      </c>
      <c r="W15" s="41">
        <f>Filtros_Muestra!$Z17</f>
        <v>122.3295</v>
      </c>
      <c r="X15" s="41">
        <f>Filtros_Muestra!$Z17</f>
        <v>122.3295</v>
      </c>
    </row>
    <row r="16" spans="1:25" x14ac:dyDescent="0.25">
      <c r="B16" s="41">
        <f>Filtros_Muestra!$Z18</f>
        <v>125.18049999999999</v>
      </c>
      <c r="C16" s="41">
        <f>Filtros_Muestra!$Z18</f>
        <v>125.18049999999999</v>
      </c>
      <c r="D16" s="41">
        <f>Filtros_Muestra!$Z18</f>
        <v>125.18049999999999</v>
      </c>
      <c r="E16" s="41">
        <f>Filtros_Muestra!$Z18</f>
        <v>125.18049999999999</v>
      </c>
      <c r="F16" s="41">
        <f>Filtros_Muestra!$Z18</f>
        <v>125.18049999999999</v>
      </c>
      <c r="G16" s="19">
        <f>IF(Filtros_Muestra!U18&lt;&gt;"",Filtros_Muestra!U18,"")</f>
        <v>44960.526238425926</v>
      </c>
      <c r="H16" s="41">
        <f>Filtros_Muestra!$Z18</f>
        <v>125.18049999999999</v>
      </c>
      <c r="I16" s="41">
        <f>Filtros_Muestra!$Z18</f>
        <v>125.18049999999999</v>
      </c>
      <c r="J16" s="41">
        <f>Filtros_Muestra!$Z18</f>
        <v>125.18049999999999</v>
      </c>
      <c r="K16" s="41">
        <f>Filtros_Muestra!$Z18</f>
        <v>125.18049999999999</v>
      </c>
      <c r="L16" s="41">
        <f>Filtros_Muestra!$Z18</f>
        <v>125.18049999999999</v>
      </c>
      <c r="M16" s="41">
        <f>Filtros_Muestra!$Z18</f>
        <v>125.18049999999999</v>
      </c>
      <c r="N16" s="41">
        <f>Filtros_Muestra!$Z18</f>
        <v>125.18049999999999</v>
      </c>
      <c r="O16" s="41">
        <f>Filtros_Muestra!$Z18</f>
        <v>125.18049999999999</v>
      </c>
      <c r="P16" s="41">
        <f>Filtros_Muestra!$Z18</f>
        <v>125.18049999999999</v>
      </c>
      <c r="Q16" s="41">
        <f>Filtros_Muestra!$Z18</f>
        <v>125.18049999999999</v>
      </c>
      <c r="R16" s="41">
        <f>Filtros_Muestra!$Z18</f>
        <v>125.18049999999999</v>
      </c>
      <c r="S16" s="41">
        <f>Filtros_Muestra!$Z18</f>
        <v>125.18049999999999</v>
      </c>
      <c r="T16" s="41">
        <f>Filtros_Muestra!$Z18</f>
        <v>125.18049999999999</v>
      </c>
      <c r="U16" s="41">
        <f>Filtros_Muestra!$Z18</f>
        <v>125.18049999999999</v>
      </c>
      <c r="V16" s="41">
        <f>Filtros_Muestra!$Z18</f>
        <v>125.18049999999999</v>
      </c>
      <c r="W16" s="41">
        <f>Filtros_Muestra!$Z18</f>
        <v>125.18049999999999</v>
      </c>
      <c r="X16" s="41">
        <f>Filtros_Muestra!$Z18</f>
        <v>125.18049999999999</v>
      </c>
    </row>
    <row r="17" spans="2:24" x14ac:dyDescent="0.25">
      <c r="B17" s="41">
        <f>Filtros_Muestra!$Z19</f>
        <v>126.1</v>
      </c>
      <c r="C17" s="41">
        <f>Filtros_Muestra!$Z19</f>
        <v>126.1</v>
      </c>
      <c r="D17" s="41">
        <f>Filtros_Muestra!$Z19</f>
        <v>126.1</v>
      </c>
      <c r="E17" s="41">
        <f>Filtros_Muestra!$Z19</f>
        <v>126.1</v>
      </c>
      <c r="F17" s="41">
        <f>Filtros_Muestra!$Z19</f>
        <v>126.1</v>
      </c>
      <c r="G17" s="19">
        <f>IF(Filtros_Muestra!U19&lt;&gt;"",Filtros_Muestra!U19,"")</f>
        <v>44960.526921296296</v>
      </c>
      <c r="H17" s="41">
        <f>Filtros_Muestra!$Z19</f>
        <v>126.1</v>
      </c>
      <c r="I17" s="41">
        <f>Filtros_Muestra!$Z19</f>
        <v>126.1</v>
      </c>
      <c r="J17" s="41">
        <f>Filtros_Muestra!$Z19</f>
        <v>126.1</v>
      </c>
      <c r="K17" s="41">
        <f>Filtros_Muestra!$Z19</f>
        <v>126.1</v>
      </c>
      <c r="L17" s="41">
        <f>Filtros_Muestra!$Z19</f>
        <v>126.1</v>
      </c>
      <c r="M17" s="41">
        <f>Filtros_Muestra!$Z19</f>
        <v>126.1</v>
      </c>
      <c r="N17" s="41">
        <f>Filtros_Muestra!$Z19</f>
        <v>126.1</v>
      </c>
      <c r="O17" s="41">
        <f>Filtros_Muestra!$Z19</f>
        <v>126.1</v>
      </c>
      <c r="P17" s="41">
        <f>Filtros_Muestra!$Z19</f>
        <v>126.1</v>
      </c>
      <c r="Q17" s="41">
        <f>Filtros_Muestra!$Z19</f>
        <v>126.1</v>
      </c>
      <c r="R17" s="41">
        <f>Filtros_Muestra!$Z19</f>
        <v>126.1</v>
      </c>
      <c r="S17" s="41">
        <f>Filtros_Muestra!$Z19</f>
        <v>126.1</v>
      </c>
      <c r="T17" s="41">
        <f>Filtros_Muestra!$Z19</f>
        <v>126.1</v>
      </c>
      <c r="U17" s="41">
        <f>Filtros_Muestra!$Z19</f>
        <v>126.1</v>
      </c>
      <c r="V17" s="41">
        <f>Filtros_Muestra!$Z19</f>
        <v>126.1</v>
      </c>
      <c r="W17" s="41">
        <f>Filtros_Muestra!$Z19</f>
        <v>126.1</v>
      </c>
      <c r="X17" s="41">
        <f>Filtros_Muestra!$Z19</f>
        <v>126.1</v>
      </c>
    </row>
    <row r="18" spans="2:24" x14ac:dyDescent="0.25">
      <c r="B18" s="41">
        <f>Filtros_Muestra!$Z20</f>
        <v>176.03200000000001</v>
      </c>
      <c r="C18" s="41">
        <f>Filtros_Muestra!$Z20</f>
        <v>176.03200000000001</v>
      </c>
      <c r="D18" s="41">
        <f>Filtros_Muestra!$Z20</f>
        <v>176.03200000000001</v>
      </c>
      <c r="E18" s="41">
        <f>Filtros_Muestra!$Z20</f>
        <v>176.03200000000001</v>
      </c>
      <c r="F18" s="41">
        <f>Filtros_Muestra!$Z20</f>
        <v>176.03200000000001</v>
      </c>
      <c r="G18" s="19">
        <f>IF(Filtros_Muestra!U20&lt;&gt;"",Filtros_Muestra!U20,"")</f>
        <v>44960.527928240743</v>
      </c>
      <c r="H18" s="41">
        <f>Filtros_Muestra!$Z20</f>
        <v>176.03200000000001</v>
      </c>
      <c r="I18" s="41">
        <f>Filtros_Muestra!$Z20</f>
        <v>176.03200000000001</v>
      </c>
      <c r="J18" s="41">
        <f>Filtros_Muestra!$Z20</f>
        <v>176.03200000000001</v>
      </c>
      <c r="K18" s="41">
        <f>Filtros_Muestra!$Z20</f>
        <v>176.03200000000001</v>
      </c>
      <c r="L18" s="41">
        <f>Filtros_Muestra!$Z20</f>
        <v>176.03200000000001</v>
      </c>
      <c r="M18" s="41">
        <f>Filtros_Muestra!$Z20</f>
        <v>176.03200000000001</v>
      </c>
      <c r="N18" s="41">
        <f>Filtros_Muestra!$Z20</f>
        <v>176.03200000000001</v>
      </c>
      <c r="O18" s="41">
        <f>Filtros_Muestra!$Z20</f>
        <v>176.03200000000001</v>
      </c>
      <c r="P18" s="41">
        <f>Filtros_Muestra!$Z20</f>
        <v>176.03200000000001</v>
      </c>
      <c r="Q18" s="41">
        <f>Filtros_Muestra!$Z20</f>
        <v>176.03200000000001</v>
      </c>
      <c r="R18" s="41">
        <f>Filtros_Muestra!$Z20</f>
        <v>176.03200000000001</v>
      </c>
      <c r="S18" s="41">
        <f>Filtros_Muestra!$Z20</f>
        <v>176.03200000000001</v>
      </c>
      <c r="T18" s="41">
        <f>Filtros_Muestra!$Z20</f>
        <v>176.03200000000001</v>
      </c>
      <c r="U18" s="41">
        <f>Filtros_Muestra!$Z20</f>
        <v>176.03200000000001</v>
      </c>
      <c r="V18" s="41">
        <f>Filtros_Muestra!$Z20</f>
        <v>176.03200000000001</v>
      </c>
      <c r="W18" s="41">
        <f>Filtros_Muestra!$Z20</f>
        <v>176.03200000000001</v>
      </c>
      <c r="X18" s="41">
        <f>Filtros_Muestra!$Z20</f>
        <v>176.03200000000001</v>
      </c>
    </row>
    <row r="19" spans="2:24" x14ac:dyDescent="0.25">
      <c r="B19" s="41">
        <f>Filtros_Muestra!$Z21</f>
        <v>99.997</v>
      </c>
      <c r="C19" s="41">
        <f>Filtros_Muestra!$Z21</f>
        <v>99.997</v>
      </c>
      <c r="D19" s="41">
        <f>Filtros_Muestra!$Z21</f>
        <v>99.997</v>
      </c>
      <c r="E19" s="41">
        <f>Filtros_Muestra!$Z21</f>
        <v>99.997</v>
      </c>
      <c r="F19" s="41">
        <f>Filtros_Muestra!$Z21</f>
        <v>99.997</v>
      </c>
      <c r="G19" s="19">
        <f>IF(Filtros_Muestra!U21&lt;&gt;"",Filtros_Muestra!U21,"")</f>
        <v>44960.528495370374</v>
      </c>
      <c r="H19" s="41">
        <f>Filtros_Muestra!$Z21</f>
        <v>99.997</v>
      </c>
      <c r="I19" s="41">
        <f>Filtros_Muestra!$Z21</f>
        <v>99.997</v>
      </c>
      <c r="J19" s="41">
        <f>Filtros_Muestra!$Z21</f>
        <v>99.997</v>
      </c>
      <c r="K19" s="41">
        <f>Filtros_Muestra!$Z21</f>
        <v>99.997</v>
      </c>
      <c r="L19" s="41">
        <f>Filtros_Muestra!$Z21</f>
        <v>99.997</v>
      </c>
      <c r="M19" s="41">
        <f>Filtros_Muestra!$Z21</f>
        <v>99.997</v>
      </c>
      <c r="N19" s="41">
        <f>Filtros_Muestra!$Z21</f>
        <v>99.997</v>
      </c>
      <c r="O19" s="41">
        <f>Filtros_Muestra!$Z21</f>
        <v>99.997</v>
      </c>
      <c r="P19" s="41">
        <f>Filtros_Muestra!$Z21</f>
        <v>99.997</v>
      </c>
      <c r="Q19" s="41">
        <f>Filtros_Muestra!$Z21</f>
        <v>99.997</v>
      </c>
      <c r="R19" s="41">
        <f>Filtros_Muestra!$Z21</f>
        <v>99.997</v>
      </c>
      <c r="S19" s="41">
        <f>Filtros_Muestra!$Z21</f>
        <v>99.997</v>
      </c>
      <c r="T19" s="41">
        <f>Filtros_Muestra!$Z21</f>
        <v>99.997</v>
      </c>
      <c r="U19" s="41">
        <f>Filtros_Muestra!$Z21</f>
        <v>99.997</v>
      </c>
      <c r="V19" s="41">
        <f>Filtros_Muestra!$Z21</f>
        <v>99.997</v>
      </c>
      <c r="W19" s="41">
        <f>Filtros_Muestra!$Z21</f>
        <v>99.997</v>
      </c>
      <c r="X19" s="41">
        <f>Filtros_Muestra!$Z21</f>
        <v>99.997</v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www.w3.org/XML/1998/namespace"/>
    <ds:schemaRef ds:uri="http://schemas.microsoft.com/office/2006/documentManagement/types"/>
    <ds:schemaRef ds:uri="http://purl.org/dc/elements/1.1/"/>
    <ds:schemaRef ds:uri="d4236870-51a4-46b4-8091-8b14e9a8fdd6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2023-02-03T15:43:30Z</cp:lastPrinted>
  <dcterms:created xsi:type="dcterms:W3CDTF">2022-02-07T17:43:38Z</dcterms:created>
  <dcterms:modified xsi:type="dcterms:W3CDTF">2023-02-06T21:32:02Z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