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35A2626C-DAF1-4AB7-B418-A61E9206581B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4" i="3" l="1"/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J22" i="4"/>
  <c r="G22" i="4"/>
  <c r="F22" i="4"/>
  <c r="C22" i="4"/>
  <c r="B22" i="4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J14" i="4" s="1"/>
  <c r="A15" i="4"/>
  <c r="C15" i="4" s="1"/>
  <c r="A16" i="4"/>
  <c r="F16" i="4" s="1"/>
  <c r="A17" i="4"/>
  <c r="G17" i="4" s="1"/>
  <c r="A18" i="4"/>
  <c r="G18" i="4" s="1"/>
  <c r="A19" i="4"/>
  <c r="C19" i="4" s="1"/>
  <c r="A20" i="4"/>
  <c r="J20" i="4" s="1"/>
  <c r="A21" i="4"/>
  <c r="F21" i="4" s="1"/>
  <c r="A22" i="4"/>
  <c r="F5" i="1"/>
  <c r="F6" i="1"/>
  <c r="F7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21" i="4" l="1"/>
  <c r="B21" i="4"/>
  <c r="G21" i="4"/>
  <c r="B20" i="4"/>
  <c r="G20" i="4"/>
  <c r="G19" i="4"/>
  <c r="J21" i="4"/>
  <c r="F18" i="4"/>
  <c r="C20" i="4"/>
  <c r="F20" i="4"/>
  <c r="F19" i="4"/>
  <c r="B19" i="4"/>
  <c r="J19" i="4"/>
  <c r="B18" i="4"/>
  <c r="J18" i="4"/>
  <c r="C18" i="4"/>
  <c r="F17" i="4"/>
  <c r="C17" i="4"/>
  <c r="B17" i="4"/>
  <c r="J17" i="4"/>
  <c r="B14" i="4"/>
  <c r="J15" i="4"/>
  <c r="G15" i="4"/>
  <c r="F15" i="4"/>
  <c r="B15" i="4"/>
  <c r="C14" i="4"/>
  <c r="B16" i="4"/>
  <c r="C16" i="4"/>
  <c r="G16" i="4"/>
  <c r="J16" i="4"/>
  <c r="G14" i="4"/>
  <c r="F14" i="4"/>
  <c r="G10" i="4"/>
  <c r="J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A7" i="3" s="1"/>
  <c r="A8" i="3"/>
  <c r="AA8" i="3" s="1"/>
  <c r="A9" i="3"/>
  <c r="AA9" i="3" s="1"/>
  <c r="A10" i="3"/>
  <c r="A11" i="3"/>
  <c r="A12" i="3"/>
  <c r="A13" i="3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5" i="4"/>
  <c r="K6" i="4"/>
  <c r="K7" i="4"/>
  <c r="K12" i="4"/>
  <c r="K13" i="4"/>
  <c r="K14" i="4"/>
  <c r="K15" i="4"/>
  <c r="K16" i="4"/>
  <c r="K17" i="4"/>
  <c r="K18" i="4"/>
  <c r="K19" i="4"/>
  <c r="K20" i="4"/>
  <c r="K21" i="4"/>
  <c r="K22" i="4"/>
  <c r="F8" i="1" l="1"/>
  <c r="F9" i="1"/>
  <c r="AA11" i="3" l="1"/>
  <c r="K9" i="4" s="1"/>
  <c r="AA10" i="3"/>
  <c r="K8" i="4" s="1"/>
  <c r="F11" i="1" l="1"/>
  <c r="AA13" i="3" s="1"/>
  <c r="K11" i="4" s="1"/>
  <c r="F10" i="1"/>
  <c r="AA12" i="3" s="1"/>
  <c r="K10" i="4" s="1"/>
  <c r="F2" i="1" l="1"/>
  <c r="AA4" i="3" s="1"/>
  <c r="K2" i="4" s="1"/>
  <c r="F3" i="1"/>
  <c r="AA5" i="3" s="1"/>
  <c r="K3" i="4" s="1"/>
  <c r="F4" i="1"/>
  <c r="AA6" i="3" s="1"/>
  <c r="K4" i="4" s="1"/>
</calcChain>
</file>

<file path=xl/sharedStrings.xml><?xml version="1.0" encoding="utf-8"?>
<sst xmlns="http://schemas.openxmlformats.org/spreadsheetml/2006/main" count="123" uniqueCount="84">
  <si>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</si>
  <si>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</si>
  <si>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</si>
  <si>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</si>
  <si>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</si>
  <si>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</si>
  <si>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</si>
  <si>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</si>
  <si>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</si>
  <si>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</si>
  <si>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</si>
  <si>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</si>
  <si>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</si>
  <si>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</si>
  <si>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</si>
  <si>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</si>
  <si>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</si>
  <si>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</si>
  <si>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</si>
  <si>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</si>
  <si>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</si>
  <si>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</si>
  <si>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</si>
  <si>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</si>
  <si>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</si>
  <si>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</si>
  <si>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</si>
  <si>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</si>
  <si>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</si>
  <si>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</si>
  <si>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</si>
  <si>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</si>
  <si>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</si>
  <si>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</si>
  <si>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</si>
  <si>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</si>
  <si>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</si>
  <si>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</si>
  <si>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</si>
  <si>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</si>
  <si>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</si>
  <si>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</si>
  <si>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</si>
  <si>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</si>
  <si>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</si>
  <si>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</si>
  <si>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</si>
  <si>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</si>
  <si>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</si>
  <si>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</si>
  <si>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</si>
  <si>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</si>
  <si>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</si>
  <si>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</si>
  <si>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</si>
  <si>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</si>
  <si>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</si>
  <si>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</si>
  <si>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</si>
  <si>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</si>
  <si>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</si>
  <si>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YZ</t>
  </si>
  <si>
    <t>MSP-004</t>
  </si>
  <si>
    <t>D9108226</t>
  </si>
  <si>
    <t>D9108227</t>
  </si>
  <si>
    <t>D9109403</t>
  </si>
  <si>
    <t>D9099287</t>
  </si>
  <si>
    <t>D9104500</t>
  </si>
  <si>
    <t>D9104501</t>
  </si>
  <si>
    <t>D9108278</t>
  </si>
  <si>
    <t>D9108279</t>
  </si>
  <si>
    <t>D9108239</t>
  </si>
  <si>
    <t>D9108240</t>
  </si>
  <si>
    <t>D9108252</t>
  </si>
  <si>
    <t>D9108253</t>
  </si>
  <si>
    <t>D9108265</t>
  </si>
  <si>
    <t>D9108266</t>
  </si>
  <si>
    <t>D9104474</t>
  </si>
  <si>
    <t>D9104475</t>
  </si>
  <si>
    <t>D9104513</t>
  </si>
  <si>
    <t>D9104514</t>
  </si>
  <si>
    <t>D9109404</t>
  </si>
  <si>
    <t>QC 168</t>
  </si>
  <si>
    <t>THIP-003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</si>
</sst>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164.995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165.02600000000001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165.01050000000001</v>
          </cell>
          <cell r="AB1283">
            <v>3.1000000000005912E-2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74.917000000000002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74.912999999999997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74.914999999999992</v>
          </cell>
          <cell r="AB2673">
            <v>4.0000000000048885E-3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73.260000000000005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73.260000000000005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73.260000000000005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167.16800000000001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167.15899999999999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167.1635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 t="str">
            <v/>
          </cell>
          <cell r="T3160" t="str">
            <v/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 t="str">
            <v/>
          </cell>
          <cell r="Z3160" t="str">
            <v/>
          </cell>
          <cell r="AA3160">
            <v>170.3075</v>
          </cell>
          <cell r="AB3160">
            <v>4.9999999999954525E-3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 t="str">
            <v/>
          </cell>
          <cell r="T3161" t="str">
            <v/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 t="str">
            <v/>
          </cell>
          <cell r="Z3161" t="str">
            <v/>
          </cell>
          <cell r="AA3161">
            <v>169.92349999999999</v>
          </cell>
          <cell r="AB3161">
            <v>7.0000000000050022E-3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 t="str">
            <v/>
          </cell>
          <cell r="T3162" t="str">
            <v/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 t="str">
            <v/>
          </cell>
          <cell r="Z3162" t="str">
            <v/>
          </cell>
          <cell r="AA3162">
            <v>166.99849999999998</v>
          </cell>
          <cell r="AB3162">
            <v>1.300000000000523E-2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 t="str">
            <v/>
          </cell>
          <cell r="T3163" t="str">
            <v/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 t="str">
            <v/>
          </cell>
          <cell r="Z3163" t="str">
            <v/>
          </cell>
          <cell r="AA3163">
            <v>167.55349999999999</v>
          </cell>
          <cell r="AB3163">
            <v>1.300000000000523E-2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 t="str">
            <v/>
          </cell>
          <cell r="T3164" t="str">
            <v/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 t="str">
            <v/>
          </cell>
          <cell r="Z3164" t="str">
            <v/>
          </cell>
          <cell r="AA3164">
            <v>167.315</v>
          </cell>
          <cell r="AB3164">
            <v>4.0000000000190994E-3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 t="str">
            <v/>
          </cell>
          <cell r="T3165" t="str">
            <v/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 t="str">
            <v/>
          </cell>
          <cell r="Z3165" t="str">
            <v/>
          </cell>
          <cell r="AA3165">
            <v>167.66200000000001</v>
          </cell>
          <cell r="AB3165">
            <v>2.199999999999136E-2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 t="str">
            <v/>
          </cell>
          <cell r="T3166" t="str">
            <v/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 t="str">
            <v/>
          </cell>
          <cell r="Z3166" t="str">
            <v/>
          </cell>
          <cell r="AA3166">
            <v>168.35399999999998</v>
          </cell>
          <cell r="AB3166">
            <v>6.0000000000002274E-3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 t="str">
            <v/>
          </cell>
          <cell r="T3167" t="str">
            <v/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 t="str">
            <v/>
          </cell>
          <cell r="Z3167" t="str">
            <v/>
          </cell>
          <cell r="AA3167">
            <v>169.5975</v>
          </cell>
          <cell r="AB3167">
            <v>4.9999999999954525E-3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 t="str">
            <v/>
          </cell>
          <cell r="T3168" t="str">
            <v/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 t="str">
            <v/>
          </cell>
          <cell r="Z3168" t="str">
            <v/>
          </cell>
          <cell r="AA3168">
            <v>168.82049999999998</v>
          </cell>
          <cell r="AB3168">
            <v>1.300000000000523E-2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 t="str">
            <v/>
          </cell>
          <cell r="T3169" t="str">
            <v/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 t="str">
            <v/>
          </cell>
          <cell r="Z3169" t="str">
            <v/>
          </cell>
          <cell r="AA3169">
            <v>168.72200000000001</v>
          </cell>
          <cell r="AB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 t="str">
            <v/>
          </cell>
          <cell r="T3170" t="str">
            <v/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 t="str">
            <v/>
          </cell>
          <cell r="Z3170" t="str">
            <v/>
          </cell>
          <cell r="AA3170">
            <v>168.5865</v>
          </cell>
          <cell r="AB3170">
            <v>1.9000000000005457E-2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 t="str">
            <v/>
          </cell>
          <cell r="T3171" t="str">
            <v/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 t="str">
            <v/>
          </cell>
          <cell r="Z3171" t="str">
            <v/>
          </cell>
          <cell r="AA3171">
            <v>167.82599999999999</v>
          </cell>
          <cell r="AB3171">
            <v>1.2000000000000455E-2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 t="str">
            <v/>
          </cell>
          <cell r="T3172" t="str">
            <v/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 t="str">
            <v/>
          </cell>
          <cell r="Z3172" t="str">
            <v/>
          </cell>
          <cell r="AA3172">
            <v>166.399</v>
          </cell>
          <cell r="AB3172">
            <v>2.0000000000095497E-3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 t="str">
            <v/>
          </cell>
          <cell r="T3173" t="str">
            <v/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 t="str">
            <v/>
          </cell>
          <cell r="Z3173" t="str">
            <v/>
          </cell>
          <cell r="AA3173">
            <v>166.77600000000001</v>
          </cell>
          <cell r="AB3173">
            <v>2.5999999999982037E-2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 t="str">
            <v/>
          </cell>
          <cell r="T3174" t="str">
            <v/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 t="str">
            <v/>
          </cell>
          <cell r="Z3174" t="str">
            <v/>
          </cell>
          <cell r="AA3174">
            <v>166.202</v>
          </cell>
          <cell r="AB3174">
            <v>4.0000000000020464E-2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 t="str">
            <v/>
          </cell>
          <cell r="T3175" t="str">
            <v/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 t="str">
            <v/>
          </cell>
          <cell r="Z3175" t="str">
            <v/>
          </cell>
          <cell r="AA3175">
            <v>166.05</v>
          </cell>
          <cell r="AB3175">
            <v>1.0000000000019327E-2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 t="str">
            <v/>
          </cell>
          <cell r="T3176" t="str">
            <v/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 t="str">
            <v/>
          </cell>
          <cell r="Z3176" t="str">
            <v/>
          </cell>
          <cell r="AA3176">
            <v>165.39400000000001</v>
          </cell>
          <cell r="AB3176">
            <v>3.9999999999906777E-3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 t="str">
            <v/>
          </cell>
          <cell r="T3177" t="str">
            <v/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 t="str">
            <v/>
          </cell>
          <cell r="Z3177" t="str">
            <v/>
          </cell>
          <cell r="AA3177">
            <v>167.04050000000001</v>
          </cell>
          <cell r="AB3177">
            <v>2.8999999999996362E-2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 t="str">
            <v/>
          </cell>
          <cell r="T3178" t="str">
            <v/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 t="str">
            <v/>
          </cell>
          <cell r="Z3178" t="str">
            <v/>
          </cell>
          <cell r="AA3178">
            <v>167.50650000000002</v>
          </cell>
          <cell r="AB3178">
            <v>1.5000000000014779E-2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 t="str">
            <v/>
          </cell>
          <cell r="T3179" t="str">
            <v/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 t="str">
            <v/>
          </cell>
          <cell r="Z3179" t="str">
            <v/>
          </cell>
          <cell r="AA3179">
            <v>167.28800000000001</v>
          </cell>
          <cell r="AB3179">
            <v>3.2000000000010687E-2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 t="str">
            <v/>
          </cell>
          <cell r="T3180" t="str">
            <v/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 t="str">
            <v/>
          </cell>
          <cell r="Z3180" t="str">
            <v/>
          </cell>
          <cell r="AA3180">
            <v>99.996499999999997</v>
          </cell>
          <cell r="AB3180">
            <v>1.0000000000047748E-3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 t="str">
            <v/>
          </cell>
          <cell r="T3181" t="str">
            <v/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 t="str">
            <v/>
          </cell>
          <cell r="Z3181" t="str">
            <v/>
          </cell>
          <cell r="AA3181">
            <v>166.524</v>
          </cell>
          <cell r="AB3181">
            <v>2.199999999999136E-2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 t="str">
            <v/>
          </cell>
          <cell r="T3182" t="str">
            <v/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 t="str">
            <v/>
          </cell>
          <cell r="Z3182" t="str">
            <v/>
          </cell>
          <cell r="AA3182">
            <v>167.01900000000001</v>
          </cell>
          <cell r="AB3182">
            <v>3.0000000000001137E-2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 t="str">
            <v/>
          </cell>
          <cell r="T3183" t="str">
            <v/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 t="str">
            <v/>
          </cell>
          <cell r="Z3183" t="str">
            <v/>
          </cell>
          <cell r="AA3183">
            <v>165.65949999999998</v>
          </cell>
          <cell r="AB3183">
            <v>1.099999999999568E-2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 t="str">
            <v/>
          </cell>
          <cell r="T3184" t="str">
            <v/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 t="str">
            <v/>
          </cell>
          <cell r="Z3184" t="str">
            <v/>
          </cell>
          <cell r="AA3184">
            <v>164.09100000000001</v>
          </cell>
          <cell r="AB3184">
            <v>8.0000000000097771E-3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 t="str">
            <v/>
          </cell>
          <cell r="T3185" t="str">
            <v/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 t="str">
            <v/>
          </cell>
          <cell r="Z3185" t="str">
            <v/>
          </cell>
          <cell r="AA3185">
            <v>164.74200000000002</v>
          </cell>
          <cell r="AB3185">
            <v>3.9999999999906777E-3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 t="str">
            <v/>
          </cell>
          <cell r="T3186" t="str">
            <v/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 t="str">
            <v/>
          </cell>
          <cell r="Z3186" t="str">
            <v/>
          </cell>
          <cell r="AA3186">
            <v>164.39600000000002</v>
          </cell>
          <cell r="AB3186">
            <v>1.999999999981128E-3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 t="str">
            <v/>
          </cell>
          <cell r="T3187" t="str">
            <v/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 t="str">
            <v/>
          </cell>
          <cell r="Z3187" t="str">
            <v/>
          </cell>
          <cell r="AA3187">
            <v>164.703</v>
          </cell>
          <cell r="AB3187">
            <v>4.5999999999992269E-2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 t="str">
            <v/>
          </cell>
          <cell r="T3188" t="str">
            <v/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 t="str">
            <v/>
          </cell>
          <cell r="Z3188" t="str">
            <v/>
          </cell>
          <cell r="AA3188">
            <v>163.89949999999999</v>
          </cell>
          <cell r="AB3188">
            <v>1.300000000000523E-2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 t="str">
            <v/>
          </cell>
          <cell r="T3189" t="str">
            <v/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 t="str">
            <v/>
          </cell>
          <cell r="Z3189" t="str">
            <v/>
          </cell>
          <cell r="AA3189">
            <v>164.45</v>
          </cell>
          <cell r="AB3189">
            <v>6.0000000000002274E-3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 t="str">
            <v/>
          </cell>
          <cell r="T3190" t="str">
            <v/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 t="str">
            <v/>
          </cell>
          <cell r="Z3190" t="str">
            <v/>
          </cell>
          <cell r="AA3190">
            <v>163.8595</v>
          </cell>
          <cell r="AB3190">
            <v>9.0000000000145519E-3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 t="str">
            <v/>
          </cell>
          <cell r="T3191" t="str">
            <v/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 t="str">
            <v/>
          </cell>
          <cell r="Z3191" t="str">
            <v/>
          </cell>
          <cell r="AA3191">
            <v>163.6155</v>
          </cell>
          <cell r="AB3191">
            <v>1.300000000000523E-2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 t="str">
            <v/>
          </cell>
          <cell r="T3192" t="str">
            <v/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 t="str">
            <v/>
          </cell>
          <cell r="Z3192" t="str">
            <v/>
          </cell>
          <cell r="AA3192">
            <v>163.072</v>
          </cell>
          <cell r="AB3192">
            <v>7.9999999999813554E-3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 t="str">
            <v/>
          </cell>
          <cell r="T3193" t="str">
            <v/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 t="str">
            <v/>
          </cell>
          <cell r="Z3193" t="str">
            <v/>
          </cell>
          <cell r="AA3193">
            <v>164.09800000000001</v>
          </cell>
          <cell r="AB3193">
            <v>2.4000000000000909E-2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 t="str">
            <v/>
          </cell>
          <cell r="T3194" t="str">
            <v/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 t="str">
            <v/>
          </cell>
          <cell r="Z3194" t="str">
            <v/>
          </cell>
          <cell r="AA3194">
            <v>163.72399999999999</v>
          </cell>
          <cell r="AB3194">
            <v>2.4000000000000909E-2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 t="str">
            <v/>
          </cell>
          <cell r="T3195" t="str">
            <v/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 t="str">
            <v/>
          </cell>
          <cell r="Z3195" t="str">
            <v/>
          </cell>
          <cell r="AA3195">
            <v>164.74450000000002</v>
          </cell>
          <cell r="AB3195">
            <v>1.300000000000523E-2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 t="str">
            <v/>
          </cell>
          <cell r="T3196" t="str">
            <v/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 t="str">
            <v/>
          </cell>
          <cell r="Z3196" t="str">
            <v/>
          </cell>
          <cell r="AA3196">
            <v>164.38049999999998</v>
          </cell>
          <cell r="AB3196">
            <v>1.300000000000523E-2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 t="str">
            <v/>
          </cell>
          <cell r="T3197" t="str">
            <v/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 t="str">
            <v/>
          </cell>
          <cell r="Z3197" t="str">
            <v/>
          </cell>
          <cell r="AA3197">
            <v>163.73849999999999</v>
          </cell>
          <cell r="AB3197">
            <v>1.5000000000014779E-2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 t="str">
            <v/>
          </cell>
          <cell r="T3198" t="str">
            <v/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 t="str">
            <v/>
          </cell>
          <cell r="Z3198" t="str">
            <v/>
          </cell>
          <cell r="AA3198">
            <v>163.98000000000002</v>
          </cell>
          <cell r="AB3198">
            <v>2.2000000000019782E-2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 t="str">
            <v/>
          </cell>
          <cell r="T3199" t="str">
            <v/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 t="str">
            <v/>
          </cell>
          <cell r="Z3199" t="str">
            <v/>
          </cell>
          <cell r="AA3199">
            <v>162.1335</v>
          </cell>
          <cell r="AB3199">
            <v>7.0000000000050022E-3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 t="str">
            <v/>
          </cell>
          <cell r="T3200" t="str">
            <v/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 t="str">
            <v/>
          </cell>
          <cell r="Z3200" t="str">
            <v/>
          </cell>
          <cell r="AA3200">
            <v>161.8655</v>
          </cell>
          <cell r="AB3200">
            <v>2.8999999999996362E-2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 t="str">
            <v/>
          </cell>
          <cell r="T3201" t="str">
            <v/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 t="str">
            <v/>
          </cell>
          <cell r="Z3201" t="str">
            <v/>
          </cell>
          <cell r="AA3201">
            <v>99.996499999999997</v>
          </cell>
          <cell r="AB3201">
            <v>1.0000000000047748E-3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 t="str">
            <v/>
          </cell>
          <cell r="T3202" t="str">
            <v/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 t="str">
            <v/>
          </cell>
          <cell r="Z3202" t="str">
            <v/>
          </cell>
          <cell r="AA3202">
            <v>164.68200000000002</v>
          </cell>
          <cell r="AB3202">
            <v>4.9999999999982947E-2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 t="str">
            <v/>
          </cell>
          <cell r="T3203" t="str">
            <v/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 t="str">
            <v/>
          </cell>
          <cell r="Z3203" t="str">
            <v/>
          </cell>
          <cell r="AA3203">
            <v>164.02</v>
          </cell>
          <cell r="AB3203">
            <v>1.2000000000000455E-2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 t="str">
            <v/>
          </cell>
          <cell r="T3204" t="str">
            <v/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 t="str">
            <v/>
          </cell>
          <cell r="Z3204" t="str">
            <v/>
          </cell>
          <cell r="AA3204">
            <v>164.0925</v>
          </cell>
          <cell r="AB3204">
            <v>2.9999999999859028E-3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 t="str">
            <v/>
          </cell>
          <cell r="T3205" t="str">
            <v/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 t="str">
            <v/>
          </cell>
          <cell r="Z3205" t="str">
            <v/>
          </cell>
          <cell r="AA3205">
            <v>164.23599999999999</v>
          </cell>
          <cell r="AB3205">
            <v>2.0000000000010232E-2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 t="str">
            <v/>
          </cell>
          <cell r="T3206" t="str">
            <v/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 t="str">
            <v/>
          </cell>
          <cell r="Z3206" t="str">
            <v/>
          </cell>
          <cell r="AA3206">
            <v>163.20350000000002</v>
          </cell>
          <cell r="AB3206">
            <v>1.0000000000047748E-3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 t="str">
            <v/>
          </cell>
          <cell r="T3207" t="str">
            <v/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 t="str">
            <v/>
          </cell>
          <cell r="Z3207" t="str">
            <v/>
          </cell>
          <cell r="AA3207">
            <v>162.37450000000001</v>
          </cell>
          <cell r="AB3207">
            <v>3.9000000000015689E-2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 t="str">
            <v/>
          </cell>
          <cell r="T3208" t="str">
            <v/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 t="str">
            <v/>
          </cell>
          <cell r="Z3208" t="str">
            <v/>
          </cell>
          <cell r="AA3208">
            <v>162.358</v>
          </cell>
          <cell r="AB3208">
            <v>6.0000000000002274E-3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 t="str">
            <v/>
          </cell>
          <cell r="T3209" t="str">
            <v/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 t="str">
            <v/>
          </cell>
          <cell r="Z3209" t="str">
            <v/>
          </cell>
          <cell r="AA3209">
            <v>164.54399999999998</v>
          </cell>
          <cell r="AB3209">
            <v>1.999999999981128E-3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 t="str">
            <v/>
          </cell>
          <cell r="T3210" t="str">
            <v/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 t="str">
            <v/>
          </cell>
          <cell r="Z3210" t="str">
            <v/>
          </cell>
          <cell r="AA3210">
            <v>164.26249999999999</v>
          </cell>
          <cell r="AB3210">
            <v>4.9999999999954525E-3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 t="str">
            <v/>
          </cell>
          <cell r="T3211" t="str">
            <v/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 t="str">
            <v/>
          </cell>
          <cell r="Z3211" t="str">
            <v/>
          </cell>
          <cell r="AA3211">
            <v>163.61849999999998</v>
          </cell>
          <cell r="AB3211">
            <v>1.8999999999977035E-2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 t="str">
            <v/>
          </cell>
          <cell r="T3212" t="str">
            <v/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 t="str">
            <v/>
          </cell>
          <cell r="Z3212" t="str">
            <v/>
          </cell>
          <cell r="AA3212">
            <v>164.10399999999998</v>
          </cell>
          <cell r="AB3212">
            <v>1.999999999981128E-3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 t="str">
            <v/>
          </cell>
          <cell r="T3213" t="str">
            <v/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 t="str">
            <v/>
          </cell>
          <cell r="Z3213" t="str">
            <v/>
          </cell>
          <cell r="AA3213">
            <v>163.07249999999999</v>
          </cell>
          <cell r="AB3213">
            <v>4.0999999999996817E-2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 t="str">
            <v/>
          </cell>
          <cell r="T3214" t="str">
            <v/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 t="str">
            <v/>
          </cell>
          <cell r="Z3214" t="str">
            <v/>
          </cell>
          <cell r="AA3214">
            <v>164.46699999999998</v>
          </cell>
          <cell r="AB3214">
            <v>8.0000000000097771E-3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 t="str">
            <v/>
          </cell>
          <cell r="T3215" t="str">
            <v/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 t="str">
            <v/>
          </cell>
          <cell r="Z3215" t="str">
            <v/>
          </cell>
          <cell r="AA3215">
            <v>163.02850000000001</v>
          </cell>
          <cell r="AB3215">
            <v>1.099999999999568E-2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 t="str">
            <v/>
          </cell>
          <cell r="T3216" t="str">
            <v/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 t="str">
            <v/>
          </cell>
          <cell r="Z3216" t="str">
            <v/>
          </cell>
          <cell r="AA3216">
            <v>164.61199999999999</v>
          </cell>
          <cell r="AB3216">
            <v>2.0000000000095497E-3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 t="str">
            <v/>
          </cell>
          <cell r="T3217" t="str">
            <v/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 t="str">
            <v/>
          </cell>
          <cell r="Z3217" t="str">
            <v/>
          </cell>
          <cell r="AA3217">
            <v>164.69049999999999</v>
          </cell>
          <cell r="AB3217">
            <v>1.0000000000047748E-3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 t="str">
            <v/>
          </cell>
          <cell r="T3218" t="str">
            <v/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 t="str">
            <v/>
          </cell>
          <cell r="Z3218" t="str">
            <v/>
          </cell>
          <cell r="AA3218">
            <v>164.67099999999999</v>
          </cell>
          <cell r="AB3218">
            <v>2.7999999999991587E-2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 t="str">
            <v/>
          </cell>
          <cell r="T3219" t="str">
            <v/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 t="str">
            <v/>
          </cell>
          <cell r="Z3219" t="str">
            <v/>
          </cell>
          <cell r="AA3219">
            <v>164.04349999999999</v>
          </cell>
          <cell r="AB3219">
            <v>1.9000000000005457E-2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 t="str">
            <v/>
          </cell>
          <cell r="T3220" t="str">
            <v/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 t="str">
            <v/>
          </cell>
          <cell r="Z3220" t="str">
            <v/>
          </cell>
          <cell r="AA3220">
            <v>163.13749999999999</v>
          </cell>
          <cell r="AB3220">
            <v>1.300000000000523E-2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 t="str">
            <v/>
          </cell>
          <cell r="T3221" t="str">
            <v/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 t="str">
            <v/>
          </cell>
          <cell r="Z3221" t="str">
            <v/>
          </cell>
          <cell r="AA3221">
            <v>167.51600000000002</v>
          </cell>
          <cell r="AB3221">
            <v>3.9999999999906777E-3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 t="str">
            <v/>
          </cell>
          <cell r="T3222" t="str">
            <v/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 t="str">
            <v/>
          </cell>
          <cell r="Z3222" t="str">
            <v/>
          </cell>
          <cell r="AA3222">
            <v>99.995999999999995</v>
          </cell>
          <cell r="AB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129.352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129.36000000000001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129.35599999999999</v>
          </cell>
          <cell r="AB3406">
            <v>8.0000000000097771E-3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127.377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127.36499999999999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127.371</v>
          </cell>
          <cell r="AB3420">
            <v>1.2000000000000455E-2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Y3431" t="str">
            <v/>
          </cell>
          <cell r="Z3431" t="str">
            <v/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Y3432" t="str">
            <v/>
          </cell>
          <cell r="Z3432" t="str">
            <v/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Y3433" t="str">
            <v/>
          </cell>
          <cell r="Z3433" t="str">
            <v/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Y3434" t="str">
            <v/>
          </cell>
          <cell r="Z3434" t="str">
            <v/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Y3435" t="str">
            <v/>
          </cell>
          <cell r="Z3435" t="str">
            <v/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Y3436" t="str">
            <v/>
          </cell>
          <cell r="Z3436" t="str">
            <v/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Y3437" t="str">
            <v/>
          </cell>
          <cell r="Z3437" t="str">
            <v/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149.02500000000001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149.02500000000001</v>
          </cell>
          <cell r="V3438">
            <v>44902.654803240737</v>
          </cell>
          <cell r="Y3438" t="str">
            <v/>
          </cell>
          <cell r="Z3438" t="str">
            <v/>
          </cell>
          <cell r="AA3438">
            <v>149.02500000000001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Y3439" t="str">
            <v/>
          </cell>
          <cell r="Z3439" t="str">
            <v/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Y3440" t="str">
            <v/>
          </cell>
          <cell r="Z3440" t="str">
            <v/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Y3441" t="str">
            <v/>
          </cell>
          <cell r="Z3441" t="str">
            <v/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Y3442" t="str">
            <v/>
          </cell>
          <cell r="Z3442" t="str">
            <v/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Y3443" t="str">
            <v/>
          </cell>
          <cell r="Z3443" t="str">
            <v/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Y3444" t="str">
            <v/>
          </cell>
          <cell r="Z3444" t="str">
            <v/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Y3445" t="str">
            <v/>
          </cell>
          <cell r="Z3445" t="str">
            <v/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Y3446" t="str">
            <v/>
          </cell>
          <cell r="Z3446" t="str">
            <v/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Y3447" t="str">
            <v/>
          </cell>
          <cell r="Z3447" t="str">
            <v/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Y3448" t="str">
            <v/>
          </cell>
          <cell r="Z3448" t="str">
            <v/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Y3449" t="str">
            <v/>
          </cell>
          <cell r="Z3449" t="str">
            <v/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Y3450" t="str">
            <v/>
          </cell>
          <cell r="Z3450" t="str">
            <v/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45.774999999999999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45.774999999999999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45.112000000000002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45.112000000000002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44.326000000000001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44.326000000000001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43.856999999999999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43.856999999999999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43.783999999999999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43.783999999999999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47.643000000000001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47.643000000000001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43.710999999999999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43.710999999999999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44.326999999999998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44.326999999999998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44.65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44.65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44.792000000000002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44.792000000000002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44.481000000000002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44.481000000000002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44.677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44.677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45.874000000000002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45.874000000000002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45.298000000000002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45.298000000000002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45.786999999999999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45.786999999999999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45.691000000000003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45.691000000000003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44.953000000000003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44.953000000000003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45.83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45.83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45.884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45.884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46.889000000000003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46.889000000000003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45.673000000000002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45.673000000000002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46.115000000000002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46.115000000000002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45.554000000000002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45.554000000000002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47.531999999999996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47.531999999999996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46.24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46.24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45.36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45.36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45.759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45.759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45.151000000000003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45.151000000000003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46.298999999999999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46.298999999999999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45.314999999999998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45.314999999999998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45.526000000000003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45.526000000000003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45.646000000000001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45.646000000000001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45.771999999999998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45.771999999999998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44.790999999999997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44.790999999999997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45.164999999999999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45.164999999999999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45.594999999999999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45.594999999999999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46.137999999999998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46.137999999999998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45.186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45.186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45.796999999999997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45.796999999999997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49.997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49.997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45.676000000000002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45.676000000000002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45.527000000000001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45.527000000000001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46.402000000000001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46.402000000000001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46.414000000000001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46.414000000000001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49.253999999999998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49.253999999999998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45.542999999999999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45.542999999999999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47.654000000000003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47.654000000000003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45.509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45.509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45.48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45.48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45.392000000000003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45.392000000000003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46.073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46.073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44.917000000000002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44.917000000000002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44.828000000000003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44.828000000000003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45.686999999999998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45.686999999999998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45.503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45.503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45.192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45.192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45.613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45.613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45.551000000000002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45.551000000000002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49.997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49.997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46.277000000000001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46.277000000000001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46.277000000000001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46.277000000000001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45.564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45.564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45.765999999999998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45.765999999999998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46.42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46.42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45.33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45.33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45.44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45.44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45.05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45.05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45.533000000000001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45.533000000000001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44.93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44.93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49.997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49.997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125.66200000000001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125.621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125.64150000000001</v>
          </cell>
          <cell r="AB3645">
            <v>4.1000000000011028E-2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169.58600000000001</v>
          </cell>
          <cell r="AB3861" t="str">
            <v/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168.797</v>
          </cell>
          <cell r="AB3862" t="str">
            <v/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170.053</v>
          </cell>
          <cell r="AB3863" t="str">
            <v/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170.93799999999999</v>
          </cell>
          <cell r="AB3864" t="str">
            <v/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167.17400000000001</v>
          </cell>
          <cell r="AB3865" t="str">
            <v/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168.566</v>
          </cell>
          <cell r="AB3866" t="str">
            <v/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169.87100000000001</v>
          </cell>
          <cell r="AB3867" t="str">
            <v/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165.75200000000001</v>
          </cell>
          <cell r="AB3868" t="str">
            <v/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165.95599999999999</v>
          </cell>
          <cell r="AB3869" t="str">
            <v/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</v>
          </cell>
          <cell r="AB3870" t="str">
            <v/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 t="str">
            <v/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</v>
          </cell>
          <cell r="AB3872" t="str">
            <v/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166.76300000000001</v>
          </cell>
          <cell r="AB3873" t="str">
            <v/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166.17400000000001</v>
          </cell>
          <cell r="AB3874" t="str">
            <v/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167.435</v>
          </cell>
          <cell r="AB3875" t="str">
            <v/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167.77099999999999</v>
          </cell>
          <cell r="AB3876" t="str">
            <v/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169.387</v>
          </cell>
          <cell r="AB3877" t="str">
            <v/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169.745</v>
          </cell>
          <cell r="AB3878" t="str">
            <v/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168.45099999999999</v>
          </cell>
          <cell r="AB3879" t="str">
            <v/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169.16399999999999</v>
          </cell>
          <cell r="AB3880" t="str">
            <v/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 t="str">
            <v/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2" sqref="A22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 t="s">
        <v>63</v>
      </c>
      <c r="B2" s="6"/>
      <c r="C2" s="11">
        <f>IF($A2&lt;&gt;"",IFERROR(VLOOKUP($A2,[1]Traspaso!$B$4:$AE$25000,14,FALSE),""),"")</f>
        <v>168.73099999999999</v>
      </c>
      <c r="D2" s="11">
        <f>IF($A2&lt;&gt;"",IFERROR(VLOOKUP($A2,[1]Traspaso!$B$4:$AE$25000,20,FALSE),""),"")</f>
        <v>168.75200000000001</v>
      </c>
      <c r="E2" s="8">
        <f>IF($A2&lt;&gt;"",IFERROR(VLOOKUP($A2,[1]Traspaso!$B$4:$AE$25000,21,FALSE),""),"")</f>
        <v>44870.63590277778</v>
      </c>
      <c r="F2" s="38">
        <f>IF($A2&lt;&gt;"",IFERROR(VLOOKUP($A2,[1]Traspaso!$B$4:$AE$25000,26,FALSE),""),"")</f>
        <v>168.7415</v>
      </c>
      <c r="G2" s="5"/>
    </row>
    <row r="3" spans="1:8" x14ac:dyDescent="0.25">
      <c r="A3" s="1" t="s">
        <v>64</v>
      </c>
      <c r="B3" s="6"/>
      <c r="C3" s="11">
        <f>IF($A3&lt;&gt;"",IFERROR(VLOOKUP($A3,[1]Traspaso!$B$4:$AE$25000,14,FALSE),""),"")</f>
        <v>169.53800000000001</v>
      </c>
      <c r="D3" s="11">
        <f>IF($A3&lt;&gt;"",IFERROR(VLOOKUP($A3,[1]Traspaso!$B$4:$AE$25000,20,FALSE),""),"")</f>
        <v>169.54300000000001</v>
      </c>
      <c r="E3" s="8">
        <f>IF($A3&lt;&gt;"",IFERROR(VLOOKUP($A3,[1]Traspaso!$B$4:$AE$25000,21,FALSE),""),"")</f>
        <v>44870.636319444442</v>
      </c>
      <c r="F3" s="38">
        <f>IF($A3&lt;&gt;"",IFERROR(VLOOKUP($A3,[1]Traspaso!$B$4:$AE$25000,26,FALSE),""),"")</f>
        <v>169.54050000000001</v>
      </c>
      <c r="G3" s="5"/>
    </row>
    <row r="4" spans="1:8" x14ac:dyDescent="0.25">
      <c r="A4" s="1" t="s">
        <v>65</v>
      </c>
      <c r="B4" s="6"/>
      <c r="C4" s="11">
        <f>IF($A4&lt;&gt;"",IFERROR(VLOOKUP($A4,[1]Traspaso!$B$4:$AE$25000,14,FALSE),""),"")</f>
        <v>163.80099999999999</v>
      </c>
      <c r="D4" s="11">
        <f>IF($A4&lt;&gt;"",IFERROR(VLOOKUP($A4,[1]Traspaso!$B$4:$AE$25000,20,FALSE),""),"")</f>
        <v>163.84399999999999</v>
      </c>
      <c r="E4" s="8">
        <f>IF($A4&lt;&gt;"",IFERROR(VLOOKUP($A4,[1]Traspaso!$B$4:$AE$25000,21,FALSE),""),"")</f>
        <v>44875.418761574074</v>
      </c>
      <c r="F4" s="38">
        <f>IF($A4&lt;&gt;"",IFERROR(VLOOKUP($A4,[1]Traspaso!$B$4:$AE$25000,26,FALSE),""),"")</f>
        <v>163.82249999999999</v>
      </c>
      <c r="G4" s="5"/>
    </row>
    <row r="5" spans="1:8" x14ac:dyDescent="0.25">
      <c r="A5" s="1" t="s">
        <v>81</v>
      </c>
      <c r="B5" s="6"/>
      <c r="C5" s="11">
        <f>IF($A5&lt;&gt;"",IFERROR(VLOOKUP($A5,[1]Traspaso!$B$4:$AE$25000,14,FALSE),""),"")</f>
        <v>165.774</v>
      </c>
      <c r="D5" s="11">
        <f>IF($A5&lt;&gt;"",IFERROR(VLOOKUP($A5,[1]Traspaso!$B$4:$AE$25000,20,FALSE),""),"")</f>
        <v>165.77699999999999</v>
      </c>
      <c r="E5" s="8">
        <f>IF($A5&lt;&gt;"",IFERROR(VLOOKUP($A5,[1]Traspaso!$B$4:$AE$25000,21,FALSE),""),"")</f>
        <v>44875.419606481482</v>
      </c>
      <c r="F5" s="38">
        <f>IF($A5&lt;&gt;"",IFERROR(VLOOKUP($A5,[1]Traspaso!$B$4:$AE$25000,26,FALSE),""),"")</f>
        <v>165.77549999999999</v>
      </c>
      <c r="G5" s="5"/>
    </row>
    <row r="6" spans="1:8" x14ac:dyDescent="0.25">
      <c r="A6" s="1" t="s">
        <v>66</v>
      </c>
      <c r="B6" s="6"/>
      <c r="C6" s="11">
        <f>IF($A6&lt;&gt;"",IFERROR(VLOOKUP($A6,[1]Traspaso!$B$4:$AE$25000,14,FALSE),""),"")</f>
        <v>168.66499999999999</v>
      </c>
      <c r="D6" s="11">
        <f>IF($A6&lt;&gt;"",IFERROR(VLOOKUP($A6,[1]Traspaso!$B$4:$AE$25000,20,FALSE),""),"")</f>
        <v>168.66300000000001</v>
      </c>
      <c r="E6" s="8">
        <f>IF($A6&lt;&gt;"",IFERROR(VLOOKUP($A6,[1]Traspaso!$B$4:$AE$25000,21,FALSE),""),"")</f>
        <v>44715.51394675926</v>
      </c>
      <c r="F6" s="38">
        <f>IF($A6&lt;&gt;"",IFERROR(VLOOKUP($A6,[1]Traspaso!$B$4:$AE$25000,26,FALSE),""),"")</f>
        <v>168.66399999999999</v>
      </c>
      <c r="G6" s="5"/>
    </row>
    <row r="7" spans="1:8" x14ac:dyDescent="0.25">
      <c r="A7" s="1" t="s">
        <v>67</v>
      </c>
      <c r="B7" s="6"/>
      <c r="C7" s="11">
        <f>IF($A7&lt;&gt;"",IFERROR(VLOOKUP($A7,[1]Traspaso!$B$4:$AE$25000,14,FALSE),""),"")</f>
        <v>166.99</v>
      </c>
      <c r="D7" s="11">
        <f>IF($A7&lt;&gt;"",IFERROR(VLOOKUP($A7,[1]Traspaso!$B$4:$AE$25000,20,FALSE),""),"")</f>
        <v>167.00899999999999</v>
      </c>
      <c r="E7" s="8">
        <f>IF($A7&lt;&gt;"",IFERROR(VLOOKUP($A7,[1]Traspaso!$B$4:$AE$25000,21,FALSE),""),"")</f>
        <v>44856.613136574073</v>
      </c>
      <c r="F7" s="38">
        <f>IF($A7&lt;&gt;"",IFERROR(VLOOKUP($A7,[1]Traspaso!$B$4:$AE$25000,26,FALSE),""),"")</f>
        <v>166.99950000000001</v>
      </c>
      <c r="G7" s="5"/>
    </row>
    <row r="8" spans="1:8" x14ac:dyDescent="0.25">
      <c r="A8" s="1" t="s">
        <v>68</v>
      </c>
      <c r="B8" s="6"/>
      <c r="C8" s="11">
        <f>IF($A8&lt;&gt;"",IFERROR(VLOOKUP($A8,[1]Traspaso!$B$4:$AE$25000,14,FALSE),""),"")</f>
        <v>166.07300000000001</v>
      </c>
      <c r="D8" s="11">
        <f>IF($A8&lt;&gt;"",IFERROR(VLOOKUP($A8,[1]Traspaso!$B$4:$AE$25000,20,FALSE),""),"")</f>
        <v>166.07599999999999</v>
      </c>
      <c r="E8" s="8">
        <f>IF($A8&lt;&gt;"",IFERROR(VLOOKUP($A8,[1]Traspaso!$B$4:$AE$25000,21,FALSE),""),"")</f>
        <v>44856.613796296297</v>
      </c>
      <c r="F8" s="38">
        <f>IF($A8&lt;&gt;"",IFERROR(VLOOKUP($A8,[1]Traspaso!$B$4:$AE$25000,26,FALSE),""),"")</f>
        <v>166.0745</v>
      </c>
      <c r="G8" s="5"/>
    </row>
    <row r="9" spans="1:8" x14ac:dyDescent="0.25">
      <c r="A9" s="1" t="s">
        <v>69</v>
      </c>
      <c r="B9" s="6"/>
      <c r="C9" s="11">
        <f>IF($A9&lt;&gt;"",IFERROR(VLOOKUP($A9,[1]Traspaso!$B$4:$AE$25000,14,FALSE),""),"")</f>
        <v>168.97800000000001</v>
      </c>
      <c r="D9" s="11">
        <f>IF($A9&lt;&gt;"",IFERROR(VLOOKUP($A9,[1]Traspaso!$B$4:$AE$25000,20,FALSE),""),"")</f>
        <v>168.983</v>
      </c>
      <c r="E9" s="8">
        <f>IF($A9&lt;&gt;"",IFERROR(VLOOKUP($A9,[1]Traspaso!$B$4:$AE$25000,21,FALSE),""),"")</f>
        <v>44870.672384259262</v>
      </c>
      <c r="F9" s="38">
        <f>IF($A9&lt;&gt;"",IFERROR(VLOOKUP($A9,[1]Traspaso!$B$4:$AE$25000,26,FALSE),""),"")</f>
        <v>168.98050000000001</v>
      </c>
      <c r="G9" s="5"/>
    </row>
    <row r="10" spans="1:8" x14ac:dyDescent="0.25">
      <c r="A10" s="1" t="s">
        <v>70</v>
      </c>
      <c r="B10" s="6"/>
      <c r="C10" s="11">
        <f>IF($A10&lt;&gt;"",IFERROR(VLOOKUP($A10,[1]Traspaso!$B$4:$AE$25000,14,FALSE),""),"")</f>
        <v>169.089</v>
      </c>
      <c r="D10" s="11">
        <f>IF($A10&lt;&gt;"",IFERROR(VLOOKUP($A10,[1]Traspaso!$B$4:$AE$25000,20,FALSE),""),"")</f>
        <v>169.096</v>
      </c>
      <c r="E10" s="8">
        <f>IF($A10&lt;&gt;"",IFERROR(VLOOKUP($A10,[1]Traspaso!$B$4:$AE$25000,21,FALSE),""),"")</f>
        <v>44870.673020833332</v>
      </c>
      <c r="F10" s="38">
        <f>IF($A10&lt;&gt;"",IFERROR(VLOOKUP($A10,[1]Traspaso!$B$4:$AE$25000,26,FALSE),""),"")</f>
        <v>169.0925</v>
      </c>
      <c r="G10" s="5"/>
    </row>
    <row r="11" spans="1:8" x14ac:dyDescent="0.25">
      <c r="A11" s="1" t="s">
        <v>71</v>
      </c>
      <c r="B11" s="6"/>
      <c r="C11" s="11">
        <f>IF($A11&lt;&gt;"",IFERROR(VLOOKUP($A11,[1]Traspaso!$B$4:$AE$25000,14,FALSE),""),"")</f>
        <v>169.244</v>
      </c>
      <c r="D11" s="11">
        <f>IF($A11&lt;&gt;"",IFERROR(VLOOKUP($A11,[1]Traspaso!$B$4:$AE$25000,20,FALSE),""),"")</f>
        <v>169.24700000000001</v>
      </c>
      <c r="E11" s="8">
        <f>IF($A11&lt;&gt;"",IFERROR(VLOOKUP($A11,[1]Traspaso!$B$4:$AE$25000,21,FALSE),""),"")</f>
        <v>44870.644560185188</v>
      </c>
      <c r="F11" s="38">
        <f>IF($A11&lt;&gt;"",IFERROR(VLOOKUP($A11,[1]Traspaso!$B$4:$AE$25000,26,FALSE),""),"")</f>
        <v>169.24549999999999</v>
      </c>
      <c r="G11" s="5"/>
    </row>
    <row r="12" spans="1:8" x14ac:dyDescent="0.25">
      <c r="A12" s="1" t="s">
        <v>72</v>
      </c>
      <c r="B12" s="6"/>
      <c r="C12" s="11">
        <f>IF($A12&lt;&gt;"",IFERROR(VLOOKUP($A12,[1]Traspaso!$B$4:$AE$25000,14,FALSE),""),"")</f>
        <v>168.84299999999999</v>
      </c>
      <c r="D12" s="11">
        <f>IF($A12&lt;&gt;"",IFERROR(VLOOKUP($A12,[1]Traspaso!$B$4:$AE$25000,20,FALSE),""),"")</f>
        <v>168.84700000000001</v>
      </c>
      <c r="E12" s="8">
        <f>IF($A12&lt;&gt;"",IFERROR(VLOOKUP($A12,[1]Traspaso!$B$4:$AE$25000,21,FALSE),""),"")</f>
        <v>44870.644988425927</v>
      </c>
      <c r="F12" s="38">
        <f>IF($A12&lt;&gt;"",IFERROR(VLOOKUP($A12,[1]Traspaso!$B$4:$AE$25000,26,FALSE),""),"")</f>
        <v>168.845</v>
      </c>
      <c r="G12" s="5"/>
    </row>
    <row r="13" spans="1:8" x14ac:dyDescent="0.25">
      <c r="A13" s="1" t="s">
        <v>73</v>
      </c>
      <c r="B13" s="6"/>
      <c r="C13" s="11">
        <f>IF($A13&lt;&gt;"",IFERROR(VLOOKUP($A13,[1]Traspaso!$B$4:$AE$25000,14,FALSE),""),"")</f>
        <v>167.97399999999999</v>
      </c>
      <c r="D13" s="11">
        <f>IF($A13&lt;&gt;"",IFERROR(VLOOKUP($A13,[1]Traspaso!$B$4:$AE$25000,20,FALSE),""),"")</f>
        <v>167.98500000000001</v>
      </c>
      <c r="E13" s="8">
        <f>IF($A13&lt;&gt;"",IFERROR(VLOOKUP($A13,[1]Traspaso!$B$4:$AE$25000,21,FALSE),""),"")</f>
        <v>44870.650960648149</v>
      </c>
      <c r="F13" s="38">
        <f>IF($A13&lt;&gt;"",IFERROR(VLOOKUP($A13,[1]Traspaso!$B$4:$AE$25000,26,FALSE),""),"")</f>
        <v>167.9795</v>
      </c>
      <c r="G13" s="5"/>
    </row>
    <row r="14" spans="1:8" x14ac:dyDescent="0.25">
      <c r="A14" s="1" t="s">
        <v>74</v>
      </c>
      <c r="B14" s="6"/>
      <c r="C14" s="11">
        <f>IF($A14&lt;&gt;"",IFERROR(VLOOKUP($A14,[1]Traspaso!$B$4:$AE$25000,14,FALSE),""),"")</f>
        <v>167.50700000000001</v>
      </c>
      <c r="D14" s="11">
        <f>IF($A14&lt;&gt;"",IFERROR(VLOOKUP($A14,[1]Traspaso!$B$4:$AE$25000,20,FALSE),""),"")</f>
        <v>167.51499999999999</v>
      </c>
      <c r="E14" s="8">
        <f>IF($A14&lt;&gt;"",IFERROR(VLOOKUP($A14,[1]Traspaso!$B$4:$AE$25000,21,FALSE),""),"")</f>
        <v>44870.651388888888</v>
      </c>
      <c r="F14" s="38">
        <f>IF($A14&lt;&gt;"",IFERROR(VLOOKUP($A14,[1]Traspaso!$B$4:$AE$25000,26,FALSE),""),"")</f>
        <v>167.511</v>
      </c>
      <c r="G14" s="5"/>
    </row>
    <row r="15" spans="1:8" x14ac:dyDescent="0.25">
      <c r="A15" s="1" t="s">
        <v>75</v>
      </c>
      <c r="B15" s="6"/>
      <c r="C15" s="11">
        <f>IF($A15&lt;&gt;"",IFERROR(VLOOKUP($A15,[1]Traspaso!$B$4:$AE$25000,14,FALSE),""),"")</f>
        <v>169.62</v>
      </c>
      <c r="D15" s="11">
        <f>IF($A15&lt;&gt;"",IFERROR(VLOOKUP($A15,[1]Traspaso!$B$4:$AE$25000,20,FALSE),""),"")</f>
        <v>169.61199999999999</v>
      </c>
      <c r="E15" s="8">
        <f>IF($A15&lt;&gt;"",IFERROR(VLOOKUP($A15,[1]Traspaso!$B$4:$AE$25000,21,FALSE),""),"")</f>
        <v>44870.661608796298</v>
      </c>
      <c r="F15" s="38">
        <f>IF($A15&lt;&gt;"",IFERROR(VLOOKUP($A15,[1]Traspaso!$B$4:$AE$25000,26,FALSE),""),"")</f>
        <v>169.61599999999999</v>
      </c>
      <c r="G15" s="5"/>
    </row>
    <row r="16" spans="1:8" x14ac:dyDescent="0.25">
      <c r="A16" s="1" t="s">
        <v>76</v>
      </c>
      <c r="B16" s="6"/>
      <c r="C16" s="11">
        <f>IF($A16&lt;&gt;"",IFERROR(VLOOKUP($A16,[1]Traspaso!$B$4:$AE$25000,14,FALSE),""),"")</f>
        <v>167.471</v>
      </c>
      <c r="D16" s="11">
        <f>IF($A16&lt;&gt;"",IFERROR(VLOOKUP($A16,[1]Traspaso!$B$4:$AE$25000,20,FALSE),""),"")</f>
        <v>167.46799999999999</v>
      </c>
      <c r="E16" s="8">
        <f>IF($A16&lt;&gt;"",IFERROR(VLOOKUP($A16,[1]Traspaso!$B$4:$AE$25000,21,FALSE),""),"")</f>
        <v>44870.663437499999</v>
      </c>
      <c r="F16" s="38">
        <f>IF($A16&lt;&gt;"",IFERROR(VLOOKUP($A16,[1]Traspaso!$B$4:$AE$25000,26,FALSE),""),"")</f>
        <v>167.46949999999998</v>
      </c>
      <c r="G16" s="5"/>
    </row>
    <row r="17" spans="1:7" x14ac:dyDescent="0.25">
      <c r="A17" s="1" t="s">
        <v>77</v>
      </c>
      <c r="B17" s="6"/>
      <c r="C17" s="11">
        <f>IF($A17&lt;&gt;"",IFERROR(VLOOKUP($A17,[1]Traspaso!$B$4:$AE$25000,14,FALSE),""),"")</f>
        <v>166.26400000000001</v>
      </c>
      <c r="D17" s="11">
        <f>IF($A17&lt;&gt;"",IFERROR(VLOOKUP($A17,[1]Traspaso!$B$4:$AE$25000,20,FALSE),""),"")</f>
        <v>166.303</v>
      </c>
      <c r="E17" s="8">
        <f>IF($A17&lt;&gt;"",IFERROR(VLOOKUP($A17,[1]Traspaso!$B$4:$AE$25000,21,FALSE),""),"")</f>
        <v>44856.521099537036</v>
      </c>
      <c r="F17" s="38">
        <f>IF($A17&lt;&gt;"",IFERROR(VLOOKUP($A17,[1]Traspaso!$B$4:$AE$25000,26,FALSE),""),"")</f>
        <v>166.2835</v>
      </c>
      <c r="G17" s="5"/>
    </row>
    <row r="18" spans="1:7" x14ac:dyDescent="0.25">
      <c r="A18" s="1" t="s">
        <v>78</v>
      </c>
      <c r="B18" s="6"/>
      <c r="C18" s="11">
        <f>IF($A18&lt;&gt;"",IFERROR(VLOOKUP($A18,[1]Traspaso!$B$4:$AE$25000,14,FALSE),""),"")</f>
        <v>170.482</v>
      </c>
      <c r="D18" s="11">
        <f>IF($A18&lt;&gt;"",IFERROR(VLOOKUP($A18,[1]Traspaso!$B$4:$AE$25000,20,FALSE),""),"")</f>
        <v>170.506</v>
      </c>
      <c r="E18" s="8">
        <f>IF($A18&lt;&gt;"",IFERROR(VLOOKUP($A18,[1]Traspaso!$B$4:$AE$25000,21,FALSE),""),"")</f>
        <v>44856.522928240738</v>
      </c>
      <c r="F18" s="38">
        <f>IF($A18&lt;&gt;"",IFERROR(VLOOKUP($A18,[1]Traspaso!$B$4:$AE$25000,26,FALSE),""),"")</f>
        <v>170.494</v>
      </c>
      <c r="G18" s="5"/>
    </row>
    <row r="19" spans="1:7" x14ac:dyDescent="0.25">
      <c r="A19" s="1" t="s">
        <v>79</v>
      </c>
      <c r="B19" s="6"/>
      <c r="C19" s="11">
        <f>IF($A19&lt;&gt;"",IFERROR(VLOOKUP($A19,[1]Traspaso!$B$4:$AE$25000,14,FALSE),""),"")</f>
        <v>164.739</v>
      </c>
      <c r="D19" s="11">
        <f>IF($A19&lt;&gt;"",IFERROR(VLOOKUP($A19,[1]Traspaso!$B$4:$AE$25000,20,FALSE),""),"")</f>
        <v>164.74</v>
      </c>
      <c r="E19" s="8">
        <f>IF($A19&lt;&gt;"",IFERROR(VLOOKUP($A19,[1]Traspaso!$B$4:$AE$25000,21,FALSE),""),"")</f>
        <v>44856.621874999997</v>
      </c>
      <c r="F19" s="38">
        <f>IF($A19&lt;&gt;"",IFERROR(VLOOKUP($A19,[1]Traspaso!$B$4:$AE$25000,26,FALSE),""),"")</f>
        <v>164.73950000000002</v>
      </c>
      <c r="G19" s="5"/>
    </row>
    <row r="20" spans="1:7" x14ac:dyDescent="0.25">
      <c r="A20" s="1" t="s">
        <v>80</v>
      </c>
      <c r="B20" s="6"/>
      <c r="C20" s="11">
        <f>IF($A20&lt;&gt;"",IFERROR(VLOOKUP($A20,[1]Traspaso!$B$4:$AE$25000,14,FALSE),""),"")</f>
        <v>165.91800000000001</v>
      </c>
      <c r="D20" s="11">
        <f>IF($A20&lt;&gt;"",IFERROR(VLOOKUP($A20,[1]Traspaso!$B$4:$AE$25000,20,FALSE),""),"")</f>
        <v>165.916</v>
      </c>
      <c r="E20" s="8">
        <f>IF($A20&lt;&gt;"",IFERROR(VLOOKUP($A20,[1]Traspaso!$B$4:$AE$25000,21,FALSE),""),"")</f>
        <v>44856.622812499998</v>
      </c>
      <c r="F20" s="38">
        <f>IF($A20&lt;&gt;"",IFERROR(VLOOKUP($A20,[1]Traspaso!$B$4:$AE$25000,26,FALSE),""),"")</f>
        <v>165.917</v>
      </c>
      <c r="G20" s="5"/>
    </row>
    <row r="21" spans="1:7" x14ac:dyDescent="0.25">
      <c r="A21" s="1" t="s">
        <v>82</v>
      </c>
      <c r="B21" s="6"/>
      <c r="C21" s="11">
        <f>IF($A21&lt;&gt;"",IFERROR(VLOOKUP($A21,[1]Traspaso!$B$4:$AE$25000,14,FALSE),""),"")</f>
        <v>99.995000000000005</v>
      </c>
      <c r="D21" s="11">
        <f>IF($A21&lt;&gt;"",IFERROR(VLOOKUP($A21,[1]Traspaso!$B$4:$AE$25000,20,FALSE),""),"")</f>
        <v>99.995999999999995</v>
      </c>
      <c r="E21" s="8">
        <f>IF($A21&lt;&gt;"",IFERROR(VLOOKUP($A21,[1]Traspaso!$B$4:$AE$25000,21,FALSE),""),"")</f>
        <v>44900.47388888889</v>
      </c>
      <c r="F21" s="38">
        <f>IF($A21&lt;&gt;"",IFERROR(VLOOKUP($A21,[1]Traspaso!$B$4:$AE$25000,26,FALSE),""),"")</f>
        <v>99.995499999999993</v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D1" sqref="D1:T1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83</v>
      </c>
      <c r="H2" s="33"/>
      <c r="I2" s="34" t="s">
        <v>28</v>
      </c>
      <c r="J2" s="48" t="s">
        <v>62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D9108226</v>
      </c>
      <c r="B4" s="20">
        <v>169.97800000000001</v>
      </c>
      <c r="C4" s="15">
        <v>44922.819398148145</v>
      </c>
      <c r="D4" s="1">
        <v>32.700000000000003</v>
      </c>
      <c r="E4" s="1">
        <v>20.3</v>
      </c>
      <c r="F4" s="23">
        <f>IF(AND(AB4&lt;&gt;"",D4&lt;&gt;""),(D4-AB4),"")</f>
        <v>31.6</v>
      </c>
      <c r="G4" s="23">
        <f>IF(AND(AC4&lt;&gt;"",E4&lt;&gt;""),(E4-AC4),"")</f>
        <v>20.3</v>
      </c>
      <c r="H4" s="20">
        <v>169.98500000000001</v>
      </c>
      <c r="I4" s="15">
        <v>44923.409861111111</v>
      </c>
      <c r="J4" s="1">
        <v>35.299999999999997</v>
      </c>
      <c r="K4" s="1">
        <v>22.1</v>
      </c>
      <c r="L4" s="23">
        <f>IF(AND(AB4&lt;&gt;"",J4&lt;&gt;""),(J4-AB4),"")</f>
        <v>34.199999999999996</v>
      </c>
      <c r="M4" s="23">
        <f>IF(AND(AC4&lt;&gt;"",K4&lt;&gt;""),(K4-AC4),"")</f>
        <v>22.1</v>
      </c>
      <c r="N4" s="20">
        <v>170.02699999999999</v>
      </c>
      <c r="O4" s="15">
        <v>44921.532118055555</v>
      </c>
      <c r="P4" s="1">
        <v>32.200000000000003</v>
      </c>
      <c r="Q4" s="1">
        <v>22.4</v>
      </c>
      <c r="R4" s="23">
        <f>IF(AND(AB4&lt;&gt;"",P4&lt;&gt;""),(P4-AB4),"")</f>
        <v>31.1</v>
      </c>
      <c r="S4" s="23">
        <f>IF(AND(AC4&lt;&gt;"",Q4&lt;&gt;""),(Q4-AC4),"")</f>
        <v>22.4</v>
      </c>
      <c r="T4" s="20">
        <v>169.97800000000001</v>
      </c>
      <c r="U4" s="15">
        <v>44922.704050925924</v>
      </c>
      <c r="V4" s="1">
        <v>34.6</v>
      </c>
      <c r="W4" s="1">
        <v>20.8</v>
      </c>
      <c r="X4" s="23">
        <f>IF(AND(AB4&lt;&gt;"",V4&lt;&gt;""),(V4-AB4),"")</f>
        <v>33.5</v>
      </c>
      <c r="Y4" s="23">
        <f>IF(AND(AC4&lt;&gt;"",W4&lt;&gt;""),(W4-AC4),"")</f>
        <v>20.8</v>
      </c>
      <c r="Z4" s="11">
        <f>IF(T4="","",IF(LEFT(Pesos_Blancos!A2,2)="QC",T4,IF(ABS((N4-T4))&lt;=0.05,(N4+T4)/2,"Error")))</f>
        <v>170.0025</v>
      </c>
      <c r="AA4" s="11">
        <f>IF(A4="","",IF(LEFT(Pesos_Blancos!A2,2)="QC",T4,IF(OR(Pesos_Blancos!F2&gt;Z4,Z4="Error"),"VERIFIQUE",ABS(Pesos_Blancos!F2-Z4))))</f>
        <v>1.2609999999999957</v>
      </c>
      <c r="AB4" s="1">
        <v>1.1000000000000001</v>
      </c>
      <c r="AC4" s="1">
        <v>0</v>
      </c>
      <c r="AD4" s="1" t="s">
        <v>61</v>
      </c>
    </row>
    <row r="5" spans="1:30" x14ac:dyDescent="0.25">
      <c r="A5" s="5" t="str">
        <f>IF(Pesos_Blancos!A3&lt;&gt;"",Pesos_Blancos!A3,"")</f>
        <v>D9108227</v>
      </c>
      <c r="B5" s="20">
        <v>170.52799999999999</v>
      </c>
      <c r="C5" s="15">
        <v>44922.820057870369</v>
      </c>
      <c r="D5" s="1">
        <v>32.700000000000003</v>
      </c>
      <c r="E5" s="1">
        <v>20.3</v>
      </c>
      <c r="F5" s="23">
        <f t="shared" ref="F5:F24" si="0">IF(AND(AB5&lt;&gt;"",D5&lt;&gt;""),(D5-AB5),"")</f>
        <v>31.6</v>
      </c>
      <c r="G5" s="23">
        <f t="shared" ref="G5:G24" si="1">IF(AND(AC5&lt;&gt;"",E5&lt;&gt;""),(E5-AC5),"")</f>
        <v>20.3</v>
      </c>
      <c r="H5" s="20">
        <v>170.53100000000001</v>
      </c>
      <c r="I5" s="15">
        <v>44923.410960648151</v>
      </c>
      <c r="J5" s="1">
        <v>35.299999999999997</v>
      </c>
      <c r="K5" s="1">
        <v>22.1</v>
      </c>
      <c r="L5" s="23">
        <f t="shared" ref="L5:L24" si="2">IF(AND(AB5&lt;&gt;"",J5&lt;&gt;""),(J5-AB5),"")</f>
        <v>34.199999999999996</v>
      </c>
      <c r="M5" s="23">
        <f t="shared" ref="M5:M24" si="3">IF(AND(AC5&lt;&gt;"",K5&lt;&gt;""),(K5-AC5),"")</f>
        <v>22.1</v>
      </c>
      <c r="N5" s="20">
        <v>170.535</v>
      </c>
      <c r="O5" s="15">
        <v>44921.532650462963</v>
      </c>
      <c r="P5" s="1">
        <v>32.200000000000003</v>
      </c>
      <c r="Q5" s="1">
        <v>22.4</v>
      </c>
      <c r="R5" s="23">
        <f t="shared" ref="R5:R24" si="4">IF(AND(AB5&lt;&gt;"",P5&lt;&gt;""),(P5-AB5),"")</f>
        <v>31.1</v>
      </c>
      <c r="S5" s="23">
        <f t="shared" ref="S5:S24" si="5">IF(AND(AC5&lt;&gt;"",Q5&lt;&gt;""),(Q5-AC5),"")</f>
        <v>22.4</v>
      </c>
      <c r="T5" s="20">
        <v>170.53</v>
      </c>
      <c r="U5" s="15">
        <v>44922.706018518518</v>
      </c>
      <c r="V5" s="1">
        <v>34.6</v>
      </c>
      <c r="W5" s="1">
        <v>20.8</v>
      </c>
      <c r="X5" s="23">
        <f t="shared" ref="X5:X24" si="6">IF(AND(AB5&lt;&gt;"",V5&lt;&gt;""),(V5-AB5),"")</f>
        <v>33.5</v>
      </c>
      <c r="Y5" s="23">
        <f t="shared" ref="Y5:Y24" si="7">IF(AND(AC5&lt;&gt;"",W5&lt;&gt;""),(W5-AC5),"")</f>
        <v>20.8</v>
      </c>
      <c r="Z5" s="11">
        <f>IF(T5="","",IF(LEFT(Pesos_Blancos!A3,2)="QC",T5,IF(ABS((N5-T5))&lt;=0.05,(N5+T5)/2,"Error")))</f>
        <v>170.5325</v>
      </c>
      <c r="AA5" s="11">
        <f>IF(A5="","",IF(LEFT(Pesos_Blancos!A3,2)="QC",T5,IF(OR(Pesos_Blancos!F3&gt;Z5,Z5="Error"),"VERIFIQUE",ABS(Pesos_Blancos!F3-Z5))))</f>
        <v>0.99199999999999022</v>
      </c>
      <c r="AB5" s="1">
        <v>1.1000000000000001</v>
      </c>
      <c r="AC5" s="1">
        <v>0</v>
      </c>
      <c r="AD5" s="1" t="s">
        <v>61</v>
      </c>
    </row>
    <row r="6" spans="1:30" x14ac:dyDescent="0.25">
      <c r="A6" s="5" t="str">
        <f>IF(Pesos_Blancos!A4&lt;&gt;"",Pesos_Blancos!A4,"")</f>
        <v>D9109403</v>
      </c>
      <c r="B6" s="20">
        <v>165.29300000000001</v>
      </c>
      <c r="C6" s="15">
        <v>44922.820949074077</v>
      </c>
      <c r="D6" s="1">
        <v>32.700000000000003</v>
      </c>
      <c r="E6" s="1">
        <v>20.3</v>
      </c>
      <c r="F6" s="23">
        <f t="shared" si="0"/>
        <v>31.6</v>
      </c>
      <c r="G6" s="23">
        <f t="shared" si="1"/>
        <v>20.3</v>
      </c>
      <c r="H6" s="20">
        <v>165.298</v>
      </c>
      <c r="I6" s="15">
        <v>44923.412060185183</v>
      </c>
      <c r="J6" s="1">
        <v>35.299999999999997</v>
      </c>
      <c r="K6" s="1">
        <v>22.1</v>
      </c>
      <c r="L6" s="23">
        <f t="shared" si="2"/>
        <v>34.199999999999996</v>
      </c>
      <c r="M6" s="23">
        <f t="shared" si="3"/>
        <v>22.1</v>
      </c>
      <c r="N6" s="20">
        <v>165.28</v>
      </c>
      <c r="O6" s="15">
        <v>44921.533182812498</v>
      </c>
      <c r="P6" s="1">
        <v>32.200000000000003</v>
      </c>
      <c r="Q6" s="1">
        <v>22.4</v>
      </c>
      <c r="R6" s="23">
        <f t="shared" si="4"/>
        <v>31.1</v>
      </c>
      <c r="S6" s="23">
        <f t="shared" si="5"/>
        <v>22.4</v>
      </c>
      <c r="T6" s="20">
        <v>165.29900000000001</v>
      </c>
      <c r="U6" s="15">
        <v>44922.707986053239</v>
      </c>
      <c r="V6" s="1">
        <v>34.6</v>
      </c>
      <c r="W6" s="1">
        <v>20.8</v>
      </c>
      <c r="X6" s="23">
        <f t="shared" si="6"/>
        <v>33.5</v>
      </c>
      <c r="Y6" s="23">
        <f t="shared" si="7"/>
        <v>20.8</v>
      </c>
      <c r="Z6" s="11">
        <f>IF(T6="","",IF(LEFT(Pesos_Blancos!A4,2)="QC",T6,IF(ABS((N6-T6))&lt;=0.05,(N6+T6)/2,"Error")))</f>
        <v>165.2895</v>
      </c>
      <c r="AA6" s="11">
        <f>IF(A6="","",IF(LEFT(Pesos_Blancos!A4,2)="QC",T6,IF(OR(Pesos_Blancos!F4&gt;Z6,Z6="Error"),"VERIFIQUE",ABS(Pesos_Blancos!F4-Z6))))</f>
        <v>1.467000000000013</v>
      </c>
      <c r="AB6" s="1">
        <v>1.1000000000000001</v>
      </c>
      <c r="AC6" s="1">
        <v>0</v>
      </c>
      <c r="AD6" s="1" t="s">
        <v>61</v>
      </c>
    </row>
    <row r="7" spans="1:30" x14ac:dyDescent="0.25">
      <c r="A7" s="5" t="str">
        <f>IF(Pesos_Blancos!A5&lt;&gt;"",Pesos_Blancos!A5,"")</f>
        <v>D9109404</v>
      </c>
      <c r="B7" s="20">
        <v>167.25800000000001</v>
      </c>
      <c r="C7" s="15">
        <v>44922.821689814817</v>
      </c>
      <c r="D7" s="1">
        <v>32.700000000000003</v>
      </c>
      <c r="E7" s="1">
        <v>20.3</v>
      </c>
      <c r="F7" s="23">
        <f t="shared" si="0"/>
        <v>31.6</v>
      </c>
      <c r="G7" s="23">
        <f t="shared" si="1"/>
        <v>20.3</v>
      </c>
      <c r="H7" s="20">
        <v>167.26300000000001</v>
      </c>
      <c r="I7" s="15">
        <v>44923.413090277776</v>
      </c>
      <c r="J7" s="1">
        <v>35.299999999999997</v>
      </c>
      <c r="K7" s="1">
        <v>22.1</v>
      </c>
      <c r="L7" s="23">
        <f t="shared" si="2"/>
        <v>34.199999999999996</v>
      </c>
      <c r="M7" s="23">
        <f t="shared" si="3"/>
        <v>22.1</v>
      </c>
      <c r="N7" s="20">
        <v>167.226</v>
      </c>
      <c r="O7" s="15">
        <v>44921.533715219906</v>
      </c>
      <c r="P7" s="1">
        <v>32.200000000000003</v>
      </c>
      <c r="Q7" s="1">
        <v>22.4</v>
      </c>
      <c r="R7" s="23">
        <f t="shared" si="4"/>
        <v>31.1</v>
      </c>
      <c r="S7" s="23">
        <f t="shared" si="5"/>
        <v>22.4</v>
      </c>
      <c r="T7" s="20">
        <v>167.268</v>
      </c>
      <c r="U7" s="15">
        <v>44922.709953645834</v>
      </c>
      <c r="V7" s="1">
        <v>34.6</v>
      </c>
      <c r="W7" s="1">
        <v>20.8</v>
      </c>
      <c r="X7" s="23">
        <f t="shared" si="6"/>
        <v>33.5</v>
      </c>
      <c r="Y7" s="23">
        <f t="shared" si="7"/>
        <v>20.8</v>
      </c>
      <c r="Z7" s="11">
        <f>IF(T7="","",IF(LEFT(Pesos_Blancos!A5,2)="QC",T7,IF(ABS((N7-T7))&lt;=0.05,(N7+T7)/2,"Error")))</f>
        <v>167.24700000000001</v>
      </c>
      <c r="AA7" s="11">
        <f>IF(A7="","",IF(LEFT(Pesos_Blancos!A5,2)="QC",T7,IF(OR(Pesos_Blancos!F5&gt;Z7,Z7="Error"),"VERIFIQUE",ABS(Pesos_Blancos!F5-Z7))))</f>
        <v>1.4715000000000202</v>
      </c>
      <c r="AB7" s="1">
        <v>1.1000000000000001</v>
      </c>
      <c r="AC7" s="1">
        <v>0</v>
      </c>
      <c r="AD7" s="1" t="s">
        <v>61</v>
      </c>
    </row>
    <row r="8" spans="1:30" x14ac:dyDescent="0.25">
      <c r="A8" s="5" t="str">
        <f>IF(Pesos_Blancos!A6&lt;&gt;"",Pesos_Blancos!A6,"")</f>
        <v>D9099287</v>
      </c>
      <c r="B8" s="20">
        <v>172.054</v>
      </c>
      <c r="C8" s="15">
        <v>44922.822326388887</v>
      </c>
      <c r="D8" s="1">
        <v>32.700000000000003</v>
      </c>
      <c r="E8" s="1">
        <v>20.3</v>
      </c>
      <c r="F8" s="23">
        <f t="shared" si="0"/>
        <v>31.6</v>
      </c>
      <c r="G8" s="23">
        <f t="shared" si="1"/>
        <v>20.3</v>
      </c>
      <c r="H8" s="20">
        <v>172.04900000000001</v>
      </c>
      <c r="I8" s="15">
        <v>44923.413923611108</v>
      </c>
      <c r="J8" s="1">
        <v>35.299999999999997</v>
      </c>
      <c r="K8" s="1">
        <v>22.1</v>
      </c>
      <c r="L8" s="23">
        <f t="shared" si="2"/>
        <v>34.199999999999996</v>
      </c>
      <c r="M8" s="23">
        <f t="shared" si="3"/>
        <v>22.1</v>
      </c>
      <c r="N8" s="20">
        <v>172.07400000000001</v>
      </c>
      <c r="O8" s="15">
        <v>44921.534247627314</v>
      </c>
      <c r="P8" s="1">
        <v>32.200000000000003</v>
      </c>
      <c r="Q8" s="1">
        <v>22.4</v>
      </c>
      <c r="R8" s="23">
        <f t="shared" si="4"/>
        <v>31.1</v>
      </c>
      <c r="S8" s="23">
        <f t="shared" si="5"/>
        <v>22.4</v>
      </c>
      <c r="T8" s="20">
        <v>172.077</v>
      </c>
      <c r="U8" s="15">
        <v>44922.711921238428</v>
      </c>
      <c r="V8" s="1">
        <v>34.6</v>
      </c>
      <c r="W8" s="1">
        <v>20.8</v>
      </c>
      <c r="X8" s="23">
        <f t="shared" si="6"/>
        <v>33.5</v>
      </c>
      <c r="Y8" s="23">
        <f t="shared" si="7"/>
        <v>20.8</v>
      </c>
      <c r="Z8" s="11">
        <f>IF(T8="","",IF(LEFT(Pesos_Blancos!A6,2)="QC",T8,IF(ABS((N8-T8))&lt;=0.05,(N8+T8)/2,"Error")))</f>
        <v>172.07550000000001</v>
      </c>
      <c r="AA8" s="11">
        <f>IF(A8="","",IF(LEFT(Pesos_Blancos!A6,2)="QC",T8,IF(OR(Pesos_Blancos!F6&gt;Z8,Z8="Error"),"VERIFIQUE",ABS(Pesos_Blancos!F6-Z8))))</f>
        <v>3.411500000000018</v>
      </c>
      <c r="AB8" s="1">
        <v>1.1000000000000001</v>
      </c>
      <c r="AC8" s="1">
        <v>0</v>
      </c>
      <c r="AD8" s="1" t="s">
        <v>61</v>
      </c>
    </row>
    <row r="9" spans="1:30" x14ac:dyDescent="0.25">
      <c r="A9" s="5" t="str">
        <f>IF(Pesos_Blancos!A7&lt;&gt;"",Pesos_Blancos!A7,"")</f>
        <v>D9104500</v>
      </c>
      <c r="B9" s="20">
        <v>167.19300000000001</v>
      </c>
      <c r="C9" s="15">
        <v>44922.822974537034</v>
      </c>
      <c r="D9" s="1">
        <v>32.700000000000003</v>
      </c>
      <c r="E9" s="1">
        <v>20.3</v>
      </c>
      <c r="F9" s="23">
        <f t="shared" si="0"/>
        <v>31.6</v>
      </c>
      <c r="G9" s="23">
        <f t="shared" si="1"/>
        <v>20.3</v>
      </c>
      <c r="H9" s="20">
        <v>167.16300000000001</v>
      </c>
      <c r="I9" s="15">
        <v>44923.414583333331</v>
      </c>
      <c r="J9" s="1">
        <v>35.299999999999997</v>
      </c>
      <c r="K9" s="1">
        <v>22.1</v>
      </c>
      <c r="L9" s="23">
        <f t="shared" si="2"/>
        <v>34.199999999999996</v>
      </c>
      <c r="M9" s="23">
        <f t="shared" si="3"/>
        <v>22.1</v>
      </c>
      <c r="N9" s="20">
        <v>169.167</v>
      </c>
      <c r="O9" s="15">
        <v>44921.534780034723</v>
      </c>
      <c r="P9" s="1">
        <v>32.200000000000003</v>
      </c>
      <c r="Q9" s="1">
        <v>22.4</v>
      </c>
      <c r="R9" s="23">
        <f t="shared" si="4"/>
        <v>31.1</v>
      </c>
      <c r="S9" s="23">
        <f t="shared" si="5"/>
        <v>22.4</v>
      </c>
      <c r="T9" s="20">
        <v>169.19200000000001</v>
      </c>
      <c r="U9" s="15">
        <v>44922.713888831022</v>
      </c>
      <c r="V9" s="1">
        <v>34.6</v>
      </c>
      <c r="W9" s="1">
        <v>20.8</v>
      </c>
      <c r="X9" s="23">
        <f t="shared" si="6"/>
        <v>33.5</v>
      </c>
      <c r="Y9" s="23">
        <f t="shared" si="7"/>
        <v>20.8</v>
      </c>
      <c r="Z9" s="11">
        <f>IF(T9="","",IF(LEFT(Pesos_Blancos!A7,2)="QC",T9,IF(ABS((N9-T9))&lt;=0.05,(N9+T9)/2,"Error")))</f>
        <v>169.17950000000002</v>
      </c>
      <c r="AA9" s="11">
        <f>IF(A9="","",IF(LEFT(Pesos_Blancos!A7,2)="QC",T9,IF(OR(Pesos_Blancos!F7&gt;Z9,Z9="Error"),"VERIFIQUE",ABS(Pesos_Blancos!F7-Z9))))</f>
        <v>2.1800000000000068</v>
      </c>
      <c r="AB9" s="1">
        <v>1.1000000000000001</v>
      </c>
      <c r="AC9" s="1">
        <v>0</v>
      </c>
      <c r="AD9" s="1" t="s">
        <v>61</v>
      </c>
    </row>
    <row r="10" spans="1:30" x14ac:dyDescent="0.25">
      <c r="A10" s="5" t="str">
        <f>IF(Pesos_Blancos!A8&lt;&gt;"",Pesos_Blancos!A8,"")</f>
        <v>D9104501</v>
      </c>
      <c r="B10" s="20">
        <v>167.61</v>
      </c>
      <c r="C10" s="15">
        <v>44922.82403935185</v>
      </c>
      <c r="D10" s="1">
        <v>32.700000000000003</v>
      </c>
      <c r="E10" s="1">
        <v>20.3</v>
      </c>
      <c r="F10" s="23">
        <f t="shared" si="0"/>
        <v>31.6</v>
      </c>
      <c r="G10" s="23">
        <f t="shared" si="1"/>
        <v>20.3</v>
      </c>
      <c r="H10" s="20">
        <v>167.61500000000001</v>
      </c>
      <c r="I10" s="15">
        <v>44923.415567129632</v>
      </c>
      <c r="J10" s="1">
        <v>35.299999999999997</v>
      </c>
      <c r="K10" s="1">
        <v>22.1</v>
      </c>
      <c r="L10" s="23">
        <f t="shared" si="2"/>
        <v>34.199999999999996</v>
      </c>
      <c r="M10" s="23">
        <f t="shared" si="3"/>
        <v>22.1</v>
      </c>
      <c r="N10" s="20">
        <v>167.60499999999999</v>
      </c>
      <c r="O10" s="15">
        <v>44921.535312442131</v>
      </c>
      <c r="P10" s="1">
        <v>32.200000000000003</v>
      </c>
      <c r="Q10" s="1">
        <v>22.4</v>
      </c>
      <c r="R10" s="23">
        <f t="shared" si="4"/>
        <v>31.1</v>
      </c>
      <c r="S10" s="23">
        <f t="shared" si="5"/>
        <v>22.4</v>
      </c>
      <c r="T10" s="20">
        <v>167.572</v>
      </c>
      <c r="U10" s="15">
        <v>44922.715856423609</v>
      </c>
      <c r="V10" s="1">
        <v>34.6</v>
      </c>
      <c r="W10" s="1">
        <v>20.8</v>
      </c>
      <c r="X10" s="23">
        <f t="shared" si="6"/>
        <v>33.5</v>
      </c>
      <c r="Y10" s="23">
        <f t="shared" si="7"/>
        <v>20.8</v>
      </c>
      <c r="Z10" s="11">
        <f>IF(T10="","",IF(LEFT(Pesos_Blancos!A8,2)="QC",T10,IF(ABS((N10-T10))&lt;=0.05,(N10+T10)/2,"Error")))</f>
        <v>167.58850000000001</v>
      </c>
      <c r="AA10" s="11">
        <f>IF(A10="","",IF(LEFT(Pesos_Blancos!A8,2)="QC",T10,IF(OR(Pesos_Blancos!F8&gt;Z10,Z10="Error"),"VERIFIQUE",ABS(Pesos_Blancos!F8-Z10))))</f>
        <v>1.51400000000001</v>
      </c>
      <c r="AB10" s="1">
        <v>1.1000000000000001</v>
      </c>
      <c r="AC10" s="1">
        <v>0</v>
      </c>
      <c r="AD10" s="1" t="s">
        <v>61</v>
      </c>
    </row>
    <row r="11" spans="1:30" x14ac:dyDescent="0.25">
      <c r="A11" s="5" t="str">
        <f>IF(Pesos_Blancos!A9&lt;&gt;"",Pesos_Blancos!A9,"")</f>
        <v>D9108278</v>
      </c>
      <c r="B11" s="20">
        <v>169.45400000000001</v>
      </c>
      <c r="C11" s="15">
        <v>44922.824687499997</v>
      </c>
      <c r="D11" s="1">
        <v>32.700000000000003</v>
      </c>
      <c r="E11" s="1">
        <v>20.3</v>
      </c>
      <c r="F11" s="23">
        <f t="shared" si="0"/>
        <v>31.6</v>
      </c>
      <c r="G11" s="23">
        <f t="shared" si="1"/>
        <v>20.3</v>
      </c>
      <c r="H11" s="20">
        <v>169.44800000000001</v>
      </c>
      <c r="I11" s="15">
        <v>44923.416562500002</v>
      </c>
      <c r="J11" s="1">
        <v>35.299999999999997</v>
      </c>
      <c r="K11" s="1">
        <v>22.1</v>
      </c>
      <c r="L11" s="23">
        <f t="shared" si="2"/>
        <v>34.199999999999996</v>
      </c>
      <c r="M11" s="23">
        <f t="shared" si="3"/>
        <v>22.1</v>
      </c>
      <c r="N11" s="20">
        <v>169.47399999999999</v>
      </c>
      <c r="O11" s="15">
        <v>44921.535844849539</v>
      </c>
      <c r="P11" s="1">
        <v>32.200000000000003</v>
      </c>
      <c r="Q11" s="1">
        <v>22.4</v>
      </c>
      <c r="R11" s="23">
        <f t="shared" si="4"/>
        <v>31.1</v>
      </c>
      <c r="S11" s="23">
        <f t="shared" si="5"/>
        <v>22.4</v>
      </c>
      <c r="T11" s="20">
        <v>169.495</v>
      </c>
      <c r="U11" s="15">
        <v>44922.717824016203</v>
      </c>
      <c r="V11" s="1">
        <v>34.6</v>
      </c>
      <c r="W11" s="1">
        <v>20.8</v>
      </c>
      <c r="X11" s="23">
        <f t="shared" si="6"/>
        <v>33.5</v>
      </c>
      <c r="Y11" s="23">
        <f t="shared" si="7"/>
        <v>20.8</v>
      </c>
      <c r="Z11" s="11">
        <f>IF(T11="","",IF(LEFT(Pesos_Blancos!A9,2)="QC",T11,IF(ABS((N11-T11))&lt;=0.05,(N11+T11)/2,"Error")))</f>
        <v>169.4845</v>
      </c>
      <c r="AA11" s="11">
        <f>IF(A11="","",IF(LEFT(Pesos_Blancos!A9,2)="QC",T11,IF(OR(Pesos_Blancos!F9&gt;Z11,Z11="Error"),"VERIFIQUE",ABS(Pesos_Blancos!F9-Z11))))</f>
        <v>0.50399999999999068</v>
      </c>
      <c r="AB11" s="1">
        <v>1.1000000000000001</v>
      </c>
      <c r="AC11" s="1">
        <v>0</v>
      </c>
      <c r="AD11" s="1" t="s">
        <v>61</v>
      </c>
    </row>
    <row r="12" spans="1:30" x14ac:dyDescent="0.25">
      <c r="A12" s="5" t="str">
        <f>IF(Pesos_Blancos!A10&lt;&gt;"",Pesos_Blancos!A10,"")</f>
        <v>D9108279</v>
      </c>
      <c r="B12" s="20">
        <v>169.428</v>
      </c>
      <c r="C12" s="15">
        <v>44922.825555555559</v>
      </c>
      <c r="D12" s="1">
        <v>32.700000000000003</v>
      </c>
      <c r="E12" s="1">
        <v>20.3</v>
      </c>
      <c r="F12" s="23">
        <f t="shared" si="0"/>
        <v>31.6</v>
      </c>
      <c r="G12" s="23">
        <f t="shared" si="1"/>
        <v>20.3</v>
      </c>
      <c r="H12" s="20">
        <v>169.43100000000001</v>
      </c>
      <c r="I12" s="15">
        <v>44923.417708333334</v>
      </c>
      <c r="J12" s="1">
        <v>35.299999999999997</v>
      </c>
      <c r="K12" s="1">
        <v>22.1</v>
      </c>
      <c r="L12" s="23">
        <f t="shared" si="2"/>
        <v>34.199999999999996</v>
      </c>
      <c r="M12" s="23">
        <f t="shared" si="3"/>
        <v>22.1</v>
      </c>
      <c r="N12" s="20">
        <v>169.48</v>
      </c>
      <c r="O12" s="15">
        <v>44921.536377256947</v>
      </c>
      <c r="P12" s="1">
        <v>32.200000000000003</v>
      </c>
      <c r="Q12" s="1">
        <v>22.4</v>
      </c>
      <c r="R12" s="23">
        <f t="shared" si="4"/>
        <v>31.1</v>
      </c>
      <c r="S12" s="23">
        <f t="shared" si="5"/>
        <v>22.4</v>
      </c>
      <c r="T12" s="20">
        <v>169.46299999999999</v>
      </c>
      <c r="U12" s="15">
        <v>44922.719791608797</v>
      </c>
      <c r="V12" s="1">
        <v>34.6</v>
      </c>
      <c r="W12" s="1">
        <v>20.8</v>
      </c>
      <c r="X12" s="23">
        <f t="shared" si="6"/>
        <v>33.5</v>
      </c>
      <c r="Y12" s="23">
        <f t="shared" si="7"/>
        <v>20.8</v>
      </c>
      <c r="Z12" s="11">
        <f>IF(T12="","",IF(LEFT(Pesos_Blancos!A10,2)="QC",T12,IF(ABS((N12-T12))&lt;=0.05,(N12+T12)/2,"Error")))</f>
        <v>169.47149999999999</v>
      </c>
      <c r="AA12" s="11">
        <f>IF(A12="","",IF(LEFT(Pesos_Blancos!A10,2)="QC",T12,IF(OR(Pesos_Blancos!F10&gt;Z12,Z12="Error"),"VERIFIQUE",ABS(Pesos_Blancos!F10-Z12))))</f>
        <v>0.37899999999999068</v>
      </c>
      <c r="AB12" s="1">
        <v>1.1000000000000001</v>
      </c>
      <c r="AC12" s="1">
        <v>0</v>
      </c>
      <c r="AD12" s="1" t="s">
        <v>61</v>
      </c>
    </row>
    <row r="13" spans="1:30" x14ac:dyDescent="0.25">
      <c r="A13" s="5" t="str">
        <f>IF(Pesos_Blancos!A11&lt;&gt;"",Pesos_Blancos!A11,"")</f>
        <v>D9108239</v>
      </c>
      <c r="B13" s="20">
        <v>169.935</v>
      </c>
      <c r="C13" s="15">
        <v>44922.826180555552</v>
      </c>
      <c r="D13" s="1">
        <v>32.700000000000003</v>
      </c>
      <c r="E13" s="1">
        <v>20.3</v>
      </c>
      <c r="F13" s="23">
        <f t="shared" si="0"/>
        <v>31.6</v>
      </c>
      <c r="G13" s="23">
        <f t="shared" si="1"/>
        <v>20.3</v>
      </c>
      <c r="H13" s="20">
        <v>169.941</v>
      </c>
      <c r="I13" s="15">
        <v>44923.418437499997</v>
      </c>
      <c r="J13" s="1">
        <v>35.299999999999997</v>
      </c>
      <c r="K13" s="1">
        <v>22.1</v>
      </c>
      <c r="L13" s="23">
        <f t="shared" si="2"/>
        <v>34.199999999999996</v>
      </c>
      <c r="M13" s="23">
        <f t="shared" si="3"/>
        <v>22.1</v>
      </c>
      <c r="N13" s="20">
        <v>169.93199999999999</v>
      </c>
      <c r="O13" s="15">
        <v>44921.536909664355</v>
      </c>
      <c r="P13" s="1">
        <v>32.200000000000003</v>
      </c>
      <c r="Q13" s="1">
        <v>22.4</v>
      </c>
      <c r="R13" s="23">
        <f t="shared" si="4"/>
        <v>31.1</v>
      </c>
      <c r="S13" s="23">
        <f t="shared" si="5"/>
        <v>22.4</v>
      </c>
      <c r="T13" s="20">
        <v>169.91499999999999</v>
      </c>
      <c r="U13" s="15">
        <v>44922.721759201391</v>
      </c>
      <c r="V13" s="1">
        <v>34.6</v>
      </c>
      <c r="W13" s="1">
        <v>20.8</v>
      </c>
      <c r="X13" s="23">
        <f t="shared" si="6"/>
        <v>33.5</v>
      </c>
      <c r="Y13" s="23">
        <f t="shared" si="7"/>
        <v>20.8</v>
      </c>
      <c r="Z13" s="11">
        <f>IF(T13="","",IF(LEFT(Pesos_Blancos!A11,2)="QC",T13,IF(ABS((N13-T13))&lt;=0.05,(N13+T13)/2,"Error")))</f>
        <v>169.92349999999999</v>
      </c>
      <c r="AA13" s="11">
        <f>IF(A13="","",IF(LEFT(Pesos_Blancos!A11,2)="QC",T13,IF(OR(Pesos_Blancos!F11&gt;Z13,Z13="Error"),"VERIFIQUE",ABS(Pesos_Blancos!F11-Z13))))</f>
        <v>0.67799999999999727</v>
      </c>
      <c r="AB13" s="1">
        <v>1.1000000000000001</v>
      </c>
      <c r="AC13" s="1">
        <v>0</v>
      </c>
      <c r="AD13" s="1" t="s">
        <v>61</v>
      </c>
    </row>
    <row r="14" spans="1:30" x14ac:dyDescent="0.25">
      <c r="A14" s="5" t="str">
        <f>IF(Pesos_Blancos!A12&lt;&gt;"",Pesos_Blancos!A12,"")</f>
        <v>D9108240</v>
      </c>
      <c r="B14" s="20">
        <v>169.86</v>
      </c>
      <c r="C14" s="15">
        <v>44922.826886574076</v>
      </c>
      <c r="D14" s="1">
        <v>32.700000000000003</v>
      </c>
      <c r="E14" s="1">
        <v>20.3</v>
      </c>
      <c r="F14" s="23">
        <f t="shared" si="0"/>
        <v>31.6</v>
      </c>
      <c r="G14" s="23">
        <f t="shared" si="1"/>
        <v>20.3</v>
      </c>
      <c r="H14" s="20">
        <v>169.845</v>
      </c>
      <c r="I14" s="15">
        <v>44923.419236111113</v>
      </c>
      <c r="J14" s="1">
        <v>35.299999999999997</v>
      </c>
      <c r="K14" s="1">
        <v>22.1</v>
      </c>
      <c r="L14" s="23">
        <f t="shared" si="2"/>
        <v>34.199999999999996</v>
      </c>
      <c r="M14" s="23">
        <f t="shared" si="3"/>
        <v>22.1</v>
      </c>
      <c r="N14" s="20">
        <v>169.85300000000001</v>
      </c>
      <c r="O14" s="15">
        <v>44921.537442071756</v>
      </c>
      <c r="P14" s="1">
        <v>32.200000000000003</v>
      </c>
      <c r="Q14" s="1">
        <v>22.4</v>
      </c>
      <c r="R14" s="23">
        <f t="shared" si="4"/>
        <v>31.1</v>
      </c>
      <c r="S14" s="23">
        <f t="shared" si="5"/>
        <v>22.4</v>
      </c>
      <c r="T14" s="20">
        <v>169.864</v>
      </c>
      <c r="U14" s="15">
        <v>44922.723726793978</v>
      </c>
      <c r="V14" s="1">
        <v>34.6</v>
      </c>
      <c r="W14" s="1">
        <v>20.8</v>
      </c>
      <c r="X14" s="23">
        <f t="shared" si="6"/>
        <v>33.5</v>
      </c>
      <c r="Y14" s="23">
        <f t="shared" si="7"/>
        <v>20.8</v>
      </c>
      <c r="Z14" s="11">
        <f>IF(T14="","",IF(LEFT(Pesos_Blancos!A12,2)="QC",T14,IF(ABS((N14-T14))&lt;=0.05,(N14+T14)/2,"Error")))</f>
        <v>169.85849999999999</v>
      </c>
      <c r="AA14" s="11">
        <f>IF(A14="","",IF(LEFT(Pesos_Blancos!A12,2)="QC",T14,IF(OR(Pesos_Blancos!F12&gt;Z14,Z14="Error"),"VERIFIQUE",ABS(Pesos_Blancos!F12-Z14))))</f>
        <v>1.0134999999999934</v>
      </c>
      <c r="AB14" s="1">
        <v>1.1000000000000001</v>
      </c>
      <c r="AC14" s="1">
        <v>0</v>
      </c>
      <c r="AD14" s="1" t="s">
        <v>61</v>
      </c>
    </row>
    <row r="15" spans="1:30" x14ac:dyDescent="0.25">
      <c r="A15" s="5" t="str">
        <f>IF(Pesos_Blancos!A13&lt;&gt;"",Pesos_Blancos!A13,"")</f>
        <v>D9108252</v>
      </c>
      <c r="B15" s="20">
        <v>168.33799999999999</v>
      </c>
      <c r="C15" s="15">
        <v>44922.827627314815</v>
      </c>
      <c r="D15" s="1">
        <v>32.700000000000003</v>
      </c>
      <c r="E15" s="1">
        <v>20.3</v>
      </c>
      <c r="F15" s="23">
        <f t="shared" si="0"/>
        <v>31.6</v>
      </c>
      <c r="G15" s="23">
        <f t="shared" si="1"/>
        <v>20.3</v>
      </c>
      <c r="H15" s="20">
        <v>168.31200000000001</v>
      </c>
      <c r="I15" s="15">
        <v>44923.420706018522</v>
      </c>
      <c r="J15" s="1">
        <v>35.299999999999997</v>
      </c>
      <c r="K15" s="1">
        <v>22.1</v>
      </c>
      <c r="L15" s="23">
        <f t="shared" si="2"/>
        <v>34.199999999999996</v>
      </c>
      <c r="M15" s="23">
        <f t="shared" si="3"/>
        <v>22.1</v>
      </c>
      <c r="N15" s="20">
        <v>168.29499999999999</v>
      </c>
      <c r="O15" s="15">
        <v>44921.537974479164</v>
      </c>
      <c r="P15" s="1">
        <v>32.200000000000003</v>
      </c>
      <c r="Q15" s="1">
        <v>22.4</v>
      </c>
      <c r="R15" s="23">
        <f t="shared" si="4"/>
        <v>31.1</v>
      </c>
      <c r="S15" s="23">
        <f t="shared" si="5"/>
        <v>22.4</v>
      </c>
      <c r="T15" s="20">
        <v>168.321</v>
      </c>
      <c r="U15" s="15">
        <v>44922.725694386572</v>
      </c>
      <c r="V15" s="1">
        <v>34.6</v>
      </c>
      <c r="W15" s="1">
        <v>20.8</v>
      </c>
      <c r="X15" s="23">
        <f t="shared" si="6"/>
        <v>33.5</v>
      </c>
      <c r="Y15" s="23">
        <f t="shared" si="7"/>
        <v>20.8</v>
      </c>
      <c r="Z15" s="11">
        <f>IF(T15="","",IF(LEFT(Pesos_Blancos!A13,2)="QC",T15,IF(ABS((N15-T15))&lt;=0.05,(N15+T15)/2,"Error")))</f>
        <v>168.30799999999999</v>
      </c>
      <c r="AA15" s="11">
        <f>IF(A15="","",IF(LEFT(Pesos_Blancos!A13,2)="QC",T15,IF(OR(Pesos_Blancos!F13&gt;Z15,Z15="Error"),"VERIFIQUE",ABS(Pesos_Blancos!F13-Z15))))</f>
        <v>0.32849999999999113</v>
      </c>
      <c r="AB15" s="1">
        <v>1.1000000000000001</v>
      </c>
      <c r="AC15" s="1">
        <v>0</v>
      </c>
      <c r="AD15" s="1" t="s">
        <v>61</v>
      </c>
    </row>
    <row r="16" spans="1:30" x14ac:dyDescent="0.25">
      <c r="A16" s="5" t="str">
        <f>IF(Pesos_Blancos!A14&lt;&gt;"",Pesos_Blancos!A14,"")</f>
        <v>D9108253</v>
      </c>
      <c r="B16" s="20">
        <v>167.98</v>
      </c>
      <c r="C16" s="15">
        <v>44922.828275462962</v>
      </c>
      <c r="D16" s="1">
        <v>32.700000000000003</v>
      </c>
      <c r="E16" s="1">
        <v>20.3</v>
      </c>
      <c r="F16" s="23">
        <f t="shared" si="0"/>
        <v>31.6</v>
      </c>
      <c r="G16" s="23">
        <f t="shared" si="1"/>
        <v>20.3</v>
      </c>
      <c r="H16" s="20">
        <v>167.964</v>
      </c>
      <c r="I16" s="15">
        <v>44923.421550925923</v>
      </c>
      <c r="J16" s="1">
        <v>35.299999999999997</v>
      </c>
      <c r="K16" s="1">
        <v>22.1</v>
      </c>
      <c r="L16" s="23">
        <f t="shared" si="2"/>
        <v>34.199999999999996</v>
      </c>
      <c r="M16" s="23">
        <f t="shared" si="3"/>
        <v>22.1</v>
      </c>
      <c r="N16" s="20">
        <v>167.958</v>
      </c>
      <c r="O16" s="15">
        <v>44921.538506886573</v>
      </c>
      <c r="P16" s="1">
        <v>32.200000000000003</v>
      </c>
      <c r="Q16" s="1">
        <v>22.4</v>
      </c>
      <c r="R16" s="23">
        <f t="shared" si="4"/>
        <v>31.1</v>
      </c>
      <c r="S16" s="23">
        <f t="shared" si="5"/>
        <v>22.4</v>
      </c>
      <c r="T16" s="20">
        <v>167.977</v>
      </c>
      <c r="U16" s="15">
        <v>44922.727661979166</v>
      </c>
      <c r="V16" s="1">
        <v>34.6</v>
      </c>
      <c r="W16" s="1">
        <v>20.8</v>
      </c>
      <c r="X16" s="23">
        <f t="shared" si="6"/>
        <v>33.5</v>
      </c>
      <c r="Y16" s="23">
        <f t="shared" si="7"/>
        <v>20.8</v>
      </c>
      <c r="Z16" s="11">
        <f>IF(T16="","",IF(LEFT(Pesos_Blancos!A14,2)="QC",T16,IF(ABS((N16-T16))&lt;=0.05,(N16+T16)/2,"Error")))</f>
        <v>167.9675</v>
      </c>
      <c r="AA16" s="11">
        <f>IF(A16="","",IF(LEFT(Pesos_Blancos!A14,2)="QC",T16,IF(OR(Pesos_Blancos!F14&gt;Z16,Z16="Error"),"VERIFIQUE",ABS(Pesos_Blancos!F14-Z16))))</f>
        <v>0.45650000000000546</v>
      </c>
      <c r="AB16" s="1">
        <v>1.1000000000000001</v>
      </c>
      <c r="AC16" s="1">
        <v>0</v>
      </c>
      <c r="AD16" s="1" t="s">
        <v>61</v>
      </c>
    </row>
    <row r="17" spans="1:30" x14ac:dyDescent="0.25">
      <c r="A17" s="5" t="str">
        <f>IF(Pesos_Blancos!A15&lt;&gt;"",Pesos_Blancos!A15,"")</f>
        <v>D9108265</v>
      </c>
      <c r="B17" s="20">
        <v>169.97800000000001</v>
      </c>
      <c r="C17" s="15">
        <v>44922.828912037039</v>
      </c>
      <c r="D17" s="1">
        <v>32.700000000000003</v>
      </c>
      <c r="E17" s="1">
        <v>20.3</v>
      </c>
      <c r="F17" s="23">
        <f t="shared" si="0"/>
        <v>31.6</v>
      </c>
      <c r="G17" s="23">
        <f t="shared" si="1"/>
        <v>20.3</v>
      </c>
      <c r="H17" s="20">
        <v>169.983</v>
      </c>
      <c r="I17" s="15">
        <v>44923.422951388886</v>
      </c>
      <c r="J17" s="1">
        <v>35.299999999999997</v>
      </c>
      <c r="K17" s="1">
        <v>22.1</v>
      </c>
      <c r="L17" s="23">
        <f t="shared" si="2"/>
        <v>34.199999999999996</v>
      </c>
      <c r="M17" s="23">
        <f t="shared" si="3"/>
        <v>22.1</v>
      </c>
      <c r="N17" s="20">
        <v>170.041</v>
      </c>
      <c r="O17" s="15">
        <v>44921.539039293981</v>
      </c>
      <c r="P17" s="1">
        <v>32.200000000000003</v>
      </c>
      <c r="Q17" s="1">
        <v>22.4</v>
      </c>
      <c r="R17" s="23">
        <f t="shared" si="4"/>
        <v>31.1</v>
      </c>
      <c r="S17" s="23">
        <f t="shared" si="5"/>
        <v>22.4</v>
      </c>
      <c r="T17" s="20">
        <v>169.99799999999999</v>
      </c>
      <c r="U17" s="15">
        <v>44922.729629571761</v>
      </c>
      <c r="V17" s="1">
        <v>34.6</v>
      </c>
      <c r="W17" s="1">
        <v>20.8</v>
      </c>
      <c r="X17" s="23">
        <f t="shared" si="6"/>
        <v>33.5</v>
      </c>
      <c r="Y17" s="23">
        <f t="shared" si="7"/>
        <v>20.8</v>
      </c>
      <c r="Z17" s="11">
        <f>IF(T17="","",IF(LEFT(Pesos_Blancos!A15,2)="QC",T17,IF(ABS((N17-T17))&lt;=0.05,(N17+T17)/2,"Error")))</f>
        <v>170.01949999999999</v>
      </c>
      <c r="AA17" s="11">
        <f>IF(A17="","",IF(LEFT(Pesos_Blancos!A15,2)="QC",T17,IF(OR(Pesos_Blancos!F15&gt;Z17,Z17="Error"),"VERIFIQUE",ABS(Pesos_Blancos!F15-Z17))))</f>
        <v>0.40350000000000819</v>
      </c>
      <c r="AB17" s="1">
        <v>1.1000000000000001</v>
      </c>
      <c r="AC17" s="1">
        <v>0</v>
      </c>
      <c r="AD17" s="1" t="s">
        <v>61</v>
      </c>
    </row>
    <row r="18" spans="1:30" x14ac:dyDescent="0.25">
      <c r="A18" s="5" t="str">
        <f>IF(Pesos_Blancos!A16&lt;&gt;"",Pesos_Blancos!A16,"")</f>
        <v>D9108266</v>
      </c>
      <c r="B18" s="20">
        <v>167.79599999999999</v>
      </c>
      <c r="C18" s="15">
        <v>44922.829525462963</v>
      </c>
      <c r="D18" s="1">
        <v>32.700000000000003</v>
      </c>
      <c r="E18" s="1">
        <v>20.3</v>
      </c>
      <c r="F18" s="23">
        <f t="shared" si="0"/>
        <v>31.6</v>
      </c>
      <c r="G18" s="23">
        <f t="shared" si="1"/>
        <v>20.3</v>
      </c>
      <c r="H18" s="20">
        <v>167.79400000000001</v>
      </c>
      <c r="I18" s="15">
        <v>44923.42428240741</v>
      </c>
      <c r="J18" s="1">
        <v>35.299999999999997</v>
      </c>
      <c r="K18" s="1">
        <v>22.1</v>
      </c>
      <c r="L18" s="23">
        <f t="shared" si="2"/>
        <v>34.199999999999996</v>
      </c>
      <c r="M18" s="23">
        <f t="shared" si="3"/>
        <v>22.1</v>
      </c>
      <c r="N18" s="20">
        <v>167.81</v>
      </c>
      <c r="O18" s="15">
        <v>44921.539571701389</v>
      </c>
      <c r="P18" s="1">
        <v>32.200000000000003</v>
      </c>
      <c r="Q18" s="1">
        <v>22.4</v>
      </c>
      <c r="R18" s="23">
        <f t="shared" si="4"/>
        <v>31.1</v>
      </c>
      <c r="S18" s="23">
        <f t="shared" si="5"/>
        <v>22.4</v>
      </c>
      <c r="T18" s="20">
        <v>167.809</v>
      </c>
      <c r="U18" s="15">
        <v>44922.731597164355</v>
      </c>
      <c r="V18" s="1">
        <v>34.6</v>
      </c>
      <c r="W18" s="1">
        <v>20.8</v>
      </c>
      <c r="X18" s="23">
        <f t="shared" si="6"/>
        <v>33.5</v>
      </c>
      <c r="Y18" s="23">
        <f t="shared" si="7"/>
        <v>20.8</v>
      </c>
      <c r="Z18" s="11">
        <f>IF(T18="","",IF(LEFT(Pesos_Blancos!A16,2)="QC",T18,IF(ABS((N18-T18))&lt;=0.05,(N18+T18)/2,"Error")))</f>
        <v>167.80950000000001</v>
      </c>
      <c r="AA18" s="11">
        <f>IF(A18="","",IF(LEFT(Pesos_Blancos!A16,2)="QC",T18,IF(OR(Pesos_Blancos!F16&gt;Z18,Z18="Error"),"VERIFIQUE",ABS(Pesos_Blancos!F16-Z18))))</f>
        <v>0.34000000000003183</v>
      </c>
      <c r="AB18" s="1">
        <v>1.1000000000000001</v>
      </c>
      <c r="AC18" s="1">
        <v>0</v>
      </c>
      <c r="AD18" s="1" t="s">
        <v>61</v>
      </c>
    </row>
    <row r="19" spans="1:30" x14ac:dyDescent="0.25">
      <c r="A19" s="5" t="str">
        <f>IF(Pesos_Blancos!A17&lt;&gt;"",Pesos_Blancos!A17,"")</f>
        <v>D9104474</v>
      </c>
      <c r="B19" s="20">
        <v>167.69499999999999</v>
      </c>
      <c r="C19" s="15">
        <v>44922.830393518518</v>
      </c>
      <c r="D19" s="1">
        <v>32.700000000000003</v>
      </c>
      <c r="E19" s="1">
        <v>20.3</v>
      </c>
      <c r="F19" s="23">
        <f t="shared" si="0"/>
        <v>31.6</v>
      </c>
      <c r="G19" s="23">
        <f t="shared" si="1"/>
        <v>20.3</v>
      </c>
      <c r="H19" s="20">
        <v>167.69800000000001</v>
      </c>
      <c r="I19" s="15">
        <v>44923.430104166669</v>
      </c>
      <c r="J19" s="1">
        <v>35.299999999999997</v>
      </c>
      <c r="K19" s="1">
        <v>22.1</v>
      </c>
      <c r="L19" s="23">
        <f t="shared" si="2"/>
        <v>34.199999999999996</v>
      </c>
      <c r="M19" s="23">
        <f t="shared" si="3"/>
        <v>22.1</v>
      </c>
      <c r="N19" s="20">
        <v>167.68700000000001</v>
      </c>
      <c r="O19" s="15">
        <v>44921.540104108797</v>
      </c>
      <c r="P19" s="1">
        <v>32.200000000000003</v>
      </c>
      <c r="Q19" s="1">
        <v>22.4</v>
      </c>
      <c r="R19" s="23">
        <f t="shared" si="4"/>
        <v>31.1</v>
      </c>
      <c r="S19" s="23">
        <f t="shared" si="5"/>
        <v>22.4</v>
      </c>
      <c r="T19" s="20">
        <v>167.697</v>
      </c>
      <c r="U19" s="15">
        <v>44922.733564756942</v>
      </c>
      <c r="V19" s="1">
        <v>34.6</v>
      </c>
      <c r="W19" s="1">
        <v>20.8</v>
      </c>
      <c r="X19" s="23">
        <f t="shared" si="6"/>
        <v>33.5</v>
      </c>
      <c r="Y19" s="23">
        <f t="shared" si="7"/>
        <v>20.8</v>
      </c>
      <c r="Z19" s="11">
        <f>IF(T19="","",IF(LEFT(Pesos_Blancos!A17,2)="QC",T19,IF(ABS((N19-T19))&lt;=0.05,(N19+T19)/2,"Error")))</f>
        <v>167.69200000000001</v>
      </c>
      <c r="AA19" s="11">
        <f>IF(A19="","",IF(LEFT(Pesos_Blancos!A17,2)="QC",T19,IF(OR(Pesos_Blancos!F17&gt;Z19,Z19="Error"),"VERIFIQUE",ABS(Pesos_Blancos!F17-Z19))))</f>
        <v>1.4085000000000036</v>
      </c>
      <c r="AB19" s="1">
        <v>1.1000000000000001</v>
      </c>
      <c r="AC19" s="1">
        <v>0</v>
      </c>
      <c r="AD19" s="1" t="s">
        <v>61</v>
      </c>
    </row>
    <row r="20" spans="1:30" x14ac:dyDescent="0.25">
      <c r="A20" s="5" t="str">
        <f>IF(Pesos_Blancos!A18&lt;&gt;"",Pesos_Blancos!A18,"")</f>
        <v>D9104475</v>
      </c>
      <c r="B20" s="20">
        <v>170.827</v>
      </c>
      <c r="C20" s="15">
        <v>44922.831053240741</v>
      </c>
      <c r="D20" s="1">
        <v>32.700000000000003</v>
      </c>
      <c r="E20" s="1">
        <v>20.3</v>
      </c>
      <c r="F20" s="23">
        <f t="shared" si="0"/>
        <v>31.6</v>
      </c>
      <c r="G20" s="23">
        <f t="shared" si="1"/>
        <v>20.3</v>
      </c>
      <c r="H20" s="20">
        <v>170.84399999999999</v>
      </c>
      <c r="I20" s="15">
        <v>44923.432812500003</v>
      </c>
      <c r="J20" s="1">
        <v>35.299999999999997</v>
      </c>
      <c r="K20" s="1">
        <v>22.1</v>
      </c>
      <c r="L20" s="23">
        <f t="shared" si="2"/>
        <v>34.199999999999996</v>
      </c>
      <c r="M20" s="23">
        <f t="shared" si="3"/>
        <v>22.1</v>
      </c>
      <c r="N20" s="20">
        <v>170.893</v>
      </c>
      <c r="O20" s="15">
        <v>44921.540636516205</v>
      </c>
      <c r="P20" s="1">
        <v>32.200000000000003</v>
      </c>
      <c r="Q20" s="1">
        <v>22.4</v>
      </c>
      <c r="R20" s="23">
        <f t="shared" si="4"/>
        <v>31.1</v>
      </c>
      <c r="S20" s="23">
        <f t="shared" si="5"/>
        <v>22.4</v>
      </c>
      <c r="T20" s="20">
        <v>170.846</v>
      </c>
      <c r="U20" s="15">
        <v>44922.735532349536</v>
      </c>
      <c r="V20" s="1">
        <v>34.6</v>
      </c>
      <c r="W20" s="1">
        <v>20.8</v>
      </c>
      <c r="X20" s="23">
        <f t="shared" si="6"/>
        <v>33.5</v>
      </c>
      <c r="Y20" s="23">
        <f t="shared" si="7"/>
        <v>20.8</v>
      </c>
      <c r="Z20" s="11">
        <f>IF(T20="","",IF(LEFT(Pesos_Blancos!A18,2)="QC",T20,IF(ABS((N20-T20))&lt;=0.05,(N20+T20)/2,"Error")))</f>
        <v>170.86950000000002</v>
      </c>
      <c r="AA20" s="11">
        <f>IF(A20="","",IF(LEFT(Pesos_Blancos!A18,2)="QC",T20,IF(OR(Pesos_Blancos!F18&gt;Z20,Z20="Error"),"VERIFIQUE",ABS(Pesos_Blancos!F18-Z20))))</f>
        <v>0.3755000000000166</v>
      </c>
      <c r="AB20" s="1">
        <v>1.1000000000000001</v>
      </c>
      <c r="AC20" s="1">
        <v>0</v>
      </c>
      <c r="AD20" s="1" t="s">
        <v>61</v>
      </c>
    </row>
    <row r="21" spans="1:30" x14ac:dyDescent="0.25">
      <c r="A21" s="5" t="str">
        <f>IF(Pesos_Blancos!A19&lt;&gt;"",Pesos_Blancos!A19,"")</f>
        <v>D9104513</v>
      </c>
      <c r="B21" s="20">
        <v>164.994</v>
      </c>
      <c r="C21" s="15">
        <v>44922.831597222219</v>
      </c>
      <c r="D21" s="1">
        <v>32.700000000000003</v>
      </c>
      <c r="E21" s="1">
        <v>20.3</v>
      </c>
      <c r="F21" s="23">
        <f t="shared" si="0"/>
        <v>31.6</v>
      </c>
      <c r="G21" s="23">
        <f t="shared" si="1"/>
        <v>20.3</v>
      </c>
      <c r="H21" s="20">
        <v>164.988</v>
      </c>
      <c r="I21" s="15">
        <v>44923.434999999998</v>
      </c>
      <c r="J21" s="1">
        <v>35.299999999999997</v>
      </c>
      <c r="K21" s="1">
        <v>22.1</v>
      </c>
      <c r="L21" s="23">
        <f t="shared" si="2"/>
        <v>34.199999999999996</v>
      </c>
      <c r="M21" s="23">
        <f t="shared" si="3"/>
        <v>22.1</v>
      </c>
      <c r="N21" s="20">
        <v>164.99</v>
      </c>
      <c r="O21" s="15">
        <v>44921.541168923613</v>
      </c>
      <c r="P21" s="1">
        <v>32.200000000000003</v>
      </c>
      <c r="Q21" s="1">
        <v>22.4</v>
      </c>
      <c r="R21" s="23">
        <f t="shared" si="4"/>
        <v>31.1</v>
      </c>
      <c r="S21" s="23">
        <f t="shared" si="5"/>
        <v>22.4</v>
      </c>
      <c r="T21" s="20">
        <v>164.99799999999999</v>
      </c>
      <c r="U21" s="15">
        <v>44922.73749994213</v>
      </c>
      <c r="V21" s="1">
        <v>34.6</v>
      </c>
      <c r="W21" s="1">
        <v>20.8</v>
      </c>
      <c r="X21" s="23">
        <f t="shared" si="6"/>
        <v>33.5</v>
      </c>
      <c r="Y21" s="23">
        <f t="shared" si="7"/>
        <v>20.8</v>
      </c>
      <c r="Z21" s="11">
        <f>IF(T21="","",IF(LEFT(Pesos_Blancos!A19,2)="QC",T21,IF(ABS((N21-T21))&lt;=0.05,(N21+T21)/2,"Error")))</f>
        <v>164.994</v>
      </c>
      <c r="AA21" s="11">
        <f>IF(A21="","",IF(LEFT(Pesos_Blancos!A19,2)="QC",T21,IF(OR(Pesos_Blancos!F19&gt;Z21,Z21="Error"),"VERIFIQUE",ABS(Pesos_Blancos!F19-Z21))))</f>
        <v>0.25449999999997885</v>
      </c>
      <c r="AB21" s="1">
        <v>1.1000000000000001</v>
      </c>
      <c r="AC21" s="1">
        <v>0</v>
      </c>
      <c r="AD21" s="1" t="s">
        <v>61</v>
      </c>
    </row>
    <row r="22" spans="1:30" x14ac:dyDescent="0.25">
      <c r="A22" s="5" t="str">
        <f>IF(Pesos_Blancos!A20&lt;&gt;"",Pesos_Blancos!A20,"")</f>
        <v>D9104514</v>
      </c>
      <c r="B22" s="20">
        <v>166.136</v>
      </c>
      <c r="C22" s="15">
        <v>44922.831979166665</v>
      </c>
      <c r="D22" s="1">
        <v>32.700000000000003</v>
      </c>
      <c r="E22" s="1">
        <v>20.3</v>
      </c>
      <c r="F22" s="23">
        <f t="shared" si="0"/>
        <v>31.6</v>
      </c>
      <c r="G22" s="23">
        <f t="shared" si="1"/>
        <v>20.3</v>
      </c>
      <c r="H22" s="20">
        <v>166.13399999999999</v>
      </c>
      <c r="I22" s="15">
        <v>44923.438738425924</v>
      </c>
      <c r="J22" s="1">
        <v>35.299999999999997</v>
      </c>
      <c r="K22" s="1">
        <v>22.1</v>
      </c>
      <c r="L22" s="23">
        <f t="shared" si="2"/>
        <v>34.199999999999996</v>
      </c>
      <c r="M22" s="23">
        <f t="shared" si="3"/>
        <v>22.1</v>
      </c>
      <c r="N22" s="20">
        <v>166.14500000000001</v>
      </c>
      <c r="O22" s="15">
        <v>44921.541701331022</v>
      </c>
      <c r="P22" s="1">
        <v>32.200000000000003</v>
      </c>
      <c r="Q22" s="1">
        <v>22.4</v>
      </c>
      <c r="R22" s="23">
        <f t="shared" si="4"/>
        <v>31.1</v>
      </c>
      <c r="S22" s="23">
        <f t="shared" si="5"/>
        <v>22.4</v>
      </c>
      <c r="T22" s="20">
        <v>166.142</v>
      </c>
      <c r="U22" s="15">
        <v>44922.739467534724</v>
      </c>
      <c r="V22" s="1">
        <v>34.6</v>
      </c>
      <c r="W22" s="1">
        <v>20.8</v>
      </c>
      <c r="X22" s="23">
        <f t="shared" si="6"/>
        <v>33.5</v>
      </c>
      <c r="Y22" s="23">
        <f t="shared" si="7"/>
        <v>20.8</v>
      </c>
      <c r="Z22" s="11">
        <f>IF(T22="","",IF(LEFT(Pesos_Blancos!A20,2)="QC",T22,IF(ABS((N22-T22))&lt;=0.05,(N22+T22)/2,"Error")))</f>
        <v>166.14350000000002</v>
      </c>
      <c r="AA22" s="11">
        <f>IF(A22="","",IF(LEFT(Pesos_Blancos!A20,2)="QC",T22,IF(OR(Pesos_Blancos!F20&gt;Z22,Z22="Error"),"VERIFIQUE",ABS(Pesos_Blancos!F20-Z22))))</f>
        <v>0.22650000000001569</v>
      </c>
      <c r="AB22" s="1">
        <v>1.1000000000000001</v>
      </c>
      <c r="AC22" s="1">
        <v>0</v>
      </c>
      <c r="AD22" s="1" t="s">
        <v>61</v>
      </c>
    </row>
    <row r="23" spans="1:30" x14ac:dyDescent="0.25">
      <c r="A23" s="5" t="str">
        <f>IF(Pesos_Blancos!A21&lt;&gt;"",Pesos_Blancos!A21,"")</f>
        <v>QC 168</v>
      </c>
      <c r="B23" s="20">
        <v>99.995999999999995</v>
      </c>
      <c r="C23" s="15">
        <v>44922.832361111112</v>
      </c>
      <c r="D23" s="1">
        <v>33</v>
      </c>
      <c r="E23" s="1">
        <v>20.9</v>
      </c>
      <c r="F23" s="23">
        <f t="shared" si="0"/>
        <v>31.9</v>
      </c>
      <c r="G23" s="23">
        <f t="shared" si="1"/>
        <v>20.9</v>
      </c>
      <c r="H23" s="20">
        <v>99.995999999999995</v>
      </c>
      <c r="I23" s="15">
        <v>44923.439027777778</v>
      </c>
      <c r="J23" s="1">
        <v>32.5</v>
      </c>
      <c r="K23" s="1">
        <v>22.3</v>
      </c>
      <c r="L23" s="23">
        <f t="shared" si="2"/>
        <v>31.4</v>
      </c>
      <c r="M23" s="23">
        <f t="shared" si="3"/>
        <v>22.3</v>
      </c>
      <c r="N23" s="20">
        <v>99.995999999999995</v>
      </c>
      <c r="O23" s="15">
        <v>44921.542233738423</v>
      </c>
      <c r="P23" s="1">
        <v>31.1</v>
      </c>
      <c r="Q23" s="1">
        <v>22.2</v>
      </c>
      <c r="R23" s="23">
        <f t="shared" si="4"/>
        <v>30</v>
      </c>
      <c r="S23" s="23">
        <f t="shared" si="5"/>
        <v>22.2</v>
      </c>
      <c r="T23" s="20">
        <v>99.995999999999995</v>
      </c>
      <c r="U23" s="15">
        <v>44922.741435127318</v>
      </c>
      <c r="V23" s="1">
        <v>37.1</v>
      </c>
      <c r="W23" s="1">
        <v>20.9</v>
      </c>
      <c r="X23" s="23">
        <f t="shared" si="6"/>
        <v>36</v>
      </c>
      <c r="Y23" s="23">
        <f t="shared" si="7"/>
        <v>20.9</v>
      </c>
      <c r="Z23" s="11">
        <f>IF(T23="","",IF(LEFT(Pesos_Blancos!A21,2)="QC",T23,IF(ABS((N23-T23))&lt;=0.05,(N23+T23)/2,"Error")))</f>
        <v>99.995999999999995</v>
      </c>
      <c r="AA23" s="11">
        <f>IF(A23="","",IF(LEFT(Pesos_Blancos!A21,2)="QC",T23,IF(OR(Pesos_Blancos!F21&gt;Z23,Z23="Error"),"VERIFIQUE",ABS(Pesos_Blancos!F21-Z23))))</f>
        <v>99.995999999999995</v>
      </c>
      <c r="AB23" s="1">
        <v>1.1000000000000001</v>
      </c>
      <c r="AC23" s="1">
        <v>0</v>
      </c>
      <c r="AD23" s="1" t="s">
        <v>61</v>
      </c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8j39TBubXCh0qKdZWklBaZyFA/cVFOdZBjJld25Yjw9iyT4LkTzGRLDbch0lkEghIoV4wC1bYz6b0JmVhTFR5w==" saltValue="gH2XteEZkCuDZi4hR0DRY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D9108226</v>
      </c>
      <c r="B2" s="25">
        <f>IF(AND(A2&lt;&gt;"",Filtros_Muestra!N4&lt;&gt;""),Filtros_Muestra!N4,"")</f>
        <v>170.02699999999999</v>
      </c>
      <c r="C2" s="19">
        <f>IF(AND(A2&lt;&gt;"",Filtros_Muestra!O4&lt;&gt;""),Filtros_Muestra!O4,"")</f>
        <v>44921.532118055555</v>
      </c>
      <c r="D2">
        <f>IF(AND(A2&lt;&gt;"",Filtros_Muestra!R4&lt;&gt;""),Filtros_Muestra!R4,"")</f>
        <v>31.1</v>
      </c>
      <c r="E2">
        <f>IF(AND(A2&lt;&gt;"",Filtros_Muestra!S4&lt;&gt;""),Filtros_Muestra!S4,"")</f>
        <v>22.4</v>
      </c>
      <c r="F2" s="25">
        <f>IF(AND(A2&lt;&gt;"",Filtros_Muestra!T4&lt;&gt;""),Filtros_Muestra!T4,"")</f>
        <v>169.97800000000001</v>
      </c>
      <c r="G2" s="19">
        <f>IF(AND(A2&lt;&gt;"",Filtros_Muestra!U4&lt;&gt;""),Filtros_Muestra!U4,"")</f>
        <v>44922.704050925924</v>
      </c>
      <c r="H2">
        <f>IF(AND(A2&lt;&gt;"",Filtros_Muestra!X4&lt;&gt;""),Filtros_Muestra!X4,"")</f>
        <v>33.5</v>
      </c>
      <c r="I2">
        <f>IF(AND(A2&lt;&gt;"",Filtros_Muestra!Y4&lt;&gt;""),Filtros_Muestra!Y4,"")</f>
        <v>20.8</v>
      </c>
      <c r="J2" s="25">
        <f>IF(AND(A2&lt;&gt;"",Filtros_Muestra!Z4&lt;&gt;""),Filtros_Muestra!Z4,"")</f>
        <v>170.0025</v>
      </c>
      <c r="K2" s="25">
        <f>IF(AND(A2&lt;&gt;"",Filtros_Muestra!AA4&lt;&gt;""),Filtros_Muestra!AA4,"")</f>
        <v>1.2609999999999957</v>
      </c>
    </row>
    <row r="3" spans="1:12" x14ac:dyDescent="0.25">
      <c r="A3" t="str">
        <f>IF(Pesos_Blancos!A3&lt;&gt;"",Pesos_Blancos!A3,"")</f>
        <v>D9108227</v>
      </c>
      <c r="B3" s="25">
        <f>IF(AND(A3&lt;&gt;"",Filtros_Muestra!N5&lt;&gt;""),Filtros_Muestra!N5,"")</f>
        <v>170.535</v>
      </c>
      <c r="C3" s="19">
        <f>IF(AND(A3&lt;&gt;"",Filtros_Muestra!O5&lt;&gt;""),Filtros_Muestra!O5,"")</f>
        <v>44921.532650462963</v>
      </c>
      <c r="D3">
        <f>IF(AND(A3&lt;&gt;"",Filtros_Muestra!R5&lt;&gt;""),Filtros_Muestra!R5,"")</f>
        <v>31.1</v>
      </c>
      <c r="E3">
        <f>IF(AND(A3&lt;&gt;"",Filtros_Muestra!S5&lt;&gt;""),Filtros_Muestra!S5,"")</f>
        <v>22.4</v>
      </c>
      <c r="F3" s="25">
        <f>IF(AND(A3&lt;&gt;"",Filtros_Muestra!T5&lt;&gt;""),Filtros_Muestra!T5,"")</f>
        <v>170.53</v>
      </c>
      <c r="G3" s="19">
        <f>IF(AND(A3&lt;&gt;"",Filtros_Muestra!U5&lt;&gt;""),Filtros_Muestra!U5,"")</f>
        <v>44922.706018518518</v>
      </c>
      <c r="H3">
        <f>IF(AND(A3&lt;&gt;"",Filtros_Muestra!X5&lt;&gt;""),Filtros_Muestra!X5,"")</f>
        <v>33.5</v>
      </c>
      <c r="I3">
        <f>IF(AND(A3&lt;&gt;"",Filtros_Muestra!Y5&lt;&gt;""),Filtros_Muestra!Y5,"")</f>
        <v>20.8</v>
      </c>
      <c r="J3" s="25">
        <f>IF(AND(A3&lt;&gt;"",Filtros_Muestra!Z5&lt;&gt;""),Filtros_Muestra!Z5,"")</f>
        <v>170.5325</v>
      </c>
      <c r="K3" s="25">
        <f>IF(A3&lt;&gt;"",Filtros_Muestra!AA5,"")</f>
        <v>0.99199999999999022</v>
      </c>
    </row>
    <row r="4" spans="1:12" x14ac:dyDescent="0.25">
      <c r="A4" t="str">
        <f>IF(Pesos_Blancos!A4&lt;&gt;"",Pesos_Blancos!A4,"")</f>
        <v>D9109403</v>
      </c>
      <c r="B4" s="25">
        <f>IF(AND(A4&lt;&gt;"",Filtros_Muestra!N6&lt;&gt;""),Filtros_Muestra!N6,"")</f>
        <v>165.28</v>
      </c>
      <c r="C4" s="19">
        <f>IF(AND(A4&lt;&gt;"",Filtros_Muestra!O6&lt;&gt;""),Filtros_Muestra!O6,"")</f>
        <v>44921.533182812498</v>
      </c>
      <c r="D4">
        <f>IF(AND(A4&lt;&gt;"",Filtros_Muestra!R6&lt;&gt;""),Filtros_Muestra!R6,"")</f>
        <v>31.1</v>
      </c>
      <c r="E4">
        <f>IF(AND(A4&lt;&gt;"",Filtros_Muestra!S6&lt;&gt;""),Filtros_Muestra!S6,"")</f>
        <v>22.4</v>
      </c>
      <c r="F4" s="25">
        <f>IF(AND(A4&lt;&gt;"",Filtros_Muestra!T6&lt;&gt;""),Filtros_Muestra!T6,"")</f>
        <v>165.29900000000001</v>
      </c>
      <c r="G4" s="19">
        <f>IF(AND(A4&lt;&gt;"",Filtros_Muestra!U6&lt;&gt;""),Filtros_Muestra!U6,"")</f>
        <v>44922.707986053239</v>
      </c>
      <c r="H4">
        <f>IF(AND(A4&lt;&gt;"",Filtros_Muestra!X6&lt;&gt;""),Filtros_Muestra!X6,"")</f>
        <v>33.5</v>
      </c>
      <c r="I4">
        <f>IF(AND(A4&lt;&gt;"",Filtros_Muestra!Y6&lt;&gt;""),Filtros_Muestra!Y6,"")</f>
        <v>20.8</v>
      </c>
      <c r="J4" s="25">
        <f>IF(AND(A4&lt;&gt;"",Filtros_Muestra!Z6&lt;&gt;""),Filtros_Muestra!Z6,"")</f>
        <v>165.2895</v>
      </c>
      <c r="K4" s="25">
        <f>IF(A4&lt;&gt;"",Filtros_Muestra!AA6,"")</f>
        <v>1.467000000000013</v>
      </c>
    </row>
    <row r="5" spans="1:12" x14ac:dyDescent="0.25">
      <c r="A5" t="str">
        <f>IF(Pesos_Blancos!A5&lt;&gt;"",Pesos_Blancos!A5,"")</f>
        <v>D9109404</v>
      </c>
      <c r="B5" s="25">
        <f>IF(AND(A5&lt;&gt;"",Filtros_Muestra!N7&lt;&gt;""),Filtros_Muestra!N7,"")</f>
        <v>167.226</v>
      </c>
      <c r="C5" s="19">
        <f>IF(AND(A5&lt;&gt;"",Filtros_Muestra!O7&lt;&gt;""),Filtros_Muestra!O7,"")</f>
        <v>44921.533715219906</v>
      </c>
      <c r="D5">
        <f>IF(AND(A5&lt;&gt;"",Filtros_Muestra!R7&lt;&gt;""),Filtros_Muestra!R7,"")</f>
        <v>31.1</v>
      </c>
      <c r="E5">
        <f>IF(AND(A5&lt;&gt;"",Filtros_Muestra!S7&lt;&gt;""),Filtros_Muestra!S7,"")</f>
        <v>22.4</v>
      </c>
      <c r="F5" s="25">
        <f>IF(AND(A5&lt;&gt;"",Filtros_Muestra!T7&lt;&gt;""),Filtros_Muestra!T7,"")</f>
        <v>167.268</v>
      </c>
      <c r="G5" s="19">
        <f>IF(AND(A5&lt;&gt;"",Filtros_Muestra!U7&lt;&gt;""),Filtros_Muestra!U7,"")</f>
        <v>44922.709953645834</v>
      </c>
      <c r="H5">
        <f>IF(AND(A5&lt;&gt;"",Filtros_Muestra!X7&lt;&gt;""),Filtros_Muestra!X7,"")</f>
        <v>33.5</v>
      </c>
      <c r="I5">
        <f>IF(AND(A5&lt;&gt;"",Filtros_Muestra!Y7&lt;&gt;""),Filtros_Muestra!Y7,"")</f>
        <v>20.8</v>
      </c>
      <c r="J5" s="25">
        <f>IF(AND(A5&lt;&gt;"",Filtros_Muestra!Z7&lt;&gt;""),Filtros_Muestra!Z7,"")</f>
        <v>167.24700000000001</v>
      </c>
      <c r="K5" s="25">
        <f>IF(A5&lt;&gt;"",Filtros_Muestra!AA7,"")</f>
        <v>1.4715000000000202</v>
      </c>
    </row>
    <row r="6" spans="1:12" x14ac:dyDescent="0.25">
      <c r="A6" t="str">
        <f>IF(Pesos_Blancos!A6&lt;&gt;"",Pesos_Blancos!A6,"")</f>
        <v>D9099287</v>
      </c>
      <c r="B6" s="25">
        <f>IF(AND(A6&lt;&gt;"",Filtros_Muestra!N8&lt;&gt;""),Filtros_Muestra!N8,"")</f>
        <v>172.07400000000001</v>
      </c>
      <c r="C6" s="19">
        <f>IF(AND(A6&lt;&gt;"",Filtros_Muestra!O8&lt;&gt;""),Filtros_Muestra!O8,"")</f>
        <v>44921.534247627314</v>
      </c>
      <c r="D6">
        <f>IF(AND(A6&lt;&gt;"",Filtros_Muestra!R8&lt;&gt;""),Filtros_Muestra!R8,"")</f>
        <v>31.1</v>
      </c>
      <c r="E6">
        <f>IF(AND(A6&lt;&gt;"",Filtros_Muestra!S8&lt;&gt;""),Filtros_Muestra!S8,"")</f>
        <v>22.4</v>
      </c>
      <c r="F6" s="25">
        <f>IF(AND(A6&lt;&gt;"",Filtros_Muestra!T8&lt;&gt;""),Filtros_Muestra!T8,"")</f>
        <v>172.077</v>
      </c>
      <c r="G6" s="19">
        <f>IF(AND(A6&lt;&gt;"",Filtros_Muestra!U8&lt;&gt;""),Filtros_Muestra!U8,"")</f>
        <v>44922.711921238428</v>
      </c>
      <c r="H6">
        <f>IF(AND(A6&lt;&gt;"",Filtros_Muestra!X8&lt;&gt;""),Filtros_Muestra!X8,"")</f>
        <v>33.5</v>
      </c>
      <c r="I6">
        <f>IF(AND(A6&lt;&gt;"",Filtros_Muestra!Y8&lt;&gt;""),Filtros_Muestra!Y8,"")</f>
        <v>20.8</v>
      </c>
      <c r="J6" s="25">
        <f>IF(AND(A6&lt;&gt;"",Filtros_Muestra!Z8&lt;&gt;""),Filtros_Muestra!Z8,"")</f>
        <v>172.07550000000001</v>
      </c>
      <c r="K6" s="25">
        <f>IF(A6&lt;&gt;"",Filtros_Muestra!AA8,"")</f>
        <v>3.411500000000018</v>
      </c>
    </row>
    <row r="7" spans="1:12" x14ac:dyDescent="0.25">
      <c r="A7" t="str">
        <f>IF(Pesos_Blancos!A7&lt;&gt;"",Pesos_Blancos!A7,"")</f>
        <v>D9104500</v>
      </c>
      <c r="B7" s="25">
        <f>IF(AND(A7&lt;&gt;"",Filtros_Muestra!N9&lt;&gt;""),Filtros_Muestra!N9,"")</f>
        <v>169.167</v>
      </c>
      <c r="C7" s="19">
        <f>IF(AND(A7&lt;&gt;"",Filtros_Muestra!O9&lt;&gt;""),Filtros_Muestra!O9,"")</f>
        <v>44921.534780034723</v>
      </c>
      <c r="D7">
        <f>IF(AND(A7&lt;&gt;"",Filtros_Muestra!R9&lt;&gt;""),Filtros_Muestra!R9,"")</f>
        <v>31.1</v>
      </c>
      <c r="E7">
        <f>IF(AND(A7&lt;&gt;"",Filtros_Muestra!S9&lt;&gt;""),Filtros_Muestra!S9,"")</f>
        <v>22.4</v>
      </c>
      <c r="F7" s="25">
        <f>IF(AND(A7&lt;&gt;"",Filtros_Muestra!T9&lt;&gt;""),Filtros_Muestra!T9,"")</f>
        <v>169.19200000000001</v>
      </c>
      <c r="G7" s="19">
        <f>IF(AND(A7&lt;&gt;"",Filtros_Muestra!U9&lt;&gt;""),Filtros_Muestra!U9,"")</f>
        <v>44922.713888831022</v>
      </c>
      <c r="H7">
        <f>IF(AND(A7&lt;&gt;"",Filtros_Muestra!X9&lt;&gt;""),Filtros_Muestra!X9,"")</f>
        <v>33.5</v>
      </c>
      <c r="I7">
        <f>IF(AND(A7&lt;&gt;"",Filtros_Muestra!Y9&lt;&gt;""),Filtros_Muestra!Y9,"")</f>
        <v>20.8</v>
      </c>
      <c r="J7" s="25">
        <f>IF(AND(A7&lt;&gt;"",Filtros_Muestra!Z9&lt;&gt;""),Filtros_Muestra!Z9,"")</f>
        <v>169.17950000000002</v>
      </c>
      <c r="K7" s="25">
        <f>IF(A7&lt;&gt;"",Filtros_Muestra!AA9,"")</f>
        <v>2.1800000000000068</v>
      </c>
    </row>
    <row r="8" spans="1:12" x14ac:dyDescent="0.25">
      <c r="A8" t="str">
        <f>IF(Pesos_Blancos!A8&lt;&gt;"",Pesos_Blancos!A8,"")</f>
        <v>D9104501</v>
      </c>
      <c r="B8" s="25">
        <f>IF(AND(A8&lt;&gt;"",Filtros_Muestra!N10&lt;&gt;""),Filtros_Muestra!N10,"")</f>
        <v>167.60499999999999</v>
      </c>
      <c r="C8" s="19">
        <f>IF(AND(A8&lt;&gt;"",Filtros_Muestra!O10&lt;&gt;""),Filtros_Muestra!O10,"")</f>
        <v>44921.535312442131</v>
      </c>
      <c r="D8">
        <f>IF(AND(A8&lt;&gt;"",Filtros_Muestra!R10&lt;&gt;""),Filtros_Muestra!R10,"")</f>
        <v>31.1</v>
      </c>
      <c r="E8">
        <f>IF(AND(A8&lt;&gt;"",Filtros_Muestra!S10&lt;&gt;""),Filtros_Muestra!S10,"")</f>
        <v>22.4</v>
      </c>
      <c r="F8" s="25">
        <f>IF(AND(A8&lt;&gt;"",Filtros_Muestra!T10&lt;&gt;""),Filtros_Muestra!T10,"")</f>
        <v>167.572</v>
      </c>
      <c r="G8" s="19">
        <f>IF(AND(A8&lt;&gt;"",Filtros_Muestra!U10&lt;&gt;""),Filtros_Muestra!U10,"")</f>
        <v>44922.715856423609</v>
      </c>
      <c r="H8">
        <f>IF(AND(A8&lt;&gt;"",Filtros_Muestra!X10&lt;&gt;""),Filtros_Muestra!X10,"")</f>
        <v>33.5</v>
      </c>
      <c r="I8">
        <f>IF(AND(A8&lt;&gt;"",Filtros_Muestra!Y10&lt;&gt;""),Filtros_Muestra!Y10,"")</f>
        <v>20.8</v>
      </c>
      <c r="J8" s="25">
        <f>IF(AND(A8&lt;&gt;"",Filtros_Muestra!Z10&lt;&gt;""),Filtros_Muestra!Z10,"")</f>
        <v>167.58850000000001</v>
      </c>
      <c r="K8" s="25">
        <f>IF(A8&lt;&gt;"",Filtros_Muestra!AA10,"")</f>
        <v>1.51400000000001</v>
      </c>
    </row>
    <row r="9" spans="1:12" x14ac:dyDescent="0.25">
      <c r="A9" t="str">
        <f>IF(Pesos_Blancos!A9&lt;&gt;"",Pesos_Blancos!A9,"")</f>
        <v>D9108278</v>
      </c>
      <c r="B9" s="25">
        <f>IF(AND(A9&lt;&gt;"",Filtros_Muestra!N11&lt;&gt;""),Filtros_Muestra!N11,"")</f>
        <v>169.47399999999999</v>
      </c>
      <c r="C9" s="19">
        <f>IF(AND(A9&lt;&gt;"",Filtros_Muestra!O11&lt;&gt;""),Filtros_Muestra!O11,"")</f>
        <v>44921.535844849539</v>
      </c>
      <c r="D9">
        <f>IF(AND(A9&lt;&gt;"",Filtros_Muestra!R11&lt;&gt;""),Filtros_Muestra!R11,"")</f>
        <v>31.1</v>
      </c>
      <c r="E9">
        <f>IF(AND(A9&lt;&gt;"",Filtros_Muestra!S11&lt;&gt;""),Filtros_Muestra!S11,"")</f>
        <v>22.4</v>
      </c>
      <c r="F9" s="25">
        <f>IF(AND(A9&lt;&gt;"",Filtros_Muestra!T11&lt;&gt;""),Filtros_Muestra!T11,"")</f>
        <v>169.495</v>
      </c>
      <c r="G9" s="19">
        <f>IF(AND(A9&lt;&gt;"",Filtros_Muestra!U11&lt;&gt;""),Filtros_Muestra!U11,"")</f>
        <v>44922.717824016203</v>
      </c>
      <c r="H9">
        <f>IF(AND(A9&lt;&gt;"",Filtros_Muestra!X11&lt;&gt;""),Filtros_Muestra!X11,"")</f>
        <v>33.5</v>
      </c>
      <c r="I9">
        <f>IF(AND(A9&lt;&gt;"",Filtros_Muestra!Y11&lt;&gt;""),Filtros_Muestra!Y11,"")</f>
        <v>20.8</v>
      </c>
      <c r="J9" s="25">
        <f>IF(AND(A9&lt;&gt;"",Filtros_Muestra!Z11&lt;&gt;""),Filtros_Muestra!Z11,"")</f>
        <v>169.4845</v>
      </c>
      <c r="K9" s="25">
        <f>IF(A9&lt;&gt;"",Filtros_Muestra!AA11,"")</f>
        <v>0.50399999999999068</v>
      </c>
    </row>
    <row r="10" spans="1:12" x14ac:dyDescent="0.25">
      <c r="A10" t="str">
        <f>IF(Pesos_Blancos!A10&lt;&gt;"",Pesos_Blancos!A10,"")</f>
        <v>D9108279</v>
      </c>
      <c r="B10" s="25">
        <f>IF(AND(A10&lt;&gt;"",Filtros_Muestra!N12&lt;&gt;""),Filtros_Muestra!N12,"")</f>
        <v>169.48</v>
      </c>
      <c r="C10" s="19">
        <f>IF(AND(A10&lt;&gt;"",Filtros_Muestra!O12&lt;&gt;""),Filtros_Muestra!O12,"")</f>
        <v>44921.536377256947</v>
      </c>
      <c r="D10">
        <f>IF(AND(A10&lt;&gt;"",Filtros_Muestra!R12&lt;&gt;""),Filtros_Muestra!R12,"")</f>
        <v>31.1</v>
      </c>
      <c r="E10">
        <f>IF(AND(A10&lt;&gt;"",Filtros_Muestra!S12&lt;&gt;""),Filtros_Muestra!S12,"")</f>
        <v>22.4</v>
      </c>
      <c r="F10" s="25">
        <f>IF(AND(A10&lt;&gt;"",Filtros_Muestra!T12&lt;&gt;""),Filtros_Muestra!T12,"")</f>
        <v>169.46299999999999</v>
      </c>
      <c r="G10" s="19">
        <f>IF(AND(A10&lt;&gt;"",Filtros_Muestra!U12&lt;&gt;""),Filtros_Muestra!U12,"")</f>
        <v>44922.719791608797</v>
      </c>
      <c r="H10">
        <f>IF(AND(A10&lt;&gt;"",Filtros_Muestra!X12&lt;&gt;""),Filtros_Muestra!X12,"")</f>
        <v>33.5</v>
      </c>
      <c r="I10">
        <f>IF(AND(A10&lt;&gt;"",Filtros_Muestra!Y12&lt;&gt;""),Filtros_Muestra!Y12,"")</f>
        <v>20.8</v>
      </c>
      <c r="J10" s="25">
        <f>IF(AND(A10&lt;&gt;"",Filtros_Muestra!Z12&lt;&gt;""),Filtros_Muestra!Z12,"")</f>
        <v>169.47149999999999</v>
      </c>
      <c r="K10" s="25">
        <f>IF(A10&lt;&gt;"",Filtros_Muestra!AA12,"")</f>
        <v>0.37899999999999068</v>
      </c>
    </row>
    <row r="11" spans="1:12" x14ac:dyDescent="0.25">
      <c r="A11" t="str">
        <f>IF(Pesos_Blancos!A11&lt;&gt;"",Pesos_Blancos!A11,"")</f>
        <v>D9108239</v>
      </c>
      <c r="B11" s="25">
        <f>IF(AND(A11&lt;&gt;"",Filtros_Muestra!N13&lt;&gt;""),Filtros_Muestra!N13,"")</f>
        <v>169.93199999999999</v>
      </c>
      <c r="C11" s="19">
        <f>IF(AND(A11&lt;&gt;"",Filtros_Muestra!O13&lt;&gt;""),Filtros_Muestra!O13,"")</f>
        <v>44921.536909664355</v>
      </c>
      <c r="D11">
        <f>IF(AND(A11&lt;&gt;"",Filtros_Muestra!R13&lt;&gt;""),Filtros_Muestra!R13,"")</f>
        <v>31.1</v>
      </c>
      <c r="E11">
        <f>IF(AND(A11&lt;&gt;"",Filtros_Muestra!S13&lt;&gt;""),Filtros_Muestra!S13,"")</f>
        <v>22.4</v>
      </c>
      <c r="F11" s="25">
        <f>IF(AND(A11&lt;&gt;"",Filtros_Muestra!T13&lt;&gt;""),Filtros_Muestra!T13,"")</f>
        <v>169.91499999999999</v>
      </c>
      <c r="G11" s="19">
        <f>IF(AND(A11&lt;&gt;"",Filtros_Muestra!U13&lt;&gt;""),Filtros_Muestra!U13,"")</f>
        <v>44922.721759201391</v>
      </c>
      <c r="H11">
        <f>IF(AND(A11&lt;&gt;"",Filtros_Muestra!X13&lt;&gt;""),Filtros_Muestra!X13,"")</f>
        <v>33.5</v>
      </c>
      <c r="I11">
        <f>IF(AND(A11&lt;&gt;"",Filtros_Muestra!Y13&lt;&gt;""),Filtros_Muestra!Y13,"")</f>
        <v>20.8</v>
      </c>
      <c r="J11" s="25">
        <f>IF(AND(A11&lt;&gt;"",Filtros_Muestra!Z13&lt;&gt;""),Filtros_Muestra!Z13,"")</f>
        <v>169.92349999999999</v>
      </c>
      <c r="K11" s="25">
        <f>IF(A11&lt;&gt;"",Filtros_Muestra!AA13,"")</f>
        <v>0.67799999999999727</v>
      </c>
    </row>
    <row r="12" spans="1:12" x14ac:dyDescent="0.25">
      <c r="A12" t="str">
        <f>IF(Pesos_Blancos!A12&lt;&gt;"",Pesos_Blancos!A12,"")</f>
        <v>D9108240</v>
      </c>
      <c r="B12" s="25">
        <f>IF(AND(A12&lt;&gt;"",Filtros_Muestra!N14&lt;&gt;""),Filtros_Muestra!N14,"")</f>
        <v>169.85300000000001</v>
      </c>
      <c r="C12" s="19">
        <f>IF(AND(A12&lt;&gt;"",Filtros_Muestra!O14&lt;&gt;""),Filtros_Muestra!O14,"")</f>
        <v>44921.537442071756</v>
      </c>
      <c r="D12">
        <f>IF(AND(A12&lt;&gt;"",Filtros_Muestra!R14&lt;&gt;""),Filtros_Muestra!R14,"")</f>
        <v>31.1</v>
      </c>
      <c r="E12">
        <f>IF(AND(A12&lt;&gt;"",Filtros_Muestra!S14&lt;&gt;""),Filtros_Muestra!S14,"")</f>
        <v>22.4</v>
      </c>
      <c r="F12" s="25">
        <f>IF(AND(A12&lt;&gt;"",Filtros_Muestra!T14&lt;&gt;""),Filtros_Muestra!T14,"")</f>
        <v>169.864</v>
      </c>
      <c r="G12" s="19">
        <f>IF(AND(A12&lt;&gt;"",Filtros_Muestra!U14&lt;&gt;""),Filtros_Muestra!U14,"")</f>
        <v>44922.723726793978</v>
      </c>
      <c r="H12">
        <f>IF(AND(A12&lt;&gt;"",Filtros_Muestra!X14&lt;&gt;""),Filtros_Muestra!X14,"")</f>
        <v>33.5</v>
      </c>
      <c r="I12">
        <f>IF(AND(A12&lt;&gt;"",Filtros_Muestra!Y14&lt;&gt;""),Filtros_Muestra!Y14,"")</f>
        <v>20.8</v>
      </c>
      <c r="J12" s="25">
        <f>IF(AND(A12&lt;&gt;"",Filtros_Muestra!Z14&lt;&gt;""),Filtros_Muestra!Z14,"")</f>
        <v>169.85849999999999</v>
      </c>
      <c r="K12" s="25">
        <f>IF(A12&lt;&gt;"",Filtros_Muestra!AA14,"")</f>
        <v>1.0134999999999934</v>
      </c>
    </row>
    <row r="13" spans="1:12" x14ac:dyDescent="0.25">
      <c r="A13" t="str">
        <f>IF(Pesos_Blancos!A13&lt;&gt;"",Pesos_Blancos!A13,"")</f>
        <v>D9108252</v>
      </c>
      <c r="B13" s="25">
        <f>IF(AND(A13&lt;&gt;"",Filtros_Muestra!N15&lt;&gt;""),Filtros_Muestra!N15,"")</f>
        <v>168.29499999999999</v>
      </c>
      <c r="C13" s="19">
        <f>IF(AND(A13&lt;&gt;"",Filtros_Muestra!O15&lt;&gt;""),Filtros_Muestra!O15,"")</f>
        <v>44921.537974479164</v>
      </c>
      <c r="D13">
        <f>IF(AND(A13&lt;&gt;"",Filtros_Muestra!R15&lt;&gt;""),Filtros_Muestra!R15,"")</f>
        <v>31.1</v>
      </c>
      <c r="E13">
        <f>IF(AND(A13&lt;&gt;"",Filtros_Muestra!S15&lt;&gt;""),Filtros_Muestra!S15,"")</f>
        <v>22.4</v>
      </c>
      <c r="F13" s="25">
        <f>IF(AND(A13&lt;&gt;"",Filtros_Muestra!T15&lt;&gt;""),Filtros_Muestra!T15,"")</f>
        <v>168.321</v>
      </c>
      <c r="G13" s="19">
        <f>IF(AND(A13&lt;&gt;"",Filtros_Muestra!U15&lt;&gt;""),Filtros_Muestra!U15,"")</f>
        <v>44922.725694386572</v>
      </c>
      <c r="H13">
        <f>IF(AND(A13&lt;&gt;"",Filtros_Muestra!X15&lt;&gt;""),Filtros_Muestra!X15,"")</f>
        <v>33.5</v>
      </c>
      <c r="I13">
        <f>IF(AND(A13&lt;&gt;"",Filtros_Muestra!Y15&lt;&gt;""),Filtros_Muestra!Y15,"")</f>
        <v>20.8</v>
      </c>
      <c r="J13" s="25">
        <f>IF(AND(A13&lt;&gt;"",Filtros_Muestra!Z15&lt;&gt;""),Filtros_Muestra!Z15,"")</f>
        <v>168.30799999999999</v>
      </c>
      <c r="K13" s="25">
        <f>IF(A13&lt;&gt;"",Filtros_Muestra!AA15,"")</f>
        <v>0.32849999999999113</v>
      </c>
    </row>
    <row r="14" spans="1:12" x14ac:dyDescent="0.25">
      <c r="A14" t="str">
        <f>IF(Pesos_Blancos!A14&lt;&gt;"",Pesos_Blancos!A14,"")</f>
        <v>D9108253</v>
      </c>
      <c r="B14" s="25">
        <f>IF(AND(A14&lt;&gt;"",Filtros_Muestra!N16&lt;&gt;""),Filtros_Muestra!N16,"")</f>
        <v>167.958</v>
      </c>
      <c r="C14" s="19">
        <f>IF(AND(A14&lt;&gt;"",Filtros_Muestra!O16&lt;&gt;""),Filtros_Muestra!O16,"")</f>
        <v>44921.538506886573</v>
      </c>
      <c r="D14">
        <f>IF(AND(A14&lt;&gt;"",Filtros_Muestra!R16&lt;&gt;""),Filtros_Muestra!R16,"")</f>
        <v>31.1</v>
      </c>
      <c r="E14">
        <f>IF(AND(A14&lt;&gt;"",Filtros_Muestra!S16&lt;&gt;""),Filtros_Muestra!S16,"")</f>
        <v>22.4</v>
      </c>
      <c r="F14" s="25">
        <f>IF(AND(A14&lt;&gt;"",Filtros_Muestra!T16&lt;&gt;""),Filtros_Muestra!T16,"")</f>
        <v>167.977</v>
      </c>
      <c r="G14" s="19">
        <f>IF(AND(A14&lt;&gt;"",Filtros_Muestra!U16&lt;&gt;""),Filtros_Muestra!U16,"")</f>
        <v>44922.727661979166</v>
      </c>
      <c r="H14">
        <f>IF(AND(A14&lt;&gt;"",Filtros_Muestra!X16&lt;&gt;""),Filtros_Muestra!X16,"")</f>
        <v>33.5</v>
      </c>
      <c r="I14">
        <f>IF(AND(A14&lt;&gt;"",Filtros_Muestra!Y16&lt;&gt;""),Filtros_Muestra!Y16,"")</f>
        <v>20.8</v>
      </c>
      <c r="J14" s="25">
        <f>IF(AND(A14&lt;&gt;"",Filtros_Muestra!Z16&lt;&gt;""),Filtros_Muestra!Z16,"")</f>
        <v>167.9675</v>
      </c>
      <c r="K14" s="25">
        <f>IF(A14&lt;&gt;"",Filtros_Muestra!AA16,"")</f>
        <v>0.45650000000000546</v>
      </c>
    </row>
    <row r="15" spans="1:12" x14ac:dyDescent="0.25">
      <c r="A15" t="str">
        <f>IF(Pesos_Blancos!A15&lt;&gt;"",Pesos_Blancos!A15,"")</f>
        <v>D9108265</v>
      </c>
      <c r="B15" s="25">
        <f>IF(AND(A15&lt;&gt;"",Filtros_Muestra!N17&lt;&gt;""),Filtros_Muestra!N17,"")</f>
        <v>170.041</v>
      </c>
      <c r="C15" s="19">
        <f>IF(AND(A15&lt;&gt;"",Filtros_Muestra!O17&lt;&gt;""),Filtros_Muestra!O17,"")</f>
        <v>44921.539039293981</v>
      </c>
      <c r="D15">
        <f>IF(AND(A15&lt;&gt;"",Filtros_Muestra!R17&lt;&gt;""),Filtros_Muestra!R17,"")</f>
        <v>31.1</v>
      </c>
      <c r="E15">
        <f>IF(AND(A15&lt;&gt;"",Filtros_Muestra!S17&lt;&gt;""),Filtros_Muestra!S17,"")</f>
        <v>22.4</v>
      </c>
      <c r="F15" s="25">
        <f>IF(AND(A15&lt;&gt;"",Filtros_Muestra!T17&lt;&gt;""),Filtros_Muestra!T17,"")</f>
        <v>169.99799999999999</v>
      </c>
      <c r="G15" s="19">
        <f>IF(AND(A15&lt;&gt;"",Filtros_Muestra!U17&lt;&gt;""),Filtros_Muestra!U17,"")</f>
        <v>44922.729629571761</v>
      </c>
      <c r="H15">
        <f>IF(AND(A15&lt;&gt;"",Filtros_Muestra!X17&lt;&gt;""),Filtros_Muestra!X17,"")</f>
        <v>33.5</v>
      </c>
      <c r="I15">
        <f>IF(AND(A15&lt;&gt;"",Filtros_Muestra!Y17&lt;&gt;""),Filtros_Muestra!Y17,"")</f>
        <v>20.8</v>
      </c>
      <c r="J15" s="25">
        <f>IF(AND(A15&lt;&gt;"",Filtros_Muestra!Z17&lt;&gt;""),Filtros_Muestra!Z17,"")</f>
        <v>170.01949999999999</v>
      </c>
      <c r="K15" s="25">
        <f>IF(A15&lt;&gt;"",Filtros_Muestra!AA17,"")</f>
        <v>0.40350000000000819</v>
      </c>
    </row>
    <row r="16" spans="1:12" x14ac:dyDescent="0.25">
      <c r="A16" t="str">
        <f>IF(Pesos_Blancos!A16&lt;&gt;"",Pesos_Blancos!A16,"")</f>
        <v>D9108266</v>
      </c>
      <c r="B16" s="25">
        <f>IF(AND(A16&lt;&gt;"",Filtros_Muestra!N18&lt;&gt;""),Filtros_Muestra!N18,"")</f>
        <v>167.81</v>
      </c>
      <c r="C16" s="19">
        <f>IF(AND(A16&lt;&gt;"",Filtros_Muestra!O18&lt;&gt;""),Filtros_Muestra!O18,"")</f>
        <v>44921.539571701389</v>
      </c>
      <c r="D16">
        <f>IF(AND(A16&lt;&gt;"",Filtros_Muestra!R18&lt;&gt;""),Filtros_Muestra!R18,"")</f>
        <v>31.1</v>
      </c>
      <c r="E16">
        <f>IF(AND(A16&lt;&gt;"",Filtros_Muestra!S18&lt;&gt;""),Filtros_Muestra!S18,"")</f>
        <v>22.4</v>
      </c>
      <c r="F16" s="25">
        <f>IF(AND(A16&lt;&gt;"",Filtros_Muestra!T18&lt;&gt;""),Filtros_Muestra!T18,"")</f>
        <v>167.809</v>
      </c>
      <c r="G16" s="19">
        <f>IF(AND(A16&lt;&gt;"",Filtros_Muestra!U18&lt;&gt;""),Filtros_Muestra!U18,"")</f>
        <v>44922.731597164355</v>
      </c>
      <c r="H16">
        <f>IF(AND(A16&lt;&gt;"",Filtros_Muestra!X18&lt;&gt;""),Filtros_Muestra!X18,"")</f>
        <v>33.5</v>
      </c>
      <c r="I16">
        <f>IF(AND(A16&lt;&gt;"",Filtros_Muestra!Y18&lt;&gt;""),Filtros_Muestra!Y18,"")</f>
        <v>20.8</v>
      </c>
      <c r="J16" s="25">
        <f>IF(AND(A16&lt;&gt;"",Filtros_Muestra!Z18&lt;&gt;""),Filtros_Muestra!Z18,"")</f>
        <v>167.80950000000001</v>
      </c>
      <c r="K16" s="25">
        <f>IF(A16&lt;&gt;"",Filtros_Muestra!AA18,"")</f>
        <v>0.34000000000003183</v>
      </c>
    </row>
    <row r="17" spans="1:11" x14ac:dyDescent="0.25">
      <c r="A17" t="str">
        <f>IF(Pesos_Blancos!A17&lt;&gt;"",Pesos_Blancos!A17,"")</f>
        <v>D9104474</v>
      </c>
      <c r="B17" s="25">
        <f>IF(AND(A17&lt;&gt;"",Filtros_Muestra!N19&lt;&gt;""),Filtros_Muestra!N19,"")</f>
        <v>167.68700000000001</v>
      </c>
      <c r="C17" s="19">
        <f>IF(AND(A17&lt;&gt;"",Filtros_Muestra!O19&lt;&gt;""),Filtros_Muestra!O19,"")</f>
        <v>44921.540104108797</v>
      </c>
      <c r="D17">
        <f>IF(AND(A17&lt;&gt;"",Filtros_Muestra!R19&lt;&gt;""),Filtros_Muestra!R19,"")</f>
        <v>31.1</v>
      </c>
      <c r="E17">
        <f>IF(AND(A17&lt;&gt;"",Filtros_Muestra!S19&lt;&gt;""),Filtros_Muestra!S19,"")</f>
        <v>22.4</v>
      </c>
      <c r="F17" s="25">
        <f>IF(AND(A17&lt;&gt;"",Filtros_Muestra!T19&lt;&gt;""),Filtros_Muestra!T19,"")</f>
        <v>167.697</v>
      </c>
      <c r="G17" s="19">
        <f>IF(AND(A17&lt;&gt;"",Filtros_Muestra!U19&lt;&gt;""),Filtros_Muestra!U19,"")</f>
        <v>44922.733564756942</v>
      </c>
      <c r="H17">
        <f>IF(AND(A17&lt;&gt;"",Filtros_Muestra!X19&lt;&gt;""),Filtros_Muestra!X19,"")</f>
        <v>33.5</v>
      </c>
      <c r="I17">
        <f>IF(AND(A17&lt;&gt;"",Filtros_Muestra!Y19&lt;&gt;""),Filtros_Muestra!Y19,"")</f>
        <v>20.8</v>
      </c>
      <c r="J17" s="25">
        <f>IF(AND(A17&lt;&gt;"",Filtros_Muestra!Z19&lt;&gt;""),Filtros_Muestra!Z19,"")</f>
        <v>167.69200000000001</v>
      </c>
      <c r="K17" s="25">
        <f>IF(A17&lt;&gt;"",Filtros_Muestra!AA19,"")</f>
        <v>1.4085000000000036</v>
      </c>
    </row>
    <row r="18" spans="1:11" x14ac:dyDescent="0.25">
      <c r="A18" t="str">
        <f>IF(Pesos_Blancos!A18&lt;&gt;"",Pesos_Blancos!A18,"")</f>
        <v>D9104475</v>
      </c>
      <c r="B18" s="25">
        <f>IF(AND(A18&lt;&gt;"",Filtros_Muestra!N20&lt;&gt;""),Filtros_Muestra!N20,"")</f>
        <v>170.893</v>
      </c>
      <c r="C18" s="19">
        <f>IF(AND(A18&lt;&gt;"",Filtros_Muestra!O20&lt;&gt;""),Filtros_Muestra!O20,"")</f>
        <v>44921.540636516205</v>
      </c>
      <c r="D18">
        <f>IF(AND(A18&lt;&gt;"",Filtros_Muestra!R20&lt;&gt;""),Filtros_Muestra!R20,"")</f>
        <v>31.1</v>
      </c>
      <c r="E18">
        <f>IF(AND(A18&lt;&gt;"",Filtros_Muestra!S20&lt;&gt;""),Filtros_Muestra!S20,"")</f>
        <v>22.4</v>
      </c>
      <c r="F18" s="25">
        <f>IF(AND(A18&lt;&gt;"",Filtros_Muestra!T20&lt;&gt;""),Filtros_Muestra!T20,"")</f>
        <v>170.846</v>
      </c>
      <c r="G18" s="19">
        <f>IF(AND(A18&lt;&gt;"",Filtros_Muestra!U20&lt;&gt;""),Filtros_Muestra!U20,"")</f>
        <v>44922.735532349536</v>
      </c>
      <c r="H18">
        <f>IF(AND(A18&lt;&gt;"",Filtros_Muestra!X20&lt;&gt;""),Filtros_Muestra!X20,"")</f>
        <v>33.5</v>
      </c>
      <c r="I18">
        <f>IF(AND(A18&lt;&gt;"",Filtros_Muestra!Y20&lt;&gt;""),Filtros_Muestra!Y20,"")</f>
        <v>20.8</v>
      </c>
      <c r="J18" s="25">
        <f>IF(AND(A18&lt;&gt;"",Filtros_Muestra!Z20&lt;&gt;""),Filtros_Muestra!Z20,"")</f>
        <v>170.86950000000002</v>
      </c>
      <c r="K18" s="25">
        <f>IF(A18&lt;&gt;"",Filtros_Muestra!AA20,"")</f>
        <v>0.3755000000000166</v>
      </c>
    </row>
    <row r="19" spans="1:11" x14ac:dyDescent="0.25">
      <c r="A19" t="str">
        <f>IF(Pesos_Blancos!A19&lt;&gt;"",Pesos_Blancos!A19,"")</f>
        <v>D9104513</v>
      </c>
      <c r="B19" s="25">
        <f>IF(AND(A19&lt;&gt;"",Filtros_Muestra!N21&lt;&gt;""),Filtros_Muestra!N21,"")</f>
        <v>164.99</v>
      </c>
      <c r="C19" s="19">
        <f>IF(AND(A19&lt;&gt;"",Filtros_Muestra!O21&lt;&gt;""),Filtros_Muestra!O21,"")</f>
        <v>44921.541168923613</v>
      </c>
      <c r="D19">
        <f>IF(AND(A19&lt;&gt;"",Filtros_Muestra!R21&lt;&gt;""),Filtros_Muestra!R21,"")</f>
        <v>31.1</v>
      </c>
      <c r="E19">
        <f>IF(AND(A19&lt;&gt;"",Filtros_Muestra!S21&lt;&gt;""),Filtros_Muestra!S21,"")</f>
        <v>22.4</v>
      </c>
      <c r="F19" s="25">
        <f>IF(AND(A19&lt;&gt;"",Filtros_Muestra!T21&lt;&gt;""),Filtros_Muestra!T21,"")</f>
        <v>164.99799999999999</v>
      </c>
      <c r="G19" s="19">
        <f>IF(AND(A19&lt;&gt;"",Filtros_Muestra!U21&lt;&gt;""),Filtros_Muestra!U21,"")</f>
        <v>44922.73749994213</v>
      </c>
      <c r="H19">
        <f>IF(AND(A19&lt;&gt;"",Filtros_Muestra!X21&lt;&gt;""),Filtros_Muestra!X21,"")</f>
        <v>33.5</v>
      </c>
      <c r="I19">
        <f>IF(AND(A19&lt;&gt;"",Filtros_Muestra!Y21&lt;&gt;""),Filtros_Muestra!Y21,"")</f>
        <v>20.8</v>
      </c>
      <c r="J19" s="25">
        <f>IF(AND(A19&lt;&gt;"",Filtros_Muestra!Z21&lt;&gt;""),Filtros_Muestra!Z21,"")</f>
        <v>164.994</v>
      </c>
      <c r="K19" s="25">
        <f>IF(A19&lt;&gt;"",Filtros_Muestra!AA21,"")</f>
        <v>0.25449999999997885</v>
      </c>
    </row>
    <row r="20" spans="1:11" x14ac:dyDescent="0.25">
      <c r="A20" t="str">
        <f>IF(Pesos_Blancos!A20&lt;&gt;"",Pesos_Blancos!A20,"")</f>
        <v>D9104514</v>
      </c>
      <c r="B20" s="25">
        <f>IF(AND(A20&lt;&gt;"",Filtros_Muestra!N22&lt;&gt;""),Filtros_Muestra!N22,"")</f>
        <v>166.14500000000001</v>
      </c>
      <c r="C20" s="19">
        <f>IF(AND(A20&lt;&gt;"",Filtros_Muestra!O22&lt;&gt;""),Filtros_Muestra!O22,"")</f>
        <v>44921.541701331022</v>
      </c>
      <c r="D20">
        <f>IF(AND(A20&lt;&gt;"",Filtros_Muestra!R22&lt;&gt;""),Filtros_Muestra!R22,"")</f>
        <v>31.1</v>
      </c>
      <c r="E20">
        <f>IF(AND(A20&lt;&gt;"",Filtros_Muestra!S22&lt;&gt;""),Filtros_Muestra!S22,"")</f>
        <v>22.4</v>
      </c>
      <c r="F20" s="25">
        <f>IF(AND(A20&lt;&gt;"",Filtros_Muestra!T22&lt;&gt;""),Filtros_Muestra!T22,"")</f>
        <v>166.142</v>
      </c>
      <c r="G20" s="19">
        <f>IF(AND(A20&lt;&gt;"",Filtros_Muestra!U22&lt;&gt;""),Filtros_Muestra!U22,"")</f>
        <v>44922.739467534724</v>
      </c>
      <c r="H20">
        <f>IF(AND(A20&lt;&gt;"",Filtros_Muestra!X22&lt;&gt;""),Filtros_Muestra!X22,"")</f>
        <v>33.5</v>
      </c>
      <c r="I20">
        <f>IF(AND(A20&lt;&gt;"",Filtros_Muestra!Y22&lt;&gt;""),Filtros_Muestra!Y22,"")</f>
        <v>20.8</v>
      </c>
      <c r="J20" s="25">
        <f>IF(AND(A20&lt;&gt;"",Filtros_Muestra!Z22&lt;&gt;""),Filtros_Muestra!Z22,"")</f>
        <v>166.14350000000002</v>
      </c>
      <c r="K20" s="25">
        <f>IF(A20&lt;&gt;"",Filtros_Muestra!AA22,"")</f>
        <v>0.22650000000001569</v>
      </c>
    </row>
    <row r="21" spans="1:11" x14ac:dyDescent="0.25">
      <c r="A21" t="str">
        <f>IF(Pesos_Blancos!A21&lt;&gt;"",Pesos_Blancos!A21,"")</f>
        <v>QC 168</v>
      </c>
      <c r="B21" s="25">
        <f>IF(AND(A21&lt;&gt;"",Filtros_Muestra!N23&lt;&gt;""),Filtros_Muestra!N23,"")</f>
        <v>99.995999999999995</v>
      </c>
      <c r="C21" s="19">
        <f>IF(AND(A21&lt;&gt;"",Filtros_Muestra!O23&lt;&gt;""),Filtros_Muestra!O23,"")</f>
        <v>44921.542233738423</v>
      </c>
      <c r="D21">
        <f>IF(AND(A21&lt;&gt;"",Filtros_Muestra!R23&lt;&gt;""),Filtros_Muestra!R23,"")</f>
        <v>30</v>
      </c>
      <c r="E21">
        <f>IF(AND(A21&lt;&gt;"",Filtros_Muestra!S23&lt;&gt;""),Filtros_Muestra!S23,"")</f>
        <v>22.2</v>
      </c>
      <c r="F21" s="25">
        <f>IF(AND(A21&lt;&gt;"",Filtros_Muestra!T23&lt;&gt;""),Filtros_Muestra!T23,"")</f>
        <v>99.995999999999995</v>
      </c>
      <c r="G21" s="19">
        <f>IF(AND(A21&lt;&gt;"",Filtros_Muestra!U23&lt;&gt;""),Filtros_Muestra!U23,"")</f>
        <v>44922.741435127318</v>
      </c>
      <c r="H21">
        <f>IF(AND(A21&lt;&gt;"",Filtros_Muestra!X23&lt;&gt;""),Filtros_Muestra!X23,"")</f>
        <v>36</v>
      </c>
      <c r="I21">
        <f>IF(AND(A21&lt;&gt;"",Filtros_Muestra!Y23&lt;&gt;""),Filtros_Muestra!Y23,"")</f>
        <v>20.9</v>
      </c>
      <c r="J21" s="25">
        <f>IF(AND(A21&lt;&gt;"",Filtros_Muestra!Z23&lt;&gt;""),Filtros_Muestra!Z23,"")</f>
        <v>99.995999999999995</v>
      </c>
      <c r="K21" s="25">
        <f>IF(A21&lt;&gt;"",Filtros_Muestra!AA23,"")</f>
        <v>99.995999999999995</v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>
        <f>Filtros_Muestra!$Z4</f>
        <v>170.0025</v>
      </c>
      <c r="C2" s="41">
        <f>Filtros_Muestra!$Z4</f>
        <v>170.0025</v>
      </c>
      <c r="D2" s="41">
        <f>Filtros_Muestra!$Z4</f>
        <v>170.0025</v>
      </c>
      <c r="E2" s="41">
        <f>Filtros_Muestra!$Z4</f>
        <v>170.0025</v>
      </c>
      <c r="F2" s="41">
        <f>Filtros_Muestra!$Z4</f>
        <v>170.0025</v>
      </c>
      <c r="G2" s="19">
        <f>IF(Filtros_Muestra!U4&lt;&gt;"",Filtros_Muestra!U4,"")</f>
        <v>44922.704050925924</v>
      </c>
      <c r="H2" s="41">
        <f>Filtros_Muestra!$Z4</f>
        <v>170.0025</v>
      </c>
      <c r="I2" s="41">
        <f>Filtros_Muestra!$Z4</f>
        <v>170.0025</v>
      </c>
      <c r="J2" s="41">
        <f>Filtros_Muestra!$Z4</f>
        <v>170.0025</v>
      </c>
      <c r="K2" s="41">
        <f>Filtros_Muestra!$Z4</f>
        <v>170.0025</v>
      </c>
      <c r="L2" s="41">
        <f>Filtros_Muestra!$Z4</f>
        <v>170.0025</v>
      </c>
      <c r="M2" s="41">
        <f>Filtros_Muestra!$Z4</f>
        <v>170.0025</v>
      </c>
      <c r="N2" s="41">
        <f>Filtros_Muestra!$Z4</f>
        <v>170.0025</v>
      </c>
      <c r="O2" s="41">
        <f>Filtros_Muestra!$Z4</f>
        <v>170.0025</v>
      </c>
      <c r="P2" s="41">
        <f>Filtros_Muestra!$Z4</f>
        <v>170.0025</v>
      </c>
      <c r="Q2" s="41">
        <f>Filtros_Muestra!$Z4</f>
        <v>170.0025</v>
      </c>
      <c r="R2" s="41">
        <f>Filtros_Muestra!$Z4</f>
        <v>170.0025</v>
      </c>
      <c r="S2" s="41">
        <f>Filtros_Muestra!$Z4</f>
        <v>170.0025</v>
      </c>
      <c r="T2" s="41">
        <f>Filtros_Muestra!$Z4</f>
        <v>170.0025</v>
      </c>
      <c r="U2" s="41">
        <f>Filtros_Muestra!$Z4</f>
        <v>170.0025</v>
      </c>
      <c r="V2" s="41">
        <f>Filtros_Muestra!$Z4</f>
        <v>170.0025</v>
      </c>
      <c r="W2" s="41">
        <f>Filtros_Muestra!$Z4</f>
        <v>170.0025</v>
      </c>
      <c r="X2" s="41">
        <f>Filtros_Muestra!$Z4</f>
        <v>170.0025</v>
      </c>
    </row>
    <row r="3" spans="1:25" x14ac:dyDescent="0.25">
      <c r="B3" s="41">
        <f>Filtros_Muestra!$Z5</f>
        <v>170.5325</v>
      </c>
      <c r="C3" s="41">
        <f>Filtros_Muestra!$Z5</f>
        <v>170.5325</v>
      </c>
      <c r="D3" s="41">
        <f>Filtros_Muestra!$Z5</f>
        <v>170.5325</v>
      </c>
      <c r="E3" s="41">
        <f>Filtros_Muestra!$Z5</f>
        <v>170.5325</v>
      </c>
      <c r="F3" s="41">
        <f>Filtros_Muestra!$Z5</f>
        <v>170.5325</v>
      </c>
      <c r="G3" s="19">
        <f>IF(Filtros_Muestra!U5&lt;&gt;"",Filtros_Muestra!U5,"")</f>
        <v>44922.706018518518</v>
      </c>
      <c r="H3" s="41">
        <f>Filtros_Muestra!$Z5</f>
        <v>170.5325</v>
      </c>
      <c r="I3" s="41">
        <f>Filtros_Muestra!$Z5</f>
        <v>170.5325</v>
      </c>
      <c r="J3" s="41">
        <f>Filtros_Muestra!$Z5</f>
        <v>170.5325</v>
      </c>
      <c r="K3" s="41">
        <f>Filtros_Muestra!$Z5</f>
        <v>170.5325</v>
      </c>
      <c r="L3" s="41">
        <f>Filtros_Muestra!$Z5</f>
        <v>170.5325</v>
      </c>
      <c r="M3" s="41">
        <f>Filtros_Muestra!$Z5</f>
        <v>170.5325</v>
      </c>
      <c r="N3" s="41">
        <f>Filtros_Muestra!$Z5</f>
        <v>170.5325</v>
      </c>
      <c r="O3" s="41">
        <f>Filtros_Muestra!$Z5</f>
        <v>170.5325</v>
      </c>
      <c r="P3" s="41">
        <f>Filtros_Muestra!$Z5</f>
        <v>170.5325</v>
      </c>
      <c r="Q3" s="41">
        <f>Filtros_Muestra!$Z5</f>
        <v>170.5325</v>
      </c>
      <c r="R3" s="41">
        <f>Filtros_Muestra!$Z5</f>
        <v>170.5325</v>
      </c>
      <c r="S3" s="41">
        <f>Filtros_Muestra!$Z5</f>
        <v>170.5325</v>
      </c>
      <c r="T3" s="41">
        <f>Filtros_Muestra!$Z5</f>
        <v>170.5325</v>
      </c>
      <c r="U3" s="41">
        <f>Filtros_Muestra!$Z5</f>
        <v>170.5325</v>
      </c>
      <c r="V3" s="41">
        <f>Filtros_Muestra!$Z5</f>
        <v>170.5325</v>
      </c>
      <c r="W3" s="41">
        <f>Filtros_Muestra!$Z5</f>
        <v>170.5325</v>
      </c>
      <c r="X3" s="41">
        <f>Filtros_Muestra!$Z5</f>
        <v>170.5325</v>
      </c>
    </row>
    <row r="4" spans="1:25" x14ac:dyDescent="0.25">
      <c r="B4" s="41">
        <f>Filtros_Muestra!$Z6</f>
        <v>165.2895</v>
      </c>
      <c r="C4" s="41">
        <f>Filtros_Muestra!$Z6</f>
        <v>165.2895</v>
      </c>
      <c r="D4" s="41">
        <f>Filtros_Muestra!$Z6</f>
        <v>165.2895</v>
      </c>
      <c r="E4" s="41">
        <f>Filtros_Muestra!$Z6</f>
        <v>165.2895</v>
      </c>
      <c r="F4" s="41">
        <f>Filtros_Muestra!$Z6</f>
        <v>165.2895</v>
      </c>
      <c r="G4" s="19">
        <f>IF(Filtros_Muestra!U6&lt;&gt;"",Filtros_Muestra!U6,"")</f>
        <v>44922.707986053239</v>
      </c>
      <c r="H4" s="41">
        <f>Filtros_Muestra!$Z6</f>
        <v>165.2895</v>
      </c>
      <c r="I4" s="41">
        <f>Filtros_Muestra!$Z6</f>
        <v>165.2895</v>
      </c>
      <c r="J4" s="41">
        <f>Filtros_Muestra!$Z6</f>
        <v>165.2895</v>
      </c>
      <c r="K4" s="41">
        <f>Filtros_Muestra!$Z6</f>
        <v>165.2895</v>
      </c>
      <c r="L4" s="41">
        <f>Filtros_Muestra!$Z6</f>
        <v>165.2895</v>
      </c>
      <c r="M4" s="41">
        <f>Filtros_Muestra!$Z6</f>
        <v>165.2895</v>
      </c>
      <c r="N4" s="41">
        <f>Filtros_Muestra!$Z6</f>
        <v>165.2895</v>
      </c>
      <c r="O4" s="41">
        <f>Filtros_Muestra!$Z6</f>
        <v>165.2895</v>
      </c>
      <c r="P4" s="41">
        <f>Filtros_Muestra!$Z6</f>
        <v>165.2895</v>
      </c>
      <c r="Q4" s="41">
        <f>Filtros_Muestra!$Z6</f>
        <v>165.2895</v>
      </c>
      <c r="R4" s="41">
        <f>Filtros_Muestra!$Z6</f>
        <v>165.2895</v>
      </c>
      <c r="S4" s="41">
        <f>Filtros_Muestra!$Z6</f>
        <v>165.2895</v>
      </c>
      <c r="T4" s="41">
        <f>Filtros_Muestra!$Z6</f>
        <v>165.2895</v>
      </c>
      <c r="U4" s="41">
        <f>Filtros_Muestra!$Z6</f>
        <v>165.2895</v>
      </c>
      <c r="V4" s="41">
        <f>Filtros_Muestra!$Z6</f>
        <v>165.2895</v>
      </c>
      <c r="W4" s="41">
        <f>Filtros_Muestra!$Z6</f>
        <v>165.2895</v>
      </c>
      <c r="X4" s="41">
        <f>Filtros_Muestra!$Z6</f>
        <v>165.2895</v>
      </c>
    </row>
    <row r="5" spans="1:25" x14ac:dyDescent="0.25">
      <c r="B5" s="41">
        <f>Filtros_Muestra!$Z7</f>
        <v>167.24700000000001</v>
      </c>
      <c r="C5" s="41">
        <f>Filtros_Muestra!$Z7</f>
        <v>167.24700000000001</v>
      </c>
      <c r="D5" s="41">
        <f>Filtros_Muestra!$Z7</f>
        <v>167.24700000000001</v>
      </c>
      <c r="E5" s="41">
        <f>Filtros_Muestra!$Z7</f>
        <v>167.24700000000001</v>
      </c>
      <c r="F5" s="41">
        <f>Filtros_Muestra!$Z7</f>
        <v>167.24700000000001</v>
      </c>
      <c r="G5" s="19">
        <f>IF(Filtros_Muestra!U7&lt;&gt;"",Filtros_Muestra!U7,"")</f>
        <v>44922.709953645834</v>
      </c>
      <c r="H5" s="41">
        <f>Filtros_Muestra!$Z7</f>
        <v>167.24700000000001</v>
      </c>
      <c r="I5" s="41">
        <f>Filtros_Muestra!$Z7</f>
        <v>167.24700000000001</v>
      </c>
      <c r="J5" s="41">
        <f>Filtros_Muestra!$Z7</f>
        <v>167.24700000000001</v>
      </c>
      <c r="K5" s="41">
        <f>Filtros_Muestra!$Z7</f>
        <v>167.24700000000001</v>
      </c>
      <c r="L5" s="41">
        <f>Filtros_Muestra!$Z7</f>
        <v>167.24700000000001</v>
      </c>
      <c r="M5" s="41">
        <f>Filtros_Muestra!$Z7</f>
        <v>167.24700000000001</v>
      </c>
      <c r="N5" s="41">
        <f>Filtros_Muestra!$Z7</f>
        <v>167.24700000000001</v>
      </c>
      <c r="O5" s="41">
        <f>Filtros_Muestra!$Z7</f>
        <v>167.24700000000001</v>
      </c>
      <c r="P5" s="41">
        <f>Filtros_Muestra!$Z7</f>
        <v>167.24700000000001</v>
      </c>
      <c r="Q5" s="41">
        <f>Filtros_Muestra!$Z7</f>
        <v>167.24700000000001</v>
      </c>
      <c r="R5" s="41">
        <f>Filtros_Muestra!$Z7</f>
        <v>167.24700000000001</v>
      </c>
      <c r="S5" s="41">
        <f>Filtros_Muestra!$Z7</f>
        <v>167.24700000000001</v>
      </c>
      <c r="T5" s="41">
        <f>Filtros_Muestra!$Z7</f>
        <v>167.24700000000001</v>
      </c>
      <c r="U5" s="41">
        <f>Filtros_Muestra!$Z7</f>
        <v>167.24700000000001</v>
      </c>
      <c r="V5" s="41">
        <f>Filtros_Muestra!$Z7</f>
        <v>167.24700000000001</v>
      </c>
      <c r="W5" s="41">
        <f>Filtros_Muestra!$Z7</f>
        <v>167.24700000000001</v>
      </c>
      <c r="X5" s="41">
        <f>Filtros_Muestra!$Z7</f>
        <v>167.24700000000001</v>
      </c>
    </row>
    <row r="6" spans="1:25" x14ac:dyDescent="0.25">
      <c r="B6" s="41">
        <f>Filtros_Muestra!$Z8</f>
        <v>172.07550000000001</v>
      </c>
      <c r="C6" s="41">
        <f>Filtros_Muestra!$Z8</f>
        <v>172.07550000000001</v>
      </c>
      <c r="D6" s="41">
        <f>Filtros_Muestra!$Z8</f>
        <v>172.07550000000001</v>
      </c>
      <c r="E6" s="41">
        <f>Filtros_Muestra!$Z8</f>
        <v>172.07550000000001</v>
      </c>
      <c r="F6" s="41">
        <f>Filtros_Muestra!$Z8</f>
        <v>172.07550000000001</v>
      </c>
      <c r="G6" s="19">
        <f>IF(Filtros_Muestra!U8&lt;&gt;"",Filtros_Muestra!U8,"")</f>
        <v>44922.711921238428</v>
      </c>
      <c r="H6" s="41">
        <f>Filtros_Muestra!$Z8</f>
        <v>172.07550000000001</v>
      </c>
      <c r="I6" s="41">
        <f>Filtros_Muestra!$Z8</f>
        <v>172.07550000000001</v>
      </c>
      <c r="J6" s="41">
        <f>Filtros_Muestra!$Z8</f>
        <v>172.07550000000001</v>
      </c>
      <c r="K6" s="41">
        <f>Filtros_Muestra!$Z8</f>
        <v>172.07550000000001</v>
      </c>
      <c r="L6" s="41">
        <f>Filtros_Muestra!$Z8</f>
        <v>172.07550000000001</v>
      </c>
      <c r="M6" s="41">
        <f>Filtros_Muestra!$Z8</f>
        <v>172.07550000000001</v>
      </c>
      <c r="N6" s="41">
        <f>Filtros_Muestra!$Z8</f>
        <v>172.07550000000001</v>
      </c>
      <c r="O6" s="41">
        <f>Filtros_Muestra!$Z8</f>
        <v>172.07550000000001</v>
      </c>
      <c r="P6" s="41">
        <f>Filtros_Muestra!$Z8</f>
        <v>172.07550000000001</v>
      </c>
      <c r="Q6" s="41">
        <f>Filtros_Muestra!$Z8</f>
        <v>172.07550000000001</v>
      </c>
      <c r="R6" s="41">
        <f>Filtros_Muestra!$Z8</f>
        <v>172.07550000000001</v>
      </c>
      <c r="S6" s="41">
        <f>Filtros_Muestra!$Z8</f>
        <v>172.07550000000001</v>
      </c>
      <c r="T6" s="41">
        <f>Filtros_Muestra!$Z8</f>
        <v>172.07550000000001</v>
      </c>
      <c r="U6" s="41">
        <f>Filtros_Muestra!$Z8</f>
        <v>172.07550000000001</v>
      </c>
      <c r="V6" s="41">
        <f>Filtros_Muestra!$Z8</f>
        <v>172.07550000000001</v>
      </c>
      <c r="W6" s="41">
        <f>Filtros_Muestra!$Z8</f>
        <v>172.07550000000001</v>
      </c>
      <c r="X6" s="41">
        <f>Filtros_Muestra!$Z8</f>
        <v>172.07550000000001</v>
      </c>
    </row>
    <row r="7" spans="1:25" x14ac:dyDescent="0.25">
      <c r="B7" s="41">
        <f>Filtros_Muestra!$Z9</f>
        <v>169.17950000000002</v>
      </c>
      <c r="C7" s="41">
        <f>Filtros_Muestra!$Z9</f>
        <v>169.17950000000002</v>
      </c>
      <c r="D7" s="41">
        <f>Filtros_Muestra!$Z9</f>
        <v>169.17950000000002</v>
      </c>
      <c r="E7" s="41">
        <f>Filtros_Muestra!$Z9</f>
        <v>169.17950000000002</v>
      </c>
      <c r="F7" s="41">
        <f>Filtros_Muestra!$Z9</f>
        <v>169.17950000000002</v>
      </c>
      <c r="G7" s="19">
        <f>IF(Filtros_Muestra!U9&lt;&gt;"",Filtros_Muestra!U9,"")</f>
        <v>44922.713888831022</v>
      </c>
      <c r="H7" s="41">
        <f>Filtros_Muestra!$Z9</f>
        <v>169.17950000000002</v>
      </c>
      <c r="I7" s="41">
        <f>Filtros_Muestra!$Z9</f>
        <v>169.17950000000002</v>
      </c>
      <c r="J7" s="41">
        <f>Filtros_Muestra!$Z9</f>
        <v>169.17950000000002</v>
      </c>
      <c r="K7" s="41">
        <f>Filtros_Muestra!$Z9</f>
        <v>169.17950000000002</v>
      </c>
      <c r="L7" s="41">
        <f>Filtros_Muestra!$Z9</f>
        <v>169.17950000000002</v>
      </c>
      <c r="M7" s="41">
        <f>Filtros_Muestra!$Z9</f>
        <v>169.17950000000002</v>
      </c>
      <c r="N7" s="41">
        <f>Filtros_Muestra!$Z9</f>
        <v>169.17950000000002</v>
      </c>
      <c r="O7" s="41">
        <f>Filtros_Muestra!$Z9</f>
        <v>169.17950000000002</v>
      </c>
      <c r="P7" s="41">
        <f>Filtros_Muestra!$Z9</f>
        <v>169.17950000000002</v>
      </c>
      <c r="Q7" s="41">
        <f>Filtros_Muestra!$Z9</f>
        <v>169.17950000000002</v>
      </c>
      <c r="R7" s="41">
        <f>Filtros_Muestra!$Z9</f>
        <v>169.17950000000002</v>
      </c>
      <c r="S7" s="41">
        <f>Filtros_Muestra!$Z9</f>
        <v>169.17950000000002</v>
      </c>
      <c r="T7" s="41">
        <f>Filtros_Muestra!$Z9</f>
        <v>169.17950000000002</v>
      </c>
      <c r="U7" s="41">
        <f>Filtros_Muestra!$Z9</f>
        <v>169.17950000000002</v>
      </c>
      <c r="V7" s="41">
        <f>Filtros_Muestra!$Z9</f>
        <v>169.17950000000002</v>
      </c>
      <c r="W7" s="41">
        <f>Filtros_Muestra!$Z9</f>
        <v>169.17950000000002</v>
      </c>
      <c r="X7" s="41">
        <f>Filtros_Muestra!$Z9</f>
        <v>169.17950000000002</v>
      </c>
    </row>
    <row r="8" spans="1:25" x14ac:dyDescent="0.25">
      <c r="B8" s="41">
        <f>Filtros_Muestra!$Z10</f>
        <v>167.58850000000001</v>
      </c>
      <c r="C8" s="41">
        <f>Filtros_Muestra!$Z10</f>
        <v>167.58850000000001</v>
      </c>
      <c r="D8" s="41">
        <f>Filtros_Muestra!$Z10</f>
        <v>167.58850000000001</v>
      </c>
      <c r="E8" s="41">
        <f>Filtros_Muestra!$Z10</f>
        <v>167.58850000000001</v>
      </c>
      <c r="F8" s="41">
        <f>Filtros_Muestra!$Z10</f>
        <v>167.58850000000001</v>
      </c>
      <c r="G8" s="19">
        <f>IF(Filtros_Muestra!U10&lt;&gt;"",Filtros_Muestra!U10,"")</f>
        <v>44922.715856423609</v>
      </c>
      <c r="H8" s="41">
        <f>Filtros_Muestra!$Z10</f>
        <v>167.58850000000001</v>
      </c>
      <c r="I8" s="41">
        <f>Filtros_Muestra!$Z10</f>
        <v>167.58850000000001</v>
      </c>
      <c r="J8" s="41">
        <f>Filtros_Muestra!$Z10</f>
        <v>167.58850000000001</v>
      </c>
      <c r="K8" s="41">
        <f>Filtros_Muestra!$Z10</f>
        <v>167.58850000000001</v>
      </c>
      <c r="L8" s="41">
        <f>Filtros_Muestra!$Z10</f>
        <v>167.58850000000001</v>
      </c>
      <c r="M8" s="41">
        <f>Filtros_Muestra!$Z10</f>
        <v>167.58850000000001</v>
      </c>
      <c r="N8" s="41">
        <f>Filtros_Muestra!$Z10</f>
        <v>167.58850000000001</v>
      </c>
      <c r="O8" s="41">
        <f>Filtros_Muestra!$Z10</f>
        <v>167.58850000000001</v>
      </c>
      <c r="P8" s="41">
        <f>Filtros_Muestra!$Z10</f>
        <v>167.58850000000001</v>
      </c>
      <c r="Q8" s="41">
        <f>Filtros_Muestra!$Z10</f>
        <v>167.58850000000001</v>
      </c>
      <c r="R8" s="41">
        <f>Filtros_Muestra!$Z10</f>
        <v>167.58850000000001</v>
      </c>
      <c r="S8" s="41">
        <f>Filtros_Muestra!$Z10</f>
        <v>167.58850000000001</v>
      </c>
      <c r="T8" s="41">
        <f>Filtros_Muestra!$Z10</f>
        <v>167.58850000000001</v>
      </c>
      <c r="U8" s="41">
        <f>Filtros_Muestra!$Z10</f>
        <v>167.58850000000001</v>
      </c>
      <c r="V8" s="41">
        <f>Filtros_Muestra!$Z10</f>
        <v>167.58850000000001</v>
      </c>
      <c r="W8" s="41">
        <f>Filtros_Muestra!$Z10</f>
        <v>167.58850000000001</v>
      </c>
      <c r="X8" s="41">
        <f>Filtros_Muestra!$Z10</f>
        <v>167.58850000000001</v>
      </c>
    </row>
    <row r="9" spans="1:25" x14ac:dyDescent="0.25">
      <c r="B9" s="41">
        <f>Filtros_Muestra!$Z11</f>
        <v>169.4845</v>
      </c>
      <c r="C9" s="41">
        <f>Filtros_Muestra!$Z11</f>
        <v>169.4845</v>
      </c>
      <c r="D9" s="41">
        <f>Filtros_Muestra!$Z11</f>
        <v>169.4845</v>
      </c>
      <c r="E9" s="41">
        <f>Filtros_Muestra!$Z11</f>
        <v>169.4845</v>
      </c>
      <c r="F9" s="41">
        <f>Filtros_Muestra!$Z11</f>
        <v>169.4845</v>
      </c>
      <c r="G9" s="19">
        <f>IF(Filtros_Muestra!U11&lt;&gt;"",Filtros_Muestra!U11,"")</f>
        <v>44922.717824016203</v>
      </c>
      <c r="H9" s="41">
        <f>Filtros_Muestra!$Z11</f>
        <v>169.4845</v>
      </c>
      <c r="I9" s="41">
        <f>Filtros_Muestra!$Z11</f>
        <v>169.4845</v>
      </c>
      <c r="J9" s="41">
        <f>Filtros_Muestra!$Z11</f>
        <v>169.4845</v>
      </c>
      <c r="K9" s="41">
        <f>Filtros_Muestra!$Z11</f>
        <v>169.4845</v>
      </c>
      <c r="L9" s="41">
        <f>Filtros_Muestra!$Z11</f>
        <v>169.4845</v>
      </c>
      <c r="M9" s="41">
        <f>Filtros_Muestra!$Z11</f>
        <v>169.4845</v>
      </c>
      <c r="N9" s="41">
        <f>Filtros_Muestra!$Z11</f>
        <v>169.4845</v>
      </c>
      <c r="O9" s="41">
        <f>Filtros_Muestra!$Z11</f>
        <v>169.4845</v>
      </c>
      <c r="P9" s="41">
        <f>Filtros_Muestra!$Z11</f>
        <v>169.4845</v>
      </c>
      <c r="Q9" s="41">
        <f>Filtros_Muestra!$Z11</f>
        <v>169.4845</v>
      </c>
      <c r="R9" s="41">
        <f>Filtros_Muestra!$Z11</f>
        <v>169.4845</v>
      </c>
      <c r="S9" s="41">
        <f>Filtros_Muestra!$Z11</f>
        <v>169.4845</v>
      </c>
      <c r="T9" s="41">
        <f>Filtros_Muestra!$Z11</f>
        <v>169.4845</v>
      </c>
      <c r="U9" s="41">
        <f>Filtros_Muestra!$Z11</f>
        <v>169.4845</v>
      </c>
      <c r="V9" s="41">
        <f>Filtros_Muestra!$Z11</f>
        <v>169.4845</v>
      </c>
      <c r="W9" s="41">
        <f>Filtros_Muestra!$Z11</f>
        <v>169.4845</v>
      </c>
      <c r="X9" s="41">
        <f>Filtros_Muestra!$Z11</f>
        <v>169.4845</v>
      </c>
    </row>
    <row r="10" spans="1:25" x14ac:dyDescent="0.25">
      <c r="B10" s="41">
        <f>Filtros_Muestra!$Z12</f>
        <v>169.47149999999999</v>
      </c>
      <c r="C10" s="41">
        <f>Filtros_Muestra!$Z12</f>
        <v>169.47149999999999</v>
      </c>
      <c r="D10" s="41">
        <f>Filtros_Muestra!$Z12</f>
        <v>169.47149999999999</v>
      </c>
      <c r="E10" s="41">
        <f>Filtros_Muestra!$Z12</f>
        <v>169.47149999999999</v>
      </c>
      <c r="F10" s="41">
        <f>Filtros_Muestra!$Z12</f>
        <v>169.47149999999999</v>
      </c>
      <c r="G10" s="19">
        <f>IF(Filtros_Muestra!U12&lt;&gt;"",Filtros_Muestra!U12,"")</f>
        <v>44922.719791608797</v>
      </c>
      <c r="H10" s="41">
        <f>Filtros_Muestra!$Z12</f>
        <v>169.47149999999999</v>
      </c>
      <c r="I10" s="41">
        <f>Filtros_Muestra!$Z12</f>
        <v>169.47149999999999</v>
      </c>
      <c r="J10" s="41">
        <f>Filtros_Muestra!$Z12</f>
        <v>169.47149999999999</v>
      </c>
      <c r="K10" s="41">
        <f>Filtros_Muestra!$Z12</f>
        <v>169.47149999999999</v>
      </c>
      <c r="L10" s="41">
        <f>Filtros_Muestra!$Z12</f>
        <v>169.47149999999999</v>
      </c>
      <c r="M10" s="41">
        <f>Filtros_Muestra!$Z12</f>
        <v>169.47149999999999</v>
      </c>
      <c r="N10" s="41">
        <f>Filtros_Muestra!$Z12</f>
        <v>169.47149999999999</v>
      </c>
      <c r="O10" s="41">
        <f>Filtros_Muestra!$Z12</f>
        <v>169.47149999999999</v>
      </c>
      <c r="P10" s="41">
        <f>Filtros_Muestra!$Z12</f>
        <v>169.47149999999999</v>
      </c>
      <c r="Q10" s="41">
        <f>Filtros_Muestra!$Z12</f>
        <v>169.47149999999999</v>
      </c>
      <c r="R10" s="41">
        <f>Filtros_Muestra!$Z12</f>
        <v>169.47149999999999</v>
      </c>
      <c r="S10" s="41">
        <f>Filtros_Muestra!$Z12</f>
        <v>169.47149999999999</v>
      </c>
      <c r="T10" s="41">
        <f>Filtros_Muestra!$Z12</f>
        <v>169.47149999999999</v>
      </c>
      <c r="U10" s="41">
        <f>Filtros_Muestra!$Z12</f>
        <v>169.47149999999999</v>
      </c>
      <c r="V10" s="41">
        <f>Filtros_Muestra!$Z12</f>
        <v>169.47149999999999</v>
      </c>
      <c r="W10" s="41">
        <f>Filtros_Muestra!$Z12</f>
        <v>169.47149999999999</v>
      </c>
      <c r="X10" s="41">
        <f>Filtros_Muestra!$Z12</f>
        <v>169.47149999999999</v>
      </c>
    </row>
    <row r="11" spans="1:25" x14ac:dyDescent="0.25">
      <c r="B11" s="41">
        <f>Filtros_Muestra!$Z13</f>
        <v>169.92349999999999</v>
      </c>
      <c r="C11" s="41">
        <f>Filtros_Muestra!$Z13</f>
        <v>169.92349999999999</v>
      </c>
      <c r="D11" s="41">
        <f>Filtros_Muestra!$Z13</f>
        <v>169.92349999999999</v>
      </c>
      <c r="E11" s="41">
        <f>Filtros_Muestra!$Z13</f>
        <v>169.92349999999999</v>
      </c>
      <c r="F11" s="41">
        <f>Filtros_Muestra!$Z13</f>
        <v>169.92349999999999</v>
      </c>
      <c r="G11" s="19">
        <f>IF(Filtros_Muestra!U13&lt;&gt;"",Filtros_Muestra!U13,"")</f>
        <v>44922.721759201391</v>
      </c>
      <c r="H11" s="41">
        <f>Filtros_Muestra!$Z13</f>
        <v>169.92349999999999</v>
      </c>
      <c r="I11" s="41">
        <f>Filtros_Muestra!$Z13</f>
        <v>169.92349999999999</v>
      </c>
      <c r="J11" s="41">
        <f>Filtros_Muestra!$Z13</f>
        <v>169.92349999999999</v>
      </c>
      <c r="K11" s="41">
        <f>Filtros_Muestra!$Z13</f>
        <v>169.92349999999999</v>
      </c>
      <c r="L11" s="41">
        <f>Filtros_Muestra!$Z13</f>
        <v>169.92349999999999</v>
      </c>
      <c r="M11" s="41">
        <f>Filtros_Muestra!$Z13</f>
        <v>169.92349999999999</v>
      </c>
      <c r="N11" s="41">
        <f>Filtros_Muestra!$Z13</f>
        <v>169.92349999999999</v>
      </c>
      <c r="O11" s="41">
        <f>Filtros_Muestra!$Z13</f>
        <v>169.92349999999999</v>
      </c>
      <c r="P11" s="41">
        <f>Filtros_Muestra!$Z13</f>
        <v>169.92349999999999</v>
      </c>
      <c r="Q11" s="41">
        <f>Filtros_Muestra!$Z13</f>
        <v>169.92349999999999</v>
      </c>
      <c r="R11" s="41">
        <f>Filtros_Muestra!$Z13</f>
        <v>169.92349999999999</v>
      </c>
      <c r="S11" s="41">
        <f>Filtros_Muestra!$Z13</f>
        <v>169.92349999999999</v>
      </c>
      <c r="T11" s="41">
        <f>Filtros_Muestra!$Z13</f>
        <v>169.92349999999999</v>
      </c>
      <c r="U11" s="41">
        <f>Filtros_Muestra!$Z13</f>
        <v>169.92349999999999</v>
      </c>
      <c r="V11" s="41">
        <f>Filtros_Muestra!$Z13</f>
        <v>169.92349999999999</v>
      </c>
      <c r="W11" s="41">
        <f>Filtros_Muestra!$Z13</f>
        <v>169.92349999999999</v>
      </c>
      <c r="X11" s="41">
        <f>Filtros_Muestra!$Z13</f>
        <v>169.92349999999999</v>
      </c>
    </row>
    <row r="12" spans="1:25" x14ac:dyDescent="0.25">
      <c r="B12" s="41">
        <f>Filtros_Muestra!$Z14</f>
        <v>169.85849999999999</v>
      </c>
      <c r="C12" s="41">
        <f>Filtros_Muestra!$Z14</f>
        <v>169.85849999999999</v>
      </c>
      <c r="D12" s="41">
        <f>Filtros_Muestra!$Z14</f>
        <v>169.85849999999999</v>
      </c>
      <c r="E12" s="41">
        <f>Filtros_Muestra!$Z14</f>
        <v>169.85849999999999</v>
      </c>
      <c r="F12" s="41">
        <f>Filtros_Muestra!$Z14</f>
        <v>169.85849999999999</v>
      </c>
      <c r="G12" s="19">
        <f>IF(Filtros_Muestra!U14&lt;&gt;"",Filtros_Muestra!U14,"")</f>
        <v>44922.723726793978</v>
      </c>
      <c r="H12" s="41">
        <f>Filtros_Muestra!$Z14</f>
        <v>169.85849999999999</v>
      </c>
      <c r="I12" s="41">
        <f>Filtros_Muestra!$Z14</f>
        <v>169.85849999999999</v>
      </c>
      <c r="J12" s="41">
        <f>Filtros_Muestra!$Z14</f>
        <v>169.85849999999999</v>
      </c>
      <c r="K12" s="41">
        <f>Filtros_Muestra!$Z14</f>
        <v>169.85849999999999</v>
      </c>
      <c r="L12" s="41">
        <f>Filtros_Muestra!$Z14</f>
        <v>169.85849999999999</v>
      </c>
      <c r="M12" s="41">
        <f>Filtros_Muestra!$Z14</f>
        <v>169.85849999999999</v>
      </c>
      <c r="N12" s="41">
        <f>Filtros_Muestra!$Z14</f>
        <v>169.85849999999999</v>
      </c>
      <c r="O12" s="41">
        <f>Filtros_Muestra!$Z14</f>
        <v>169.85849999999999</v>
      </c>
      <c r="P12" s="41">
        <f>Filtros_Muestra!$Z14</f>
        <v>169.85849999999999</v>
      </c>
      <c r="Q12" s="41">
        <f>Filtros_Muestra!$Z14</f>
        <v>169.85849999999999</v>
      </c>
      <c r="R12" s="41">
        <f>Filtros_Muestra!$Z14</f>
        <v>169.85849999999999</v>
      </c>
      <c r="S12" s="41">
        <f>Filtros_Muestra!$Z14</f>
        <v>169.85849999999999</v>
      </c>
      <c r="T12" s="41">
        <f>Filtros_Muestra!$Z14</f>
        <v>169.85849999999999</v>
      </c>
      <c r="U12" s="41">
        <f>Filtros_Muestra!$Z14</f>
        <v>169.85849999999999</v>
      </c>
      <c r="V12" s="41">
        <f>Filtros_Muestra!$Z14</f>
        <v>169.85849999999999</v>
      </c>
      <c r="W12" s="41">
        <f>Filtros_Muestra!$Z14</f>
        <v>169.85849999999999</v>
      </c>
      <c r="X12" s="41">
        <f>Filtros_Muestra!$Z14</f>
        <v>169.85849999999999</v>
      </c>
    </row>
    <row r="13" spans="1:25" x14ac:dyDescent="0.25">
      <c r="B13" s="41">
        <f>Filtros_Muestra!$Z15</f>
        <v>168.30799999999999</v>
      </c>
      <c r="C13" s="41">
        <f>Filtros_Muestra!$Z15</f>
        <v>168.30799999999999</v>
      </c>
      <c r="D13" s="41">
        <f>Filtros_Muestra!$Z15</f>
        <v>168.30799999999999</v>
      </c>
      <c r="E13" s="41">
        <f>Filtros_Muestra!$Z15</f>
        <v>168.30799999999999</v>
      </c>
      <c r="F13" s="41">
        <f>Filtros_Muestra!$Z15</f>
        <v>168.30799999999999</v>
      </c>
      <c r="G13" s="19">
        <f>IF(Filtros_Muestra!U15&lt;&gt;"",Filtros_Muestra!U15,"")</f>
        <v>44922.725694386572</v>
      </c>
      <c r="H13" s="41">
        <f>Filtros_Muestra!$Z15</f>
        <v>168.30799999999999</v>
      </c>
      <c r="I13" s="41">
        <f>Filtros_Muestra!$Z15</f>
        <v>168.30799999999999</v>
      </c>
      <c r="J13" s="41">
        <f>Filtros_Muestra!$Z15</f>
        <v>168.30799999999999</v>
      </c>
      <c r="K13" s="41">
        <f>Filtros_Muestra!$Z15</f>
        <v>168.30799999999999</v>
      </c>
      <c r="L13" s="41">
        <f>Filtros_Muestra!$Z15</f>
        <v>168.30799999999999</v>
      </c>
      <c r="M13" s="41">
        <f>Filtros_Muestra!$Z15</f>
        <v>168.30799999999999</v>
      </c>
      <c r="N13" s="41">
        <f>Filtros_Muestra!$Z15</f>
        <v>168.30799999999999</v>
      </c>
      <c r="O13" s="41">
        <f>Filtros_Muestra!$Z15</f>
        <v>168.30799999999999</v>
      </c>
      <c r="P13" s="41">
        <f>Filtros_Muestra!$Z15</f>
        <v>168.30799999999999</v>
      </c>
      <c r="Q13" s="41">
        <f>Filtros_Muestra!$Z15</f>
        <v>168.30799999999999</v>
      </c>
      <c r="R13" s="41">
        <f>Filtros_Muestra!$Z15</f>
        <v>168.30799999999999</v>
      </c>
      <c r="S13" s="41">
        <f>Filtros_Muestra!$Z15</f>
        <v>168.30799999999999</v>
      </c>
      <c r="T13" s="41">
        <f>Filtros_Muestra!$Z15</f>
        <v>168.30799999999999</v>
      </c>
      <c r="U13" s="41">
        <f>Filtros_Muestra!$Z15</f>
        <v>168.30799999999999</v>
      </c>
      <c r="V13" s="41">
        <f>Filtros_Muestra!$Z15</f>
        <v>168.30799999999999</v>
      </c>
      <c r="W13" s="41">
        <f>Filtros_Muestra!$Z15</f>
        <v>168.30799999999999</v>
      </c>
      <c r="X13" s="41">
        <f>Filtros_Muestra!$Z15</f>
        <v>168.30799999999999</v>
      </c>
    </row>
    <row r="14" spans="1:25" x14ac:dyDescent="0.25">
      <c r="B14" s="41">
        <f>Filtros_Muestra!$Z16</f>
        <v>167.9675</v>
      </c>
      <c r="C14" s="41">
        <f>Filtros_Muestra!$Z16</f>
        <v>167.9675</v>
      </c>
      <c r="D14" s="41">
        <f>Filtros_Muestra!$Z16</f>
        <v>167.9675</v>
      </c>
      <c r="E14" s="41">
        <f>Filtros_Muestra!$Z16</f>
        <v>167.9675</v>
      </c>
      <c r="F14" s="41">
        <f>Filtros_Muestra!$Z16</f>
        <v>167.9675</v>
      </c>
      <c r="G14" s="19">
        <f>IF(Filtros_Muestra!U16&lt;&gt;"",Filtros_Muestra!U16,"")</f>
        <v>44922.727661979166</v>
      </c>
      <c r="H14" s="41">
        <f>Filtros_Muestra!$Z16</f>
        <v>167.9675</v>
      </c>
      <c r="I14" s="41">
        <f>Filtros_Muestra!$Z16</f>
        <v>167.9675</v>
      </c>
      <c r="J14" s="41">
        <f>Filtros_Muestra!$Z16</f>
        <v>167.9675</v>
      </c>
      <c r="K14" s="41">
        <f>Filtros_Muestra!$Z16</f>
        <v>167.9675</v>
      </c>
      <c r="L14" s="41">
        <f>Filtros_Muestra!$Z16</f>
        <v>167.9675</v>
      </c>
      <c r="M14" s="41">
        <f>Filtros_Muestra!$Z16</f>
        <v>167.9675</v>
      </c>
      <c r="N14" s="41">
        <f>Filtros_Muestra!$Z16</f>
        <v>167.9675</v>
      </c>
      <c r="O14" s="41">
        <f>Filtros_Muestra!$Z16</f>
        <v>167.9675</v>
      </c>
      <c r="P14" s="41">
        <f>Filtros_Muestra!$Z16</f>
        <v>167.9675</v>
      </c>
      <c r="Q14" s="41">
        <f>Filtros_Muestra!$Z16</f>
        <v>167.9675</v>
      </c>
      <c r="R14" s="41">
        <f>Filtros_Muestra!$Z16</f>
        <v>167.9675</v>
      </c>
      <c r="S14" s="41">
        <f>Filtros_Muestra!$Z16</f>
        <v>167.9675</v>
      </c>
      <c r="T14" s="41">
        <f>Filtros_Muestra!$Z16</f>
        <v>167.9675</v>
      </c>
      <c r="U14" s="41">
        <f>Filtros_Muestra!$Z16</f>
        <v>167.9675</v>
      </c>
      <c r="V14" s="41">
        <f>Filtros_Muestra!$Z16</f>
        <v>167.9675</v>
      </c>
      <c r="W14" s="41">
        <f>Filtros_Muestra!$Z16</f>
        <v>167.9675</v>
      </c>
      <c r="X14" s="41">
        <f>Filtros_Muestra!$Z16</f>
        <v>167.9675</v>
      </c>
    </row>
    <row r="15" spans="1:25" x14ac:dyDescent="0.25">
      <c r="B15" s="41">
        <f>Filtros_Muestra!$Z17</f>
        <v>170.01949999999999</v>
      </c>
      <c r="C15" s="41">
        <f>Filtros_Muestra!$Z17</f>
        <v>170.01949999999999</v>
      </c>
      <c r="D15" s="41">
        <f>Filtros_Muestra!$Z17</f>
        <v>170.01949999999999</v>
      </c>
      <c r="E15" s="41">
        <f>Filtros_Muestra!$Z17</f>
        <v>170.01949999999999</v>
      </c>
      <c r="F15" s="41">
        <f>Filtros_Muestra!$Z17</f>
        <v>170.01949999999999</v>
      </c>
      <c r="G15" s="19">
        <f>IF(Filtros_Muestra!U17&lt;&gt;"",Filtros_Muestra!U17,"")</f>
        <v>44922.729629571761</v>
      </c>
      <c r="H15" s="41">
        <f>Filtros_Muestra!$Z17</f>
        <v>170.01949999999999</v>
      </c>
      <c r="I15" s="41">
        <f>Filtros_Muestra!$Z17</f>
        <v>170.01949999999999</v>
      </c>
      <c r="J15" s="41">
        <f>Filtros_Muestra!$Z17</f>
        <v>170.01949999999999</v>
      </c>
      <c r="K15" s="41">
        <f>Filtros_Muestra!$Z17</f>
        <v>170.01949999999999</v>
      </c>
      <c r="L15" s="41">
        <f>Filtros_Muestra!$Z17</f>
        <v>170.01949999999999</v>
      </c>
      <c r="M15" s="41">
        <f>Filtros_Muestra!$Z17</f>
        <v>170.01949999999999</v>
      </c>
      <c r="N15" s="41">
        <f>Filtros_Muestra!$Z17</f>
        <v>170.01949999999999</v>
      </c>
      <c r="O15" s="41">
        <f>Filtros_Muestra!$Z17</f>
        <v>170.01949999999999</v>
      </c>
      <c r="P15" s="41">
        <f>Filtros_Muestra!$Z17</f>
        <v>170.01949999999999</v>
      </c>
      <c r="Q15" s="41">
        <f>Filtros_Muestra!$Z17</f>
        <v>170.01949999999999</v>
      </c>
      <c r="R15" s="41">
        <f>Filtros_Muestra!$Z17</f>
        <v>170.01949999999999</v>
      </c>
      <c r="S15" s="41">
        <f>Filtros_Muestra!$Z17</f>
        <v>170.01949999999999</v>
      </c>
      <c r="T15" s="41">
        <f>Filtros_Muestra!$Z17</f>
        <v>170.01949999999999</v>
      </c>
      <c r="U15" s="41">
        <f>Filtros_Muestra!$Z17</f>
        <v>170.01949999999999</v>
      </c>
      <c r="V15" s="41">
        <f>Filtros_Muestra!$Z17</f>
        <v>170.01949999999999</v>
      </c>
      <c r="W15" s="41">
        <f>Filtros_Muestra!$Z17</f>
        <v>170.01949999999999</v>
      </c>
      <c r="X15" s="41">
        <f>Filtros_Muestra!$Z17</f>
        <v>170.01949999999999</v>
      </c>
    </row>
    <row r="16" spans="1:25" x14ac:dyDescent="0.25">
      <c r="B16" s="41">
        <f>Filtros_Muestra!$Z18</f>
        <v>167.80950000000001</v>
      </c>
      <c r="C16" s="41">
        <f>Filtros_Muestra!$Z18</f>
        <v>167.80950000000001</v>
      </c>
      <c r="D16" s="41">
        <f>Filtros_Muestra!$Z18</f>
        <v>167.80950000000001</v>
      </c>
      <c r="E16" s="41">
        <f>Filtros_Muestra!$Z18</f>
        <v>167.80950000000001</v>
      </c>
      <c r="F16" s="41">
        <f>Filtros_Muestra!$Z18</f>
        <v>167.80950000000001</v>
      </c>
      <c r="G16" s="19">
        <f>IF(Filtros_Muestra!U18&lt;&gt;"",Filtros_Muestra!U18,"")</f>
        <v>44922.731597164355</v>
      </c>
      <c r="H16" s="41">
        <f>Filtros_Muestra!$Z18</f>
        <v>167.80950000000001</v>
      </c>
      <c r="I16" s="41">
        <f>Filtros_Muestra!$Z18</f>
        <v>167.80950000000001</v>
      </c>
      <c r="J16" s="41">
        <f>Filtros_Muestra!$Z18</f>
        <v>167.80950000000001</v>
      </c>
      <c r="K16" s="41">
        <f>Filtros_Muestra!$Z18</f>
        <v>167.80950000000001</v>
      </c>
      <c r="L16" s="41">
        <f>Filtros_Muestra!$Z18</f>
        <v>167.80950000000001</v>
      </c>
      <c r="M16" s="41">
        <f>Filtros_Muestra!$Z18</f>
        <v>167.80950000000001</v>
      </c>
      <c r="N16" s="41">
        <f>Filtros_Muestra!$Z18</f>
        <v>167.80950000000001</v>
      </c>
      <c r="O16" s="41">
        <f>Filtros_Muestra!$Z18</f>
        <v>167.80950000000001</v>
      </c>
      <c r="P16" s="41">
        <f>Filtros_Muestra!$Z18</f>
        <v>167.80950000000001</v>
      </c>
      <c r="Q16" s="41">
        <f>Filtros_Muestra!$Z18</f>
        <v>167.80950000000001</v>
      </c>
      <c r="R16" s="41">
        <f>Filtros_Muestra!$Z18</f>
        <v>167.80950000000001</v>
      </c>
      <c r="S16" s="41">
        <f>Filtros_Muestra!$Z18</f>
        <v>167.80950000000001</v>
      </c>
      <c r="T16" s="41">
        <f>Filtros_Muestra!$Z18</f>
        <v>167.80950000000001</v>
      </c>
      <c r="U16" s="41">
        <f>Filtros_Muestra!$Z18</f>
        <v>167.80950000000001</v>
      </c>
      <c r="V16" s="41">
        <f>Filtros_Muestra!$Z18</f>
        <v>167.80950000000001</v>
      </c>
      <c r="W16" s="41">
        <f>Filtros_Muestra!$Z18</f>
        <v>167.80950000000001</v>
      </c>
      <c r="X16" s="41">
        <f>Filtros_Muestra!$Z18</f>
        <v>167.80950000000001</v>
      </c>
    </row>
    <row r="17" spans="2:24" x14ac:dyDescent="0.25">
      <c r="B17" s="41">
        <f>Filtros_Muestra!$Z19</f>
        <v>167.69200000000001</v>
      </c>
      <c r="C17" s="41">
        <f>Filtros_Muestra!$Z19</f>
        <v>167.69200000000001</v>
      </c>
      <c r="D17" s="41">
        <f>Filtros_Muestra!$Z19</f>
        <v>167.69200000000001</v>
      </c>
      <c r="E17" s="41">
        <f>Filtros_Muestra!$Z19</f>
        <v>167.69200000000001</v>
      </c>
      <c r="F17" s="41">
        <f>Filtros_Muestra!$Z19</f>
        <v>167.69200000000001</v>
      </c>
      <c r="G17" s="19">
        <f>IF(Filtros_Muestra!U19&lt;&gt;"",Filtros_Muestra!U19,"")</f>
        <v>44922.733564756942</v>
      </c>
      <c r="H17" s="41">
        <f>Filtros_Muestra!$Z19</f>
        <v>167.69200000000001</v>
      </c>
      <c r="I17" s="41">
        <f>Filtros_Muestra!$Z19</f>
        <v>167.69200000000001</v>
      </c>
      <c r="J17" s="41">
        <f>Filtros_Muestra!$Z19</f>
        <v>167.69200000000001</v>
      </c>
      <c r="K17" s="41">
        <f>Filtros_Muestra!$Z19</f>
        <v>167.69200000000001</v>
      </c>
      <c r="L17" s="41">
        <f>Filtros_Muestra!$Z19</f>
        <v>167.69200000000001</v>
      </c>
      <c r="M17" s="41">
        <f>Filtros_Muestra!$Z19</f>
        <v>167.69200000000001</v>
      </c>
      <c r="N17" s="41">
        <f>Filtros_Muestra!$Z19</f>
        <v>167.69200000000001</v>
      </c>
      <c r="O17" s="41">
        <f>Filtros_Muestra!$Z19</f>
        <v>167.69200000000001</v>
      </c>
      <c r="P17" s="41">
        <f>Filtros_Muestra!$Z19</f>
        <v>167.69200000000001</v>
      </c>
      <c r="Q17" s="41">
        <f>Filtros_Muestra!$Z19</f>
        <v>167.69200000000001</v>
      </c>
      <c r="R17" s="41">
        <f>Filtros_Muestra!$Z19</f>
        <v>167.69200000000001</v>
      </c>
      <c r="S17" s="41">
        <f>Filtros_Muestra!$Z19</f>
        <v>167.69200000000001</v>
      </c>
      <c r="T17" s="41">
        <f>Filtros_Muestra!$Z19</f>
        <v>167.69200000000001</v>
      </c>
      <c r="U17" s="41">
        <f>Filtros_Muestra!$Z19</f>
        <v>167.69200000000001</v>
      </c>
      <c r="V17" s="41">
        <f>Filtros_Muestra!$Z19</f>
        <v>167.69200000000001</v>
      </c>
      <c r="W17" s="41">
        <f>Filtros_Muestra!$Z19</f>
        <v>167.69200000000001</v>
      </c>
      <c r="X17" s="41">
        <f>Filtros_Muestra!$Z19</f>
        <v>167.69200000000001</v>
      </c>
    </row>
    <row r="18" spans="2:24" x14ac:dyDescent="0.25">
      <c r="B18" s="41">
        <f>Filtros_Muestra!$Z20</f>
        <v>170.86950000000002</v>
      </c>
      <c r="C18" s="41">
        <f>Filtros_Muestra!$Z20</f>
        <v>170.86950000000002</v>
      </c>
      <c r="D18" s="41">
        <f>Filtros_Muestra!$Z20</f>
        <v>170.86950000000002</v>
      </c>
      <c r="E18" s="41">
        <f>Filtros_Muestra!$Z20</f>
        <v>170.86950000000002</v>
      </c>
      <c r="F18" s="41">
        <f>Filtros_Muestra!$Z20</f>
        <v>170.86950000000002</v>
      </c>
      <c r="G18" s="19">
        <f>IF(Filtros_Muestra!U20&lt;&gt;"",Filtros_Muestra!U20,"")</f>
        <v>44922.735532349536</v>
      </c>
      <c r="H18" s="41">
        <f>Filtros_Muestra!$Z20</f>
        <v>170.86950000000002</v>
      </c>
      <c r="I18" s="41">
        <f>Filtros_Muestra!$Z20</f>
        <v>170.86950000000002</v>
      </c>
      <c r="J18" s="41">
        <f>Filtros_Muestra!$Z20</f>
        <v>170.86950000000002</v>
      </c>
      <c r="K18" s="41">
        <f>Filtros_Muestra!$Z20</f>
        <v>170.86950000000002</v>
      </c>
      <c r="L18" s="41">
        <f>Filtros_Muestra!$Z20</f>
        <v>170.86950000000002</v>
      </c>
      <c r="M18" s="41">
        <f>Filtros_Muestra!$Z20</f>
        <v>170.86950000000002</v>
      </c>
      <c r="N18" s="41">
        <f>Filtros_Muestra!$Z20</f>
        <v>170.86950000000002</v>
      </c>
      <c r="O18" s="41">
        <f>Filtros_Muestra!$Z20</f>
        <v>170.86950000000002</v>
      </c>
      <c r="P18" s="41">
        <f>Filtros_Muestra!$Z20</f>
        <v>170.86950000000002</v>
      </c>
      <c r="Q18" s="41">
        <f>Filtros_Muestra!$Z20</f>
        <v>170.86950000000002</v>
      </c>
      <c r="R18" s="41">
        <f>Filtros_Muestra!$Z20</f>
        <v>170.86950000000002</v>
      </c>
      <c r="S18" s="41">
        <f>Filtros_Muestra!$Z20</f>
        <v>170.86950000000002</v>
      </c>
      <c r="T18" s="41">
        <f>Filtros_Muestra!$Z20</f>
        <v>170.86950000000002</v>
      </c>
      <c r="U18" s="41">
        <f>Filtros_Muestra!$Z20</f>
        <v>170.86950000000002</v>
      </c>
      <c r="V18" s="41">
        <f>Filtros_Muestra!$Z20</f>
        <v>170.86950000000002</v>
      </c>
      <c r="W18" s="41">
        <f>Filtros_Muestra!$Z20</f>
        <v>170.86950000000002</v>
      </c>
      <c r="X18" s="41">
        <f>Filtros_Muestra!$Z20</f>
        <v>170.86950000000002</v>
      </c>
    </row>
    <row r="19" spans="2:24" x14ac:dyDescent="0.25">
      <c r="B19" s="41">
        <f>Filtros_Muestra!$Z21</f>
        <v>164.994</v>
      </c>
      <c r="C19" s="41">
        <f>Filtros_Muestra!$Z21</f>
        <v>164.994</v>
      </c>
      <c r="D19" s="41">
        <f>Filtros_Muestra!$Z21</f>
        <v>164.994</v>
      </c>
      <c r="E19" s="41">
        <f>Filtros_Muestra!$Z21</f>
        <v>164.994</v>
      </c>
      <c r="F19" s="41">
        <f>Filtros_Muestra!$Z21</f>
        <v>164.994</v>
      </c>
      <c r="G19" s="19">
        <f>IF(Filtros_Muestra!U21&lt;&gt;"",Filtros_Muestra!U21,"")</f>
        <v>44922.73749994213</v>
      </c>
      <c r="H19" s="41">
        <f>Filtros_Muestra!$Z21</f>
        <v>164.994</v>
      </c>
      <c r="I19" s="41">
        <f>Filtros_Muestra!$Z21</f>
        <v>164.994</v>
      </c>
      <c r="J19" s="41">
        <f>Filtros_Muestra!$Z21</f>
        <v>164.994</v>
      </c>
      <c r="K19" s="41">
        <f>Filtros_Muestra!$Z21</f>
        <v>164.994</v>
      </c>
      <c r="L19" s="41">
        <f>Filtros_Muestra!$Z21</f>
        <v>164.994</v>
      </c>
      <c r="M19" s="41">
        <f>Filtros_Muestra!$Z21</f>
        <v>164.994</v>
      </c>
      <c r="N19" s="41">
        <f>Filtros_Muestra!$Z21</f>
        <v>164.994</v>
      </c>
      <c r="O19" s="41">
        <f>Filtros_Muestra!$Z21</f>
        <v>164.994</v>
      </c>
      <c r="P19" s="41">
        <f>Filtros_Muestra!$Z21</f>
        <v>164.994</v>
      </c>
      <c r="Q19" s="41">
        <f>Filtros_Muestra!$Z21</f>
        <v>164.994</v>
      </c>
      <c r="R19" s="41">
        <f>Filtros_Muestra!$Z21</f>
        <v>164.994</v>
      </c>
      <c r="S19" s="41">
        <f>Filtros_Muestra!$Z21</f>
        <v>164.994</v>
      </c>
      <c r="T19" s="41">
        <f>Filtros_Muestra!$Z21</f>
        <v>164.994</v>
      </c>
      <c r="U19" s="41">
        <f>Filtros_Muestra!$Z21</f>
        <v>164.994</v>
      </c>
      <c r="V19" s="41">
        <f>Filtros_Muestra!$Z21</f>
        <v>164.994</v>
      </c>
      <c r="W19" s="41">
        <f>Filtros_Muestra!$Z21</f>
        <v>164.994</v>
      </c>
      <c r="X19" s="41">
        <f>Filtros_Muestra!$Z21</f>
        <v>164.994</v>
      </c>
    </row>
    <row r="20" spans="2:24" x14ac:dyDescent="0.25">
      <c r="B20" s="41">
        <f>Filtros_Muestra!$Z22</f>
        <v>166.14350000000002</v>
      </c>
      <c r="C20" s="41">
        <f>Filtros_Muestra!$Z22</f>
        <v>166.14350000000002</v>
      </c>
      <c r="D20" s="41">
        <f>Filtros_Muestra!$Z22</f>
        <v>166.14350000000002</v>
      </c>
      <c r="E20" s="41">
        <f>Filtros_Muestra!$Z22</f>
        <v>166.14350000000002</v>
      </c>
      <c r="F20" s="41">
        <f>Filtros_Muestra!$Z22</f>
        <v>166.14350000000002</v>
      </c>
      <c r="G20" s="19">
        <f>IF(Filtros_Muestra!U22&lt;&gt;"",Filtros_Muestra!U22,"")</f>
        <v>44922.739467534724</v>
      </c>
      <c r="H20" s="41">
        <f>Filtros_Muestra!$Z22</f>
        <v>166.14350000000002</v>
      </c>
      <c r="I20" s="41">
        <f>Filtros_Muestra!$Z22</f>
        <v>166.14350000000002</v>
      </c>
      <c r="J20" s="41">
        <f>Filtros_Muestra!$Z22</f>
        <v>166.14350000000002</v>
      </c>
      <c r="K20" s="41">
        <f>Filtros_Muestra!$Z22</f>
        <v>166.14350000000002</v>
      </c>
      <c r="L20" s="41">
        <f>Filtros_Muestra!$Z22</f>
        <v>166.14350000000002</v>
      </c>
      <c r="M20" s="41">
        <f>Filtros_Muestra!$Z22</f>
        <v>166.14350000000002</v>
      </c>
      <c r="N20" s="41">
        <f>Filtros_Muestra!$Z22</f>
        <v>166.14350000000002</v>
      </c>
      <c r="O20" s="41">
        <f>Filtros_Muestra!$Z22</f>
        <v>166.14350000000002</v>
      </c>
      <c r="P20" s="41">
        <f>Filtros_Muestra!$Z22</f>
        <v>166.14350000000002</v>
      </c>
      <c r="Q20" s="41">
        <f>Filtros_Muestra!$Z22</f>
        <v>166.14350000000002</v>
      </c>
      <c r="R20" s="41">
        <f>Filtros_Muestra!$Z22</f>
        <v>166.14350000000002</v>
      </c>
      <c r="S20" s="41">
        <f>Filtros_Muestra!$Z22</f>
        <v>166.14350000000002</v>
      </c>
      <c r="T20" s="41">
        <f>Filtros_Muestra!$Z22</f>
        <v>166.14350000000002</v>
      </c>
      <c r="U20" s="41">
        <f>Filtros_Muestra!$Z22</f>
        <v>166.14350000000002</v>
      </c>
      <c r="V20" s="41">
        <f>Filtros_Muestra!$Z22</f>
        <v>166.14350000000002</v>
      </c>
      <c r="W20" s="41">
        <f>Filtros_Muestra!$Z22</f>
        <v>166.14350000000002</v>
      </c>
      <c r="X20" s="41">
        <f>Filtros_Muestra!$Z22</f>
        <v>166.14350000000002</v>
      </c>
    </row>
    <row r="21" spans="2:24" x14ac:dyDescent="0.25">
      <c r="B21" s="41">
        <f>Filtros_Muestra!$Z23</f>
        <v>99.995999999999995</v>
      </c>
      <c r="C21" s="41">
        <f>Filtros_Muestra!$Z23</f>
        <v>99.995999999999995</v>
      </c>
      <c r="D21" s="41">
        <f>Filtros_Muestra!$Z23</f>
        <v>99.995999999999995</v>
      </c>
      <c r="E21" s="41">
        <f>Filtros_Muestra!$Z23</f>
        <v>99.995999999999995</v>
      </c>
      <c r="F21" s="41">
        <f>Filtros_Muestra!$Z23</f>
        <v>99.995999999999995</v>
      </c>
      <c r="G21" s="19">
        <f>IF(Filtros_Muestra!U23&lt;&gt;"",Filtros_Muestra!U23,"")</f>
        <v>44922.741435127318</v>
      </c>
      <c r="H21" s="41">
        <f>Filtros_Muestra!$Z23</f>
        <v>99.995999999999995</v>
      </c>
      <c r="I21" s="41">
        <f>Filtros_Muestra!$Z23</f>
        <v>99.995999999999995</v>
      </c>
      <c r="J21" s="41">
        <f>Filtros_Muestra!$Z23</f>
        <v>99.995999999999995</v>
      </c>
      <c r="K21" s="41">
        <f>Filtros_Muestra!$Z23</f>
        <v>99.995999999999995</v>
      </c>
      <c r="L21" s="41">
        <f>Filtros_Muestra!$Z23</f>
        <v>99.995999999999995</v>
      </c>
      <c r="M21" s="41">
        <f>Filtros_Muestra!$Z23</f>
        <v>99.995999999999995</v>
      </c>
      <c r="N21" s="41">
        <f>Filtros_Muestra!$Z23</f>
        <v>99.995999999999995</v>
      </c>
      <c r="O21" s="41">
        <f>Filtros_Muestra!$Z23</f>
        <v>99.995999999999995</v>
      </c>
      <c r="P21" s="41">
        <f>Filtros_Muestra!$Z23</f>
        <v>99.995999999999995</v>
      </c>
      <c r="Q21" s="41">
        <f>Filtros_Muestra!$Z23</f>
        <v>99.995999999999995</v>
      </c>
      <c r="R21" s="41">
        <f>Filtros_Muestra!$Z23</f>
        <v>99.995999999999995</v>
      </c>
      <c r="S21" s="41">
        <f>Filtros_Muestra!$Z23</f>
        <v>99.995999999999995</v>
      </c>
      <c r="T21" s="41">
        <f>Filtros_Muestra!$Z23</f>
        <v>99.995999999999995</v>
      </c>
      <c r="U21" s="41">
        <f>Filtros_Muestra!$Z23</f>
        <v>99.995999999999995</v>
      </c>
      <c r="V21" s="41">
        <f>Filtros_Muestra!$Z23</f>
        <v>99.995999999999995</v>
      </c>
      <c r="W21" s="41">
        <f>Filtros_Muestra!$Z23</f>
        <v>99.995999999999995</v>
      </c>
      <c r="X21" s="41">
        <f>Filtros_Muestra!$Z23</f>
        <v>99.995999999999995</v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2022-12-28T13:43:15Z</cp:lastPrinted>
  <dcterms:created xsi:type="dcterms:W3CDTF">2022-02-07T17:43:38Z</dcterms:created>
  <dcterms:modified xsi:type="dcterms:W3CDTF">2022-12-29T20:58:01Z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