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F0CAC8EE-AC47-4A59-94C3-CFB4ACC787FA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3" l="1"/>
  <c r="Z13" i="3"/>
  <c r="Z14" i="3"/>
  <c r="Z15" i="3"/>
  <c r="Z16" i="3"/>
  <c r="Z17" i="3"/>
  <c r="Z18" i="3"/>
  <c r="Z19" i="3"/>
  <c r="Z20" i="3"/>
  <c r="Z21" i="3"/>
  <c r="Z22" i="3"/>
  <c r="Z23" i="3"/>
  <c r="Z24" i="3"/>
  <c r="Z5" i="3"/>
  <c r="Z6" i="3"/>
  <c r="Z7" i="3"/>
  <c r="Z8" i="3"/>
  <c r="Z9" i="3"/>
  <c r="Z10" i="3"/>
  <c r="Z11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<sst xmlns="http://schemas.openxmlformats.org/spreadsheetml/2006/main" count="82" uniqueCount="44">
  <si>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</si>
  <si>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</si>
  <si>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</si>
  <si>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</si>
  <si>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</si>
  <si>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</si>
  <si>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</si>
  <si>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</si>
  <si>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</si>
  <si>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</si>
  <si>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</si>
  <si>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</si>
  <si>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</si>
  <si>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</si>
  <si>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</si>
  <si>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</si>
  <si>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</si>
  <si>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</si>
  <si>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</si>
  <si>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</si>
  <si>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</si>
  <si>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</si>
  <si>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</si>
  <si>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</si>
  <si>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</si>
  <si>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</si>
  <si>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</si>
  <si>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</si>
  <si>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</si>
  <si>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</si>
  <si>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</si>
  <si>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</si>
  <si>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</si>
  <si>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</si>
  <si>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</si>
  <si>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</si>
  <si>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</si>
  <si>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</si>
  <si>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</si>
  <si>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</si>
  <si>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</si>
  <si>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NM</t>
  </si>
  <si>
    <t>THIP-003</t>
  </si>
  <si>
    <t>NM(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</si>
</sst>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 t="str">
            <v>QC-03</v>
          </cell>
          <cell r="G230" t="str">
            <v/>
          </cell>
          <cell r="H230" t="str">
            <v/>
          </cell>
          <cell r="I230">
            <v>49.999600000000001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49.999699999999997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49.999600000000001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49.999650000000003</v>
          </cell>
          <cell r="AB230">
            <v>9.9999999996214228E-5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5661</v>
          </cell>
          <cell r="G231" t="str">
            <v/>
          </cell>
          <cell r="H231" t="str">
            <v/>
          </cell>
          <cell r="I231">
            <v>33.045000000000002</v>
          </cell>
          <cell r="J231">
            <v>44907.389166666668</v>
          </cell>
          <cell r="M231" t="str">
            <v/>
          </cell>
          <cell r="N231" t="str">
            <v/>
          </cell>
          <cell r="S231" t="str">
            <v/>
          </cell>
          <cell r="T231" t="str">
            <v/>
          </cell>
          <cell r="Y231" t="str">
            <v/>
          </cell>
          <cell r="Z231" t="str">
            <v/>
          </cell>
          <cell r="AA231" t="str">
            <v/>
          </cell>
          <cell r="AB231" t="str">
            <v/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>
            <v>5662</v>
          </cell>
          <cell r="G232" t="str">
            <v/>
          </cell>
          <cell r="H232" t="str">
            <v/>
          </cell>
          <cell r="I232">
            <v>32.207900000000002</v>
          </cell>
          <cell r="J232">
            <v>44907.389918981484</v>
          </cell>
          <cell r="M232" t="str">
            <v/>
          </cell>
          <cell r="N232" t="str">
            <v/>
          </cell>
          <cell r="S232" t="str">
            <v/>
          </cell>
          <cell r="T232" t="str">
            <v/>
          </cell>
          <cell r="Y232" t="str">
            <v/>
          </cell>
          <cell r="Z232" t="str">
            <v/>
          </cell>
          <cell r="AA232" t="str">
            <v/>
          </cell>
          <cell r="AB232" t="str">
            <v/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33.147500000000001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33.147300000000001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33.147199999999998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33.14725</v>
          </cell>
          <cell r="AB266">
            <v>1.0000000000331966E-4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32.710599999999999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32.710599999999999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32.710300000000004</v>
          </cell>
          <cell r="AB267">
            <v>5.9999999999860165E-4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31.528700000000001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31.5276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31.5273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31.527450000000002</v>
          </cell>
          <cell r="AB268">
            <v>2.9999999999930083E-4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33.569000000000003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D272">
            <v>44915.741064814814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44915.698460648149</v>
          </cell>
          <cell r="Q273">
            <v>33.799999999999997</v>
          </cell>
          <cell r="R273">
            <v>20.5</v>
          </cell>
          <cell r="S273">
            <v>32.699999999999996</v>
          </cell>
          <cell r="T273">
            <v>20.5</v>
          </cell>
          <cell r="U273">
            <v>30.307500000000001</v>
          </cell>
          <cell r="V273">
            <v>44915.739074074074</v>
          </cell>
          <cell r="W273">
            <v>38.4</v>
          </cell>
          <cell r="X273">
            <v>21.6</v>
          </cell>
          <cell r="Y273">
            <v>37.299999999999997</v>
          </cell>
          <cell r="Z273">
            <v>21.6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44915.700555555559</v>
          </cell>
          <cell r="Q274">
            <v>33.799999999999997</v>
          </cell>
          <cell r="R274">
            <v>20.5</v>
          </cell>
          <cell r="S274">
            <v>32.699999999999996</v>
          </cell>
          <cell r="T274">
            <v>20.5</v>
          </cell>
          <cell r="U274">
            <v>33.438000000000002</v>
          </cell>
          <cell r="V274">
            <v>44915.740162037036</v>
          </cell>
          <cell r="W274">
            <v>31.4</v>
          </cell>
          <cell r="X274">
            <v>21.4</v>
          </cell>
          <cell r="Y274">
            <v>30.299999999999997</v>
          </cell>
          <cell r="Z274">
            <v>21.4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44915.701354166667</v>
          </cell>
          <cell r="Q275">
            <v>33.799999999999997</v>
          </cell>
          <cell r="R275">
            <v>20.5</v>
          </cell>
          <cell r="S275">
            <v>32.699999999999996</v>
          </cell>
          <cell r="T275">
            <v>20.5</v>
          </cell>
          <cell r="U275">
            <v>34.491199999999999</v>
          </cell>
          <cell r="V275">
            <v>44915.741249942126</v>
          </cell>
          <cell r="W275">
            <v>31.4</v>
          </cell>
          <cell r="X275">
            <v>21.4</v>
          </cell>
          <cell r="Y275">
            <v>30.299999999999997</v>
          </cell>
          <cell r="Z275">
            <v>21.4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44915.702337962961</v>
          </cell>
          <cell r="Q276">
            <v>33.799999999999997</v>
          </cell>
          <cell r="R276">
            <v>20.5</v>
          </cell>
          <cell r="S276">
            <v>32.699999999999996</v>
          </cell>
          <cell r="T276">
            <v>20.5</v>
          </cell>
          <cell r="U276">
            <v>32.706899999999997</v>
          </cell>
          <cell r="V276">
            <v>44915.742337905096</v>
          </cell>
          <cell r="W276">
            <v>31.4</v>
          </cell>
          <cell r="X276">
            <v>21.4</v>
          </cell>
          <cell r="Y276">
            <v>30.299999999999997</v>
          </cell>
          <cell r="Z276">
            <v>21.4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44915.704050925924</v>
          </cell>
          <cell r="Q277">
            <v>33.799999999999997</v>
          </cell>
          <cell r="R277">
            <v>20.5</v>
          </cell>
          <cell r="S277">
            <v>32.699999999999996</v>
          </cell>
          <cell r="T277">
            <v>20.5</v>
          </cell>
          <cell r="U277">
            <v>35.119799999999998</v>
          </cell>
          <cell r="V277">
            <v>44915.743425868059</v>
          </cell>
          <cell r="W277">
            <v>31.4</v>
          </cell>
          <cell r="X277">
            <v>21.4</v>
          </cell>
          <cell r="Y277">
            <v>30.299999999999997</v>
          </cell>
          <cell r="Z277">
            <v>21.4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44915.705081018517</v>
          </cell>
          <cell r="Q278">
            <v>33.799999999999997</v>
          </cell>
          <cell r="R278">
            <v>20.5</v>
          </cell>
          <cell r="S278">
            <v>32.699999999999996</v>
          </cell>
          <cell r="T278">
            <v>20.5</v>
          </cell>
          <cell r="U278">
            <v>33.349200000000003</v>
          </cell>
          <cell r="V278">
            <v>44915.744513831021</v>
          </cell>
          <cell r="W278">
            <v>31.4</v>
          </cell>
          <cell r="X278">
            <v>21.4</v>
          </cell>
          <cell r="Y278">
            <v>30.299999999999997</v>
          </cell>
          <cell r="Z278">
            <v>21.4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44915.706273148149</v>
          </cell>
          <cell r="Q279">
            <v>33.799999999999997</v>
          </cell>
          <cell r="R279">
            <v>20.5</v>
          </cell>
          <cell r="S279">
            <v>32.699999999999996</v>
          </cell>
          <cell r="T279">
            <v>20.5</v>
          </cell>
          <cell r="U279">
            <v>32.454099999999997</v>
          </cell>
          <cell r="V279">
            <v>44915.745601793984</v>
          </cell>
          <cell r="W279">
            <v>31.4</v>
          </cell>
          <cell r="X279">
            <v>21.4</v>
          </cell>
          <cell r="Y279">
            <v>30.299999999999997</v>
          </cell>
          <cell r="Z279">
            <v>21.4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44915.707372685189</v>
          </cell>
          <cell r="Q280">
            <v>33.799999999999997</v>
          </cell>
          <cell r="R280">
            <v>20.5</v>
          </cell>
          <cell r="S280">
            <v>32.699999999999996</v>
          </cell>
          <cell r="T280">
            <v>20.5</v>
          </cell>
          <cell r="U280">
            <v>34.326000000000001</v>
          </cell>
          <cell r="V280">
            <v>44915.746689756947</v>
          </cell>
          <cell r="W280">
            <v>31.4</v>
          </cell>
          <cell r="X280">
            <v>21.4</v>
          </cell>
          <cell r="Y280">
            <v>30.299999999999997</v>
          </cell>
          <cell r="Z280">
            <v>21.4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44915.708321759259</v>
          </cell>
          <cell r="Q281">
            <v>33.799999999999997</v>
          </cell>
          <cell r="R281">
            <v>20.5</v>
          </cell>
          <cell r="S281">
            <v>32.699999999999996</v>
          </cell>
          <cell r="T281">
            <v>20.5</v>
          </cell>
          <cell r="U281">
            <v>33.818899999999999</v>
          </cell>
          <cell r="V281">
            <v>44915.747777719909</v>
          </cell>
          <cell r="W281">
            <v>31.4</v>
          </cell>
          <cell r="X281">
            <v>21.4</v>
          </cell>
          <cell r="Y281">
            <v>30.299999999999997</v>
          </cell>
          <cell r="Z281">
            <v>21.4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44915.709293981483</v>
          </cell>
          <cell r="Q282">
            <v>33.799999999999997</v>
          </cell>
          <cell r="R282">
            <v>20.5</v>
          </cell>
          <cell r="S282">
            <v>32.699999999999996</v>
          </cell>
          <cell r="T282">
            <v>20.5</v>
          </cell>
          <cell r="U282">
            <v>32.955199999999998</v>
          </cell>
          <cell r="V282">
            <v>44915.748865682872</v>
          </cell>
          <cell r="W282">
            <v>31.4</v>
          </cell>
          <cell r="X282">
            <v>21.4</v>
          </cell>
          <cell r="Y282">
            <v>30.299999999999997</v>
          </cell>
          <cell r="Z282">
            <v>21.4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44915.710196759261</v>
          </cell>
          <cell r="Q283">
            <v>33.799999999999997</v>
          </cell>
          <cell r="R283">
            <v>20.5</v>
          </cell>
          <cell r="S283">
            <v>32.699999999999996</v>
          </cell>
          <cell r="T283">
            <v>20.5</v>
          </cell>
          <cell r="U283">
            <v>33.393700000000003</v>
          </cell>
          <cell r="V283">
            <v>44915.749953645834</v>
          </cell>
          <cell r="W283">
            <v>31.4</v>
          </cell>
          <cell r="X283">
            <v>21.4</v>
          </cell>
          <cell r="Y283">
            <v>30.299999999999997</v>
          </cell>
          <cell r="Z283">
            <v>21.4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44915.711018518516</v>
          </cell>
          <cell r="Q284">
            <v>33.799999999999997</v>
          </cell>
          <cell r="R284">
            <v>20.5</v>
          </cell>
          <cell r="S284">
            <v>32.699999999999996</v>
          </cell>
          <cell r="T284">
            <v>20.5</v>
          </cell>
          <cell r="U284">
            <v>33.161499999999997</v>
          </cell>
          <cell r="V284">
            <v>44915.751041608797</v>
          </cell>
          <cell r="W284">
            <v>31.4</v>
          </cell>
          <cell r="X284">
            <v>21.4</v>
          </cell>
          <cell r="Y284">
            <v>30.299999999999997</v>
          </cell>
          <cell r="Z284">
            <v>21.4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44915.711840277778</v>
          </cell>
          <cell r="Q285">
            <v>33.799999999999997</v>
          </cell>
          <cell r="R285">
            <v>20.5</v>
          </cell>
          <cell r="S285">
            <v>32.699999999999996</v>
          </cell>
          <cell r="T285">
            <v>20.5</v>
          </cell>
          <cell r="U285">
            <v>34.911299999999997</v>
          </cell>
          <cell r="V285">
            <v>44915.75212957176</v>
          </cell>
          <cell r="W285">
            <v>31.4</v>
          </cell>
          <cell r="X285">
            <v>21.4</v>
          </cell>
          <cell r="Y285">
            <v>30.299999999999997</v>
          </cell>
          <cell r="Z285">
            <v>21.4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44915.712453703702</v>
          </cell>
          <cell r="Q286">
            <v>33.799999999999997</v>
          </cell>
          <cell r="R286">
            <v>20.5</v>
          </cell>
          <cell r="S286">
            <v>32.699999999999996</v>
          </cell>
          <cell r="T286">
            <v>20.5</v>
          </cell>
          <cell r="U286">
            <v>35.720799999999997</v>
          </cell>
          <cell r="V286">
            <v>44915.753217534722</v>
          </cell>
          <cell r="W286">
            <v>31.4</v>
          </cell>
          <cell r="X286">
            <v>21.4</v>
          </cell>
          <cell r="Y286">
            <v>30.299999999999997</v>
          </cell>
          <cell r="Z286">
            <v>21.4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44915.71329861111</v>
          </cell>
          <cell r="Q287">
            <v>33.799999999999997</v>
          </cell>
          <cell r="R287">
            <v>20.5</v>
          </cell>
          <cell r="S287">
            <v>32.699999999999996</v>
          </cell>
          <cell r="T287">
            <v>20.5</v>
          </cell>
          <cell r="U287">
            <v>31.6783</v>
          </cell>
          <cell r="V287">
            <v>44915.754305497685</v>
          </cell>
          <cell r="W287">
            <v>31.4</v>
          </cell>
          <cell r="X287">
            <v>21.4</v>
          </cell>
          <cell r="Y287">
            <v>30.299999999999997</v>
          </cell>
          <cell r="Z287">
            <v>21.4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44915.714143518519</v>
          </cell>
          <cell r="Q288">
            <v>33.799999999999997</v>
          </cell>
          <cell r="R288">
            <v>20.5</v>
          </cell>
          <cell r="S288">
            <v>32.699999999999996</v>
          </cell>
          <cell r="T288">
            <v>20.5</v>
          </cell>
          <cell r="U288">
            <v>33.610199999999999</v>
          </cell>
          <cell r="V288">
            <v>44915.755393460648</v>
          </cell>
          <cell r="W288">
            <v>31.4</v>
          </cell>
          <cell r="X288">
            <v>21.4</v>
          </cell>
          <cell r="Y288">
            <v>30.299999999999997</v>
          </cell>
          <cell r="Z288">
            <v>21.4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44915.715162037035</v>
          </cell>
          <cell r="Q289">
            <v>33.799999999999997</v>
          </cell>
          <cell r="R289">
            <v>20.5</v>
          </cell>
          <cell r="S289">
            <v>32.699999999999996</v>
          </cell>
          <cell r="T289">
            <v>20.5</v>
          </cell>
          <cell r="U289">
            <v>34.359200000000001</v>
          </cell>
          <cell r="V289">
            <v>44915.75648142361</v>
          </cell>
          <cell r="W289">
            <v>31.4</v>
          </cell>
          <cell r="X289">
            <v>21.4</v>
          </cell>
          <cell r="Y289">
            <v>30.299999999999997</v>
          </cell>
          <cell r="Z289">
            <v>21.4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44915.716215277775</v>
          </cell>
          <cell r="Q290">
            <v>33.799999999999997</v>
          </cell>
          <cell r="R290">
            <v>20.5</v>
          </cell>
          <cell r="S290">
            <v>32.699999999999996</v>
          </cell>
          <cell r="T290">
            <v>20.5</v>
          </cell>
          <cell r="U290">
            <v>33.429200000000002</v>
          </cell>
          <cell r="V290">
            <v>44915.757569386573</v>
          </cell>
          <cell r="W290">
            <v>31.4</v>
          </cell>
          <cell r="X290">
            <v>21.4</v>
          </cell>
          <cell r="Y290">
            <v>30.299999999999997</v>
          </cell>
          <cell r="Z290">
            <v>21.4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44915.717326388891</v>
          </cell>
          <cell r="Q291">
            <v>33.799999999999997</v>
          </cell>
          <cell r="R291">
            <v>20.5</v>
          </cell>
          <cell r="S291">
            <v>32.699999999999996</v>
          </cell>
          <cell r="T291">
            <v>20.5</v>
          </cell>
          <cell r="U291">
            <v>34.024299999999997</v>
          </cell>
          <cell r="V291">
            <v>44915.758657349535</v>
          </cell>
          <cell r="W291">
            <v>31.4</v>
          </cell>
          <cell r="X291">
            <v>21.4</v>
          </cell>
          <cell r="Y291">
            <v>30.299999999999997</v>
          </cell>
          <cell r="Z291">
            <v>21.4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44915.7184375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44915.759745312498</v>
          </cell>
          <cell r="W292">
            <v>31.4</v>
          </cell>
          <cell r="X292">
            <v>21.4</v>
          </cell>
          <cell r="Y292">
            <v>30.299999999999997</v>
          </cell>
          <cell r="Z292">
            <v>21.4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44915.71943287037</v>
          </cell>
          <cell r="Q293">
            <v>33</v>
          </cell>
          <cell r="R293">
            <v>20.5</v>
          </cell>
          <cell r="S293">
            <v>31.9</v>
          </cell>
          <cell r="T293">
            <v>20.5</v>
          </cell>
          <cell r="U293">
            <v>49.999699999999997</v>
          </cell>
          <cell r="V293">
            <v>44915.760833275461</v>
          </cell>
          <cell r="Y293" t="str">
            <v/>
          </cell>
          <cell r="Z293" t="str">
            <v/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S294" t="str">
            <v/>
          </cell>
          <cell r="T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</row>
        <row r="295"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S295" t="str">
            <v/>
          </cell>
          <cell r="T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/>
          </cell>
        </row>
        <row r="296"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S296" t="str">
            <v/>
          </cell>
          <cell r="T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/>
          </cell>
        </row>
        <row r="297"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S297" t="str">
            <v/>
          </cell>
          <cell r="T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/>
          </cell>
        </row>
        <row r="298"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S298" t="str">
            <v/>
          </cell>
          <cell r="T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/>
          </cell>
        </row>
        <row r="299"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S299" t="str">
            <v/>
          </cell>
          <cell r="T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/>
          </cell>
        </row>
        <row r="300"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S300" t="str">
            <v/>
          </cell>
          <cell r="T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/>
          </cell>
        </row>
        <row r="301"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S301" t="str">
            <v/>
          </cell>
          <cell r="T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/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</row>
        <row r="310"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S310" t="str">
            <v/>
          </cell>
          <cell r="T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/>
          </cell>
        </row>
        <row r="311"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S311" t="str">
            <v/>
          </cell>
          <cell r="T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/>
          </cell>
        </row>
        <row r="312"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S312" t="str">
            <v/>
          </cell>
          <cell r="T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/>
          </cell>
        </row>
        <row r="313"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S313" t="str">
            <v/>
          </cell>
          <cell r="T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/>
          </cell>
        </row>
        <row r="314"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S314" t="str">
            <v/>
          </cell>
          <cell r="T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/>
          </cell>
        </row>
        <row r="315"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S315" t="str">
            <v/>
          </cell>
          <cell r="T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/>
          </cell>
        </row>
        <row r="316"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S316" t="str">
            <v/>
          </cell>
          <cell r="T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/>
          </cell>
        </row>
        <row r="317"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S317" t="str">
            <v/>
          </cell>
          <cell r="T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/>
          </cell>
        </row>
        <row r="318"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S318" t="str">
            <v/>
          </cell>
          <cell r="T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/>
          </cell>
        </row>
        <row r="319"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S319" t="str">
            <v/>
          </cell>
          <cell r="T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/>
          </cell>
        </row>
        <row r="320"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S320" t="str">
            <v/>
          </cell>
          <cell r="T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/>
          </cell>
        </row>
        <row r="321"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S321" t="str">
            <v/>
          </cell>
          <cell r="T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/>
          </cell>
        </row>
        <row r="322"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S322" t="str">
            <v/>
          </cell>
          <cell r="T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/>
          </cell>
        </row>
        <row r="323"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S323" t="str">
            <v/>
          </cell>
          <cell r="T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/>
          </cell>
        </row>
        <row r="324"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S324" t="str">
            <v/>
          </cell>
          <cell r="T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/>
          </cell>
        </row>
        <row r="325"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S325" t="str">
            <v/>
          </cell>
          <cell r="T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/>
          </cell>
        </row>
        <row r="326"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S326" t="str">
            <v/>
          </cell>
          <cell r="T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/>
          </cell>
        </row>
        <row r="327"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S327" t="str">
            <v/>
          </cell>
          <cell r="T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/>
          </cell>
        </row>
        <row r="328"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S328" t="str">
            <v/>
          </cell>
          <cell r="T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/>
          </cell>
        </row>
        <row r="329"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S329" t="str">
            <v/>
          </cell>
          <cell r="T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/>
          </cell>
        </row>
        <row r="330"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S330" t="str">
            <v/>
          </cell>
          <cell r="T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/>
          </cell>
        </row>
        <row r="331"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S331" t="str">
            <v/>
          </cell>
          <cell r="T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/>
          </cell>
        </row>
        <row r="332"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S332" t="str">
            <v/>
          </cell>
          <cell r="T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/>
          </cell>
        </row>
        <row r="333"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S333" t="str">
            <v/>
          </cell>
          <cell r="T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/>
          </cell>
        </row>
        <row r="334"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S334" t="str">
            <v/>
          </cell>
          <cell r="T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/>
          </cell>
        </row>
        <row r="335"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S335" t="str">
            <v/>
          </cell>
          <cell r="T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/>
          </cell>
        </row>
        <row r="336"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S336" t="str">
            <v/>
          </cell>
          <cell r="T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/>
          </cell>
        </row>
        <row r="337"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S337" t="str">
            <v/>
          </cell>
          <cell r="T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/>
          </cell>
        </row>
        <row r="338"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S338" t="str">
            <v/>
          </cell>
          <cell r="T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/>
          </cell>
        </row>
        <row r="339"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S339" t="str">
            <v/>
          </cell>
          <cell r="T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/>
          </cell>
        </row>
        <row r="340"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S340" t="str">
            <v/>
          </cell>
          <cell r="T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/>
          </cell>
        </row>
        <row r="341"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S341" t="str">
            <v/>
          </cell>
          <cell r="T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/>
          </cell>
        </row>
        <row r="342"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S342" t="str">
            <v/>
          </cell>
          <cell r="T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/>
          </cell>
        </row>
        <row r="343"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S343" t="str">
            <v/>
          </cell>
          <cell r="T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/>
          </cell>
        </row>
        <row r="344"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S344" t="str">
            <v/>
          </cell>
          <cell r="T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/>
          </cell>
        </row>
        <row r="345"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S345" t="str">
            <v/>
          </cell>
          <cell r="T345" t="str">
            <v/>
          </cell>
          <cell r="Y345" t="str">
            <v/>
          </cell>
          <cell r="Z345" t="str">
            <v/>
          </cell>
          <cell r="AA345" t="str">
            <v/>
          </cell>
          <cell r="AB345" t="str">
            <v/>
          </cell>
        </row>
        <row r="346"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S346" t="str">
            <v/>
          </cell>
          <cell r="T346" t="str">
            <v/>
          </cell>
          <cell r="Y346" t="str">
            <v/>
          </cell>
          <cell r="Z346" t="str">
            <v/>
          </cell>
          <cell r="AA346" t="str">
            <v/>
          </cell>
          <cell r="AB346" t="str">
            <v/>
          </cell>
        </row>
        <row r="347"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S347" t="str">
            <v/>
          </cell>
          <cell r="T347" t="str">
            <v/>
          </cell>
          <cell r="Y347" t="str">
            <v/>
          </cell>
          <cell r="Z347" t="str">
            <v/>
          </cell>
          <cell r="AA347" t="str">
            <v/>
          </cell>
          <cell r="AB347" t="str">
            <v/>
          </cell>
        </row>
        <row r="348"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S348" t="str">
            <v/>
          </cell>
          <cell r="T348" t="str">
            <v/>
          </cell>
          <cell r="Y348" t="str">
            <v/>
          </cell>
          <cell r="Z348" t="str">
            <v/>
          </cell>
          <cell r="AA348" t="str">
            <v/>
          </cell>
          <cell r="AB348" t="str">
            <v/>
          </cell>
        </row>
        <row r="349"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S349" t="str">
            <v/>
          </cell>
          <cell r="T349" t="str">
            <v/>
          </cell>
          <cell r="Y349" t="str">
            <v/>
          </cell>
          <cell r="Z349" t="str">
            <v/>
          </cell>
          <cell r="AA349" t="str">
            <v/>
          </cell>
          <cell r="AB349" t="str">
            <v/>
          </cell>
        </row>
        <row r="350"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S350" t="str">
            <v/>
          </cell>
          <cell r="T350" t="str">
            <v/>
          </cell>
          <cell r="Y350" t="str">
            <v/>
          </cell>
          <cell r="Z350" t="str">
            <v/>
          </cell>
          <cell r="AA350" t="str">
            <v/>
          </cell>
          <cell r="AB350" t="str">
            <v/>
          </cell>
        </row>
        <row r="351"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S351" t="str">
            <v/>
          </cell>
          <cell r="T351" t="str">
            <v/>
          </cell>
          <cell r="Y351" t="str">
            <v/>
          </cell>
          <cell r="Z351" t="str">
            <v/>
          </cell>
          <cell r="AA351" t="str">
            <v/>
          </cell>
          <cell r="AB351" t="str">
            <v/>
          </cell>
        </row>
        <row r="352"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S352" t="str">
            <v/>
          </cell>
          <cell r="T352" t="str">
            <v/>
          </cell>
          <cell r="Y352" t="str">
            <v/>
          </cell>
          <cell r="Z352" t="str">
            <v/>
          </cell>
          <cell r="AA352" t="str">
            <v/>
          </cell>
          <cell r="AB352" t="str">
            <v/>
          </cell>
        </row>
        <row r="353"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S353" t="str">
            <v/>
          </cell>
          <cell r="T353" t="str">
            <v/>
          </cell>
          <cell r="Y353" t="str">
            <v/>
          </cell>
          <cell r="Z353" t="str">
            <v/>
          </cell>
          <cell r="AA353" t="str">
            <v/>
          </cell>
          <cell r="AB353" t="str">
            <v/>
          </cell>
        </row>
        <row r="354"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S354" t="str">
            <v/>
          </cell>
          <cell r="T354" t="str">
            <v/>
          </cell>
          <cell r="Y354" t="str">
            <v/>
          </cell>
          <cell r="Z354" t="str">
            <v/>
          </cell>
          <cell r="AA354" t="str">
            <v/>
          </cell>
          <cell r="AB354" t="str">
            <v/>
          </cell>
        </row>
        <row r="355"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S355" t="str">
            <v/>
          </cell>
          <cell r="T355" t="str">
            <v/>
          </cell>
          <cell r="Y355" t="str">
            <v/>
          </cell>
          <cell r="Z355" t="str">
            <v/>
          </cell>
          <cell r="AA355" t="str">
            <v/>
          </cell>
          <cell r="AB355" t="str">
            <v/>
          </cell>
        </row>
        <row r="356"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S356" t="str">
            <v/>
          </cell>
          <cell r="T356" t="str">
            <v/>
          </cell>
          <cell r="Y356" t="str">
            <v/>
          </cell>
          <cell r="Z356" t="str">
            <v/>
          </cell>
          <cell r="AA356" t="str">
            <v/>
          </cell>
          <cell r="AB356" t="str">
            <v/>
          </cell>
        </row>
        <row r="357"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S357" t="str">
            <v/>
          </cell>
          <cell r="T357" t="str">
            <v/>
          </cell>
          <cell r="Y357" t="str">
            <v/>
          </cell>
          <cell r="Z357" t="str">
            <v/>
          </cell>
          <cell r="AA357" t="str">
            <v/>
          </cell>
          <cell r="AB357" t="str">
            <v/>
          </cell>
        </row>
        <row r="358"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S358" t="str">
            <v/>
          </cell>
          <cell r="T358" t="str">
            <v/>
          </cell>
          <cell r="Y358" t="str">
            <v/>
          </cell>
          <cell r="Z358" t="str">
            <v/>
          </cell>
          <cell r="AA358" t="str">
            <v/>
          </cell>
          <cell r="AB358" t="str">
            <v/>
          </cell>
        </row>
        <row r="359"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S359" t="str">
            <v/>
          </cell>
          <cell r="T359" t="str">
            <v/>
          </cell>
          <cell r="Y359" t="str">
            <v/>
          </cell>
          <cell r="Z359" t="str">
            <v/>
          </cell>
          <cell r="AA359" t="str">
            <v/>
          </cell>
          <cell r="AB359" t="str">
            <v/>
          </cell>
        </row>
        <row r="360"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S360" t="str">
            <v/>
          </cell>
          <cell r="T360" t="str">
            <v/>
          </cell>
          <cell r="Y360" t="str">
            <v/>
          </cell>
          <cell r="Z360" t="str">
            <v/>
          </cell>
          <cell r="AA360" t="str">
            <v/>
          </cell>
          <cell r="AB360" t="str">
            <v/>
          </cell>
        </row>
        <row r="361"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S361" t="str">
            <v/>
          </cell>
          <cell r="T361" t="str">
            <v/>
          </cell>
          <cell r="Y361" t="str">
            <v/>
          </cell>
          <cell r="Z361" t="str">
            <v/>
          </cell>
          <cell r="AA361" t="str">
            <v/>
          </cell>
          <cell r="AB361" t="str">
            <v/>
          </cell>
        </row>
        <row r="362"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S362" t="str">
            <v/>
          </cell>
          <cell r="T362" t="str">
            <v/>
          </cell>
          <cell r="Y362" t="str">
            <v/>
          </cell>
          <cell r="Z362" t="str">
            <v/>
          </cell>
          <cell r="AA362" t="str">
            <v/>
          </cell>
          <cell r="AB362" t="str">
            <v/>
          </cell>
        </row>
        <row r="363"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S363" t="str">
            <v/>
          </cell>
          <cell r="T363" t="str">
            <v/>
          </cell>
          <cell r="Y363" t="str">
            <v/>
          </cell>
          <cell r="Z363" t="str">
            <v/>
          </cell>
          <cell r="AA363" t="str">
            <v/>
          </cell>
          <cell r="AB363" t="str">
            <v/>
          </cell>
        </row>
        <row r="364"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S364" t="str">
            <v/>
          </cell>
          <cell r="T364" t="str">
            <v/>
          </cell>
          <cell r="Y364" t="str">
            <v/>
          </cell>
          <cell r="Z364" t="str">
            <v/>
          </cell>
          <cell r="AA364" t="str">
            <v/>
          </cell>
          <cell r="AB364" t="str">
            <v/>
          </cell>
        </row>
        <row r="365"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S365" t="str">
            <v/>
          </cell>
          <cell r="T365" t="str">
            <v/>
          </cell>
          <cell r="Y365" t="str">
            <v/>
          </cell>
          <cell r="Z365" t="str">
            <v/>
          </cell>
          <cell r="AA365" t="str">
            <v/>
          </cell>
          <cell r="AB365" t="str">
            <v/>
          </cell>
        </row>
        <row r="366"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S366" t="str">
            <v/>
          </cell>
          <cell r="T366" t="str">
            <v/>
          </cell>
          <cell r="Y366" t="str">
            <v/>
          </cell>
          <cell r="Z366" t="str">
            <v/>
          </cell>
          <cell r="AA366" t="str">
            <v/>
          </cell>
          <cell r="AB366" t="str">
            <v/>
          </cell>
        </row>
        <row r="367"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S367" t="str">
            <v/>
          </cell>
          <cell r="T367" t="str">
            <v/>
          </cell>
          <cell r="Y367" t="str">
            <v/>
          </cell>
          <cell r="Z367" t="str">
            <v/>
          </cell>
          <cell r="AA367" t="str">
            <v/>
          </cell>
          <cell r="AB367" t="str">
            <v/>
          </cell>
        </row>
        <row r="368"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S368" t="str">
            <v/>
          </cell>
          <cell r="T368" t="str">
            <v/>
          </cell>
          <cell r="Y368" t="str">
            <v/>
          </cell>
          <cell r="Z368" t="str">
            <v/>
          </cell>
          <cell r="AA368" t="str">
            <v/>
          </cell>
          <cell r="AB368" t="str">
            <v/>
          </cell>
        </row>
        <row r="369"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S369" t="str">
            <v/>
          </cell>
          <cell r="T369" t="str">
            <v/>
          </cell>
          <cell r="Y369" t="str">
            <v/>
          </cell>
          <cell r="Z369" t="str">
            <v/>
          </cell>
          <cell r="AA369" t="str">
            <v/>
          </cell>
          <cell r="AB369" t="str">
            <v/>
          </cell>
        </row>
        <row r="370"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S370" t="str">
            <v/>
          </cell>
          <cell r="T370" t="str">
            <v/>
          </cell>
          <cell r="Y370" t="str">
            <v/>
          </cell>
          <cell r="Z370" t="str">
            <v/>
          </cell>
          <cell r="AA370" t="str">
            <v/>
          </cell>
          <cell r="AB370" t="str">
            <v/>
          </cell>
        </row>
        <row r="371"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S371" t="str">
            <v/>
          </cell>
          <cell r="T371" t="str">
            <v/>
          </cell>
          <cell r="Y371" t="str">
            <v/>
          </cell>
          <cell r="Z371" t="str">
            <v/>
          </cell>
          <cell r="AA371" t="str">
            <v/>
          </cell>
          <cell r="AB371" t="str">
            <v/>
          </cell>
        </row>
        <row r="372"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S372" t="str">
            <v/>
          </cell>
          <cell r="T372" t="str">
            <v/>
          </cell>
          <cell r="Y372" t="str">
            <v/>
          </cell>
          <cell r="Z372" t="str">
            <v/>
          </cell>
          <cell r="AA372" t="str">
            <v/>
          </cell>
          <cell r="AB372" t="str">
            <v/>
          </cell>
        </row>
        <row r="373"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S373" t="str">
            <v/>
          </cell>
          <cell r="T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/>
          </cell>
        </row>
        <row r="374"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S374" t="str">
            <v/>
          </cell>
          <cell r="T374" t="str">
            <v/>
          </cell>
          <cell r="Y374" t="str">
            <v/>
          </cell>
          <cell r="Z374" t="str">
            <v/>
          </cell>
          <cell r="AA374" t="str">
            <v/>
          </cell>
          <cell r="AB374" t="str">
            <v/>
          </cell>
        </row>
        <row r="375"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S375" t="str">
            <v/>
          </cell>
          <cell r="T375" t="str">
            <v/>
          </cell>
          <cell r="Y375" t="str">
            <v/>
          </cell>
          <cell r="Z375" t="str">
            <v/>
          </cell>
          <cell r="AA375" t="str">
            <v/>
          </cell>
          <cell r="AB375" t="str">
            <v/>
          </cell>
        </row>
        <row r="376"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S376" t="str">
            <v/>
          </cell>
          <cell r="T376" t="str">
            <v/>
          </cell>
          <cell r="Y376" t="str">
            <v/>
          </cell>
          <cell r="Z376" t="str">
            <v/>
          </cell>
          <cell r="AA376" t="str">
            <v/>
          </cell>
          <cell r="AB376" t="str">
            <v/>
          </cell>
        </row>
        <row r="377"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S377" t="str">
            <v/>
          </cell>
          <cell r="T377" t="str">
            <v/>
          </cell>
          <cell r="Y377" t="str">
            <v/>
          </cell>
          <cell r="Z377" t="str">
            <v/>
          </cell>
          <cell r="AA377" t="str">
            <v/>
          </cell>
          <cell r="AB377" t="str">
            <v/>
          </cell>
        </row>
        <row r="378"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S378" t="str">
            <v/>
          </cell>
          <cell r="T378" t="str">
            <v/>
          </cell>
          <cell r="Y378" t="str">
            <v/>
          </cell>
          <cell r="Z378" t="str">
            <v/>
          </cell>
          <cell r="AA378" t="str">
            <v/>
          </cell>
          <cell r="AB378" t="str">
            <v/>
          </cell>
        </row>
        <row r="379"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S379" t="str">
            <v/>
          </cell>
          <cell r="T379" t="str">
            <v/>
          </cell>
          <cell r="Y379" t="str">
            <v/>
          </cell>
          <cell r="Z379" t="str">
            <v/>
          </cell>
          <cell r="AA379" t="str">
            <v/>
          </cell>
          <cell r="AB379" t="str">
            <v/>
          </cell>
        </row>
        <row r="380"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S380" t="str">
            <v/>
          </cell>
          <cell r="T380" t="str">
            <v/>
          </cell>
          <cell r="Y380" t="str">
            <v/>
          </cell>
          <cell r="Z380" t="str">
            <v/>
          </cell>
          <cell r="AA380" t="str">
            <v/>
          </cell>
          <cell r="AB380" t="str">
            <v/>
          </cell>
        </row>
        <row r="381"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S381" t="str">
            <v/>
          </cell>
          <cell r="T381" t="str">
            <v/>
          </cell>
          <cell r="Y381" t="str">
            <v/>
          </cell>
          <cell r="Z381" t="str">
            <v/>
          </cell>
          <cell r="AA381" t="str">
            <v/>
          </cell>
          <cell r="AB381" t="str">
            <v/>
          </cell>
        </row>
        <row r="382"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S382" t="str">
            <v/>
          </cell>
          <cell r="T382" t="str">
            <v/>
          </cell>
          <cell r="Y382" t="str">
            <v/>
          </cell>
          <cell r="Z382" t="str">
            <v/>
          </cell>
          <cell r="AA382" t="str">
            <v/>
          </cell>
          <cell r="AB382" t="str">
            <v/>
          </cell>
        </row>
        <row r="383"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S383" t="str">
            <v/>
          </cell>
          <cell r="T383" t="str">
            <v/>
          </cell>
          <cell r="Y383" t="str">
            <v/>
          </cell>
          <cell r="Z383" t="str">
            <v/>
          </cell>
          <cell r="AA383" t="str">
            <v/>
          </cell>
          <cell r="AB383" t="str">
            <v/>
          </cell>
        </row>
        <row r="384"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S384" t="str">
            <v/>
          </cell>
          <cell r="T384" t="str">
            <v/>
          </cell>
          <cell r="Y384" t="str">
            <v/>
          </cell>
          <cell r="Z384" t="str">
            <v/>
          </cell>
          <cell r="AA384" t="str">
            <v/>
          </cell>
          <cell r="AB384" t="str">
            <v/>
          </cell>
        </row>
        <row r="385"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S385" t="str">
            <v/>
          </cell>
          <cell r="T385" t="str">
            <v/>
          </cell>
          <cell r="Y385" t="str">
            <v/>
          </cell>
          <cell r="Z385" t="str">
            <v/>
          </cell>
          <cell r="AA385" t="str">
            <v/>
          </cell>
          <cell r="AB385" t="str">
            <v/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B2" sqref="B2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5625</v>
      </c>
      <c r="B2" s="6"/>
      <c r="C2" s="34">
        <f>IF($A2&lt;&gt;"",IFERROR(VLOOKUP($A2,[1]Traspaso!$B$4:$AE$24957,14,FALSE),""),"")</f>
        <v>30.727</v>
      </c>
      <c r="D2" s="34">
        <f>IF($A2&lt;&gt;"",IFERROR(VLOOKUP($A2,[1]Traspaso!$B$4:$AE$24957,20,FALSE),""),"")</f>
        <v>30.7272</v>
      </c>
      <c r="E2" s="34">
        <f>IF($A2&lt;&gt;"",IFERROR(VLOOKUP($A2,[1]Traspaso!$B$4:$AE$24957,24,FALSE),""),"")</f>
        <v>38.6</v>
      </c>
      <c r="F2" s="34">
        <f>IF($A2&lt;&gt;"",IFERROR(VLOOKUP($A2,[1]Traspaso!$B$4:$AE$24957,25,FALSE),""),"")</f>
        <v>21.3</v>
      </c>
      <c r="G2" s="8">
        <f>IF($A2&lt;&gt;"",IFERROR(VLOOKUP($A2,[1]Traspaso!$B$4:$AE$24957,21,FALSE),""),"")</f>
        <v>44858.408576388887</v>
      </c>
      <c r="H2" s="34">
        <f>IF($A2&lt;&gt;"",IFERROR(VLOOKUP($A2,[1]Traspaso!$B$4:$AE$24957,26,FALSE),""),"")</f>
        <v>30.7271</v>
      </c>
      <c r="I2" s="5"/>
    </row>
    <row r="3" spans="1:10" x14ac:dyDescent="0.25">
      <c r="A3" s="1">
        <v>5626</v>
      </c>
      <c r="B3" s="6"/>
      <c r="C3" s="34">
        <f>IF($A3&lt;&gt;"",IFERROR(VLOOKUP($A3,[1]Traspaso!$B$4:$AE$24957,14,FALSE),""),"")</f>
        <v>34.444699999999997</v>
      </c>
      <c r="D3" s="34">
        <f>IF($A3&lt;&gt;"",IFERROR(VLOOKUP($A3,[1]Traspaso!$B$4:$AE$24957,20,FALSE),""),"")</f>
        <v>34.444299999999998</v>
      </c>
      <c r="E3" s="34">
        <f>IF($A3&lt;&gt;"",IFERROR(VLOOKUP($A3,[1]Traspaso!$B$4:$AE$24957,24,FALSE),""),"")</f>
        <v>38.6</v>
      </c>
      <c r="F3" s="34">
        <f>IF($A3&lt;&gt;"",IFERROR(VLOOKUP($A3,[1]Traspaso!$B$4:$AE$24957,25,FALSE),""),"")</f>
        <v>21.3</v>
      </c>
      <c r="G3" s="8">
        <f>IF($A3&lt;&gt;"",IFERROR(VLOOKUP($A3,[1]Traspaso!$B$4:$AE$24957,21,FALSE),""),"")</f>
        <v>44858.409525462965</v>
      </c>
      <c r="H3" s="34">
        <f>IF($A3&lt;&gt;"",IFERROR(VLOOKUP($A3,[1]Traspaso!$B$4:$AE$24957,26,FALSE),""),"")</f>
        <v>34.444499999999998</v>
      </c>
      <c r="I3" s="5"/>
    </row>
    <row r="4" spans="1:10" x14ac:dyDescent="0.25">
      <c r="A4" s="1">
        <v>5627</v>
      </c>
      <c r="B4" s="6"/>
      <c r="C4" s="34">
        <f>IF($A4&lt;&gt;"",IFERROR(VLOOKUP($A4,[1]Traspaso!$B$4:$AE$24957,14,FALSE),""),"")</f>
        <v>30.066400000000002</v>
      </c>
      <c r="D4" s="34">
        <f>IF($A4&lt;&gt;"",IFERROR(VLOOKUP($A4,[1]Traspaso!$B$4:$AE$24957,20,FALSE),""),"")</f>
        <v>30.0669</v>
      </c>
      <c r="E4" s="34">
        <f>IF($A4&lt;&gt;"",IFERROR(VLOOKUP($A4,[1]Traspaso!$B$4:$AE$24957,24,FALSE),""),"")</f>
        <v>38.6</v>
      </c>
      <c r="F4" s="34">
        <f>IF($A4&lt;&gt;"",IFERROR(VLOOKUP($A4,[1]Traspaso!$B$4:$AE$24957,25,FALSE),""),"")</f>
        <v>21.3</v>
      </c>
      <c r="G4" s="8">
        <f>IF($A4&lt;&gt;"",IFERROR(VLOOKUP($A4,[1]Traspaso!$B$4:$AE$24957,21,FALSE),""),"")</f>
        <v>44858.410578703704</v>
      </c>
      <c r="H4" s="34">
        <f>IF($A4&lt;&gt;"",IFERROR(VLOOKUP($A4,[1]Traspaso!$B$4:$AE$24957,26,FALSE),""),"")</f>
        <v>30.066650000000003</v>
      </c>
      <c r="I4" s="5"/>
    </row>
    <row r="5" spans="1:10" x14ac:dyDescent="0.25">
      <c r="A5" s="1">
        <v>5628</v>
      </c>
      <c r="B5" s="6"/>
      <c r="C5" s="34">
        <f>IF($A5&lt;&gt;"",IFERROR(VLOOKUP($A5,[1]Traspaso!$B$4:$AE$24957,14,FALSE),""),"")</f>
        <v>33.108199999999997</v>
      </c>
      <c r="D5" s="34">
        <f>IF($A5&lt;&gt;"",IFERROR(VLOOKUP($A5,[1]Traspaso!$B$4:$AE$24957,20,FALSE),""),"")</f>
        <v>33.108699999999999</v>
      </c>
      <c r="E5" s="34">
        <f>IF($A5&lt;&gt;"",IFERROR(VLOOKUP($A5,[1]Traspaso!$B$4:$AE$24957,24,FALSE),""),"")</f>
        <v>38.6</v>
      </c>
      <c r="F5" s="34">
        <f>IF($A5&lt;&gt;"",IFERROR(VLOOKUP($A5,[1]Traspaso!$B$4:$AE$24957,25,FALSE),""),"")</f>
        <v>21.3</v>
      </c>
      <c r="G5" s="8">
        <f>IF($A5&lt;&gt;"",IFERROR(VLOOKUP($A5,[1]Traspaso!$B$4:$AE$24957,21,FALSE),""),"")</f>
        <v>44858.413124999999</v>
      </c>
      <c r="H5" s="34">
        <f>IF($A5&lt;&gt;"",IFERROR(VLOOKUP($A5,[1]Traspaso!$B$4:$AE$24957,26,FALSE),""),"")</f>
        <v>33.108449999999998</v>
      </c>
      <c r="I5" s="5"/>
    </row>
    <row r="6" spans="1:10" x14ac:dyDescent="0.25">
      <c r="A6" s="1">
        <v>5629</v>
      </c>
      <c r="B6" s="6"/>
      <c r="C6" s="34">
        <f>IF($A6&lt;&gt;"",IFERROR(VLOOKUP($A6,[1]Traspaso!$B$4:$AE$24957,14,FALSE),""),"")</f>
        <v>32.179200000000002</v>
      </c>
      <c r="D6" s="34">
        <f>IF($A6&lt;&gt;"",IFERROR(VLOOKUP($A6,[1]Traspaso!$B$4:$AE$24957,20,FALSE),""),"")</f>
        <v>32.178699999999999</v>
      </c>
      <c r="E6" s="34">
        <f>IF($A6&lt;&gt;"",IFERROR(VLOOKUP($A6,[1]Traspaso!$B$4:$AE$24957,24,FALSE),""),"")</f>
        <v>38.6</v>
      </c>
      <c r="F6" s="34">
        <f>IF($A6&lt;&gt;"",IFERROR(VLOOKUP($A6,[1]Traspaso!$B$4:$AE$24957,25,FALSE),""),"")</f>
        <v>21.3</v>
      </c>
      <c r="G6" s="8">
        <f>IF($A6&lt;&gt;"",IFERROR(VLOOKUP($A6,[1]Traspaso!$B$4:$AE$24957,21,FALSE),""),"")</f>
        <v>44858.418958333335</v>
      </c>
      <c r="H6" s="34">
        <f>IF($A6&lt;&gt;"",IFERROR(VLOOKUP($A6,[1]Traspaso!$B$4:$AE$24957,26,FALSE),""),"")</f>
        <v>32.17895</v>
      </c>
      <c r="I6" s="5"/>
    </row>
    <row r="7" spans="1:10" x14ac:dyDescent="0.25">
      <c r="A7" s="1">
        <v>5630</v>
      </c>
      <c r="B7" s="6"/>
      <c r="C7" s="34">
        <f>IF($A7&lt;&gt;"",IFERROR(VLOOKUP($A7,[1]Traspaso!$B$4:$AE$24957,14,FALSE),""),"")</f>
        <v>34.505400000000002</v>
      </c>
      <c r="D7" s="34">
        <f>IF($A7&lt;&gt;"",IFERROR(VLOOKUP($A7,[1]Traspaso!$B$4:$AE$24957,20,FALSE),""),"")</f>
        <v>34.504899999999999</v>
      </c>
      <c r="E7" s="34">
        <f>IF($A7&lt;&gt;"",IFERROR(VLOOKUP($A7,[1]Traspaso!$B$4:$AE$24957,24,FALSE),""),"")</f>
        <v>38.6</v>
      </c>
      <c r="F7" s="34">
        <f>IF($A7&lt;&gt;"",IFERROR(VLOOKUP($A7,[1]Traspaso!$B$4:$AE$24957,25,FALSE),""),"")</f>
        <v>21.3</v>
      </c>
      <c r="G7" s="8">
        <f>IF($A7&lt;&gt;"",IFERROR(VLOOKUP($A7,[1]Traspaso!$B$4:$AE$24957,21,FALSE),""),"")</f>
        <v>44858.419733796298</v>
      </c>
      <c r="H7" s="34">
        <f>IF($A7&lt;&gt;"",IFERROR(VLOOKUP($A7,[1]Traspaso!$B$4:$AE$24957,26,FALSE),""),"")</f>
        <v>34.50515</v>
      </c>
      <c r="I7" s="5"/>
    </row>
    <row r="8" spans="1:10" x14ac:dyDescent="0.25">
      <c r="A8" s="1">
        <v>5631</v>
      </c>
      <c r="B8" s="6"/>
      <c r="C8" s="34">
        <f>IF($A8&lt;&gt;"",IFERROR(VLOOKUP($A8,[1]Traspaso!$B$4:$AE$24957,14,FALSE),""),"")</f>
        <v>40.542700000000004</v>
      </c>
      <c r="D8" s="34">
        <f>IF($A8&lt;&gt;"",IFERROR(VLOOKUP($A8,[1]Traspaso!$B$4:$AE$24957,20,FALSE),""),"")</f>
        <v>40.542999999999999</v>
      </c>
      <c r="E8" s="34">
        <f>IF($A8&lt;&gt;"",IFERROR(VLOOKUP($A8,[1]Traspaso!$B$4:$AE$24957,24,FALSE),""),"")</f>
        <v>38.6</v>
      </c>
      <c r="F8" s="34">
        <f>IF($A8&lt;&gt;"",IFERROR(VLOOKUP($A8,[1]Traspaso!$B$4:$AE$24957,25,FALSE),""),"")</f>
        <v>21.3</v>
      </c>
      <c r="G8" s="8">
        <f>IF($A8&lt;&gt;"",IFERROR(VLOOKUP($A8,[1]Traspaso!$B$4:$AE$24957,21,FALSE),""),"")</f>
        <v>44858.420810185184</v>
      </c>
      <c r="H8" s="34">
        <f>IF($A8&lt;&gt;"",IFERROR(VLOOKUP($A8,[1]Traspaso!$B$4:$AE$24957,26,FALSE),""),"")</f>
        <v>40.542850000000001</v>
      </c>
      <c r="I8" s="5"/>
    </row>
    <row r="9" spans="1:10" x14ac:dyDescent="0.25">
      <c r="A9" s="1">
        <v>5632</v>
      </c>
      <c r="B9" s="6"/>
      <c r="C9" s="34">
        <f>IF($A9&lt;&gt;"",IFERROR(VLOOKUP($A9,[1]Traspaso!$B$4:$AE$24957,14,FALSE),""),"")</f>
        <v>35.122999999999998</v>
      </c>
      <c r="D9" s="34">
        <f>IF($A9&lt;&gt;"",IFERROR(VLOOKUP($A9,[1]Traspaso!$B$4:$AE$24957,20,FALSE),""),"")</f>
        <v>35.122900000000001</v>
      </c>
      <c r="E9" s="34">
        <f>IF($A9&lt;&gt;"",IFERROR(VLOOKUP($A9,[1]Traspaso!$B$4:$AE$24957,24,FALSE),""),"")</f>
        <v>38.6</v>
      </c>
      <c r="F9" s="34">
        <f>IF($A9&lt;&gt;"",IFERROR(VLOOKUP($A9,[1]Traspaso!$B$4:$AE$24957,25,FALSE),""),"")</f>
        <v>21.3</v>
      </c>
      <c r="G9" s="8">
        <f>IF($A9&lt;&gt;"",IFERROR(VLOOKUP($A9,[1]Traspaso!$B$4:$AE$24957,21,FALSE),""),"")</f>
        <v>44858.421840277777</v>
      </c>
      <c r="H9" s="34">
        <f>IF($A9&lt;&gt;"",IFERROR(VLOOKUP($A9,[1]Traspaso!$B$4:$AE$24957,26,FALSE),""),"")</f>
        <v>35.122950000000003</v>
      </c>
      <c r="I9" s="5"/>
    </row>
    <row r="10" spans="1:10" x14ac:dyDescent="0.25">
      <c r="A10" s="1">
        <v>5633</v>
      </c>
      <c r="B10" s="6"/>
      <c r="C10" s="34">
        <f>IF($A10&lt;&gt;"",IFERROR(VLOOKUP($A10,[1]Traspaso!$B$4:$AE$24957,14,FALSE),""),"")</f>
        <v>31.9468</v>
      </c>
      <c r="D10" s="34">
        <f>IF($A10&lt;&gt;"",IFERROR(VLOOKUP($A10,[1]Traspaso!$B$4:$AE$24957,20,FALSE),""),"")</f>
        <v>31.947399999999998</v>
      </c>
      <c r="E10" s="34">
        <f>IF($A10&lt;&gt;"",IFERROR(VLOOKUP($A10,[1]Traspaso!$B$4:$AE$24957,24,FALSE),""),"")</f>
        <v>38.6</v>
      </c>
      <c r="F10" s="34">
        <f>IF($A10&lt;&gt;"",IFERROR(VLOOKUP($A10,[1]Traspaso!$B$4:$AE$24957,25,FALSE),""),"")</f>
        <v>21.3</v>
      </c>
      <c r="G10" s="8">
        <f>IF($A10&lt;&gt;"",IFERROR(VLOOKUP($A10,[1]Traspaso!$B$4:$AE$24957,21,FALSE),""),"")</f>
        <v>44858.42291666667</v>
      </c>
      <c r="H10" s="34">
        <f>IF($A10&lt;&gt;"",IFERROR(VLOOKUP($A10,[1]Traspaso!$B$4:$AE$24957,26,FALSE),""),"")</f>
        <v>31.947099999999999</v>
      </c>
      <c r="I10" s="5"/>
    </row>
    <row r="11" spans="1:10" x14ac:dyDescent="0.25">
      <c r="A11" s="1">
        <v>5634</v>
      </c>
      <c r="B11" s="6"/>
      <c r="C11" s="34">
        <f>IF($A11&lt;&gt;"",IFERROR(VLOOKUP($A11,[1]Traspaso!$B$4:$AE$24957,14,FALSE),""),"")</f>
        <v>33.869300000000003</v>
      </c>
      <c r="D11" s="34">
        <f>IF($A11&lt;&gt;"",IFERROR(VLOOKUP($A11,[1]Traspaso!$B$4:$AE$24957,20,FALSE),""),"")</f>
        <v>33.869700000000002</v>
      </c>
      <c r="E11" s="34">
        <f>IF($A11&lt;&gt;"",IFERROR(VLOOKUP($A11,[1]Traspaso!$B$4:$AE$24957,24,FALSE),""),"")</f>
        <v>38.6</v>
      </c>
      <c r="F11" s="34">
        <f>IF($A11&lt;&gt;"",IFERROR(VLOOKUP($A11,[1]Traspaso!$B$4:$AE$24957,25,FALSE),""),"")</f>
        <v>21.3</v>
      </c>
      <c r="G11" s="8">
        <f>IF($A11&lt;&gt;"",IFERROR(VLOOKUP($A11,[1]Traspaso!$B$4:$AE$24957,21,FALSE),""),"")</f>
        <v>44858.426018518519</v>
      </c>
      <c r="H11" s="34">
        <f>IF($A11&lt;&gt;"",IFERROR(VLOOKUP($A11,[1]Traspaso!$B$4:$AE$24957,26,FALSE),""),"")</f>
        <v>33.869500000000002</v>
      </c>
      <c r="I11" s="5"/>
    </row>
    <row r="12" spans="1:10" x14ac:dyDescent="0.25">
      <c r="A12" s="1">
        <v>5635</v>
      </c>
      <c r="B12" s="6"/>
      <c r="C12" s="34">
        <f>IF($A12&lt;&gt;"",IFERROR(VLOOKUP($A12,[1]Traspaso!$B$4:$AE$24957,14,FALSE),""),"")</f>
        <v>31.458600000000001</v>
      </c>
      <c r="D12" s="34">
        <f>IF($A12&lt;&gt;"",IFERROR(VLOOKUP($A12,[1]Traspaso!$B$4:$AE$24957,20,FALSE),""),"")</f>
        <v>31.459099999999999</v>
      </c>
      <c r="E12" s="34">
        <f>IF($A12&lt;&gt;"",IFERROR(VLOOKUP($A12,[1]Traspaso!$B$4:$AE$24957,24,FALSE),""),"")</f>
        <v>38.6</v>
      </c>
      <c r="F12" s="34">
        <f>IF($A12&lt;&gt;"",IFERROR(VLOOKUP($A12,[1]Traspaso!$B$4:$AE$24957,25,FALSE),""),"")</f>
        <v>21.3</v>
      </c>
      <c r="G12" s="8">
        <f>IF($A12&lt;&gt;"",IFERROR(VLOOKUP($A12,[1]Traspaso!$B$4:$AE$24957,21,FALSE),""),"")</f>
        <v>44858.426388888889</v>
      </c>
      <c r="H12" s="34">
        <f>IF($A12&lt;&gt;"",IFERROR(VLOOKUP($A12,[1]Traspaso!$B$4:$AE$24957,26,FALSE),""),"")</f>
        <v>31.458849999999998</v>
      </c>
      <c r="I12" s="5"/>
    </row>
    <row r="13" spans="1:10" x14ac:dyDescent="0.25">
      <c r="A13" s="1">
        <v>5636</v>
      </c>
      <c r="B13" s="6"/>
      <c r="C13" s="34">
        <f>IF($A13&lt;&gt;"",IFERROR(VLOOKUP($A13,[1]Traspaso!$B$4:$AE$24957,14,FALSE),""),"")</f>
        <v>33.601300000000002</v>
      </c>
      <c r="D13" s="34">
        <f>IF($A13&lt;&gt;"",IFERROR(VLOOKUP($A13,[1]Traspaso!$B$4:$AE$24957,20,FALSE),""),"")</f>
        <v>33.601100000000002</v>
      </c>
      <c r="E13" s="34">
        <f>IF($A13&lt;&gt;"",IFERROR(VLOOKUP($A13,[1]Traspaso!$B$4:$AE$24957,24,FALSE),""),"")</f>
        <v>38.6</v>
      </c>
      <c r="F13" s="34">
        <f>IF($A13&lt;&gt;"",IFERROR(VLOOKUP($A13,[1]Traspaso!$B$4:$AE$24957,25,FALSE),""),"")</f>
        <v>21.3</v>
      </c>
      <c r="G13" s="8">
        <f>IF($A13&lt;&gt;"",IFERROR(VLOOKUP($A13,[1]Traspaso!$B$4:$AE$24957,21,FALSE),""),"")</f>
        <v>44858.429363425923</v>
      </c>
      <c r="H13" s="34">
        <f>IF($A13&lt;&gt;"",IFERROR(VLOOKUP($A13,[1]Traspaso!$B$4:$AE$24957,26,FALSE),""),"")</f>
        <v>33.601200000000006</v>
      </c>
      <c r="I13" s="5"/>
    </row>
    <row r="14" spans="1:10" x14ac:dyDescent="0.25">
      <c r="A14" s="1">
        <v>5637</v>
      </c>
      <c r="B14" s="6"/>
      <c r="C14" s="34">
        <f>IF($A14&lt;&gt;"",IFERROR(VLOOKUP($A14,[1]Traspaso!$B$4:$AE$24957,14,FALSE),""),"")</f>
        <v>31.4496</v>
      </c>
      <c r="D14" s="34">
        <f>IF($A14&lt;&gt;"",IFERROR(VLOOKUP($A14,[1]Traspaso!$B$4:$AE$24957,20,FALSE),""),"")</f>
        <v>31.449100000000001</v>
      </c>
      <c r="E14" s="34">
        <f>IF($A14&lt;&gt;"",IFERROR(VLOOKUP($A14,[1]Traspaso!$B$4:$AE$24957,24,FALSE),""),"")</f>
        <v>38.6</v>
      </c>
      <c r="F14" s="34">
        <f>IF($A14&lt;&gt;"",IFERROR(VLOOKUP($A14,[1]Traspaso!$B$4:$AE$24957,25,FALSE),""),"")</f>
        <v>21.3</v>
      </c>
      <c r="G14" s="8">
        <f>IF($A14&lt;&gt;"",IFERROR(VLOOKUP($A14,[1]Traspaso!$B$4:$AE$24957,21,FALSE),""),"")</f>
        <v>44858.430127314816</v>
      </c>
      <c r="H14" s="34">
        <f>IF($A14&lt;&gt;"",IFERROR(VLOOKUP($A14,[1]Traspaso!$B$4:$AE$24957,26,FALSE),""),"")</f>
        <v>31.449350000000003</v>
      </c>
      <c r="I14" s="5"/>
    </row>
    <row r="15" spans="1:10" x14ac:dyDescent="0.25">
      <c r="A15" s="1">
        <v>5638</v>
      </c>
      <c r="B15" s="6"/>
      <c r="C15" s="34">
        <f>IF($A15&lt;&gt;"",IFERROR(VLOOKUP($A15,[1]Traspaso!$B$4:$AE$24957,14,FALSE),""),"")</f>
        <v>33.523099999999999</v>
      </c>
      <c r="D15" s="34">
        <f>IF($A15&lt;&gt;"",IFERROR(VLOOKUP($A15,[1]Traspaso!$B$4:$AE$24957,20,FALSE),""),"")</f>
        <v>33.523099999999999</v>
      </c>
      <c r="E15" s="34">
        <f>IF($A15&lt;&gt;"",IFERROR(VLOOKUP($A15,[1]Traspaso!$B$4:$AE$24957,24,FALSE),""),"")</f>
        <v>38.6</v>
      </c>
      <c r="F15" s="34">
        <f>IF($A15&lt;&gt;"",IFERROR(VLOOKUP($A15,[1]Traspaso!$B$4:$AE$24957,25,FALSE),""),"")</f>
        <v>21.3</v>
      </c>
      <c r="G15" s="8">
        <f>IF($A15&lt;&gt;"",IFERROR(VLOOKUP($A15,[1]Traspaso!$B$4:$AE$24957,21,FALSE),""),"")</f>
        <v>44858.431030092594</v>
      </c>
      <c r="H15" s="34">
        <f>IF($A15&lt;&gt;"",IFERROR(VLOOKUP($A15,[1]Traspaso!$B$4:$AE$24957,26,FALSE),""),"")</f>
        <v>33.523099999999999</v>
      </c>
      <c r="I15" s="5"/>
    </row>
    <row r="16" spans="1:10" x14ac:dyDescent="0.25">
      <c r="A16" s="1">
        <v>5639</v>
      </c>
      <c r="B16" s="6"/>
      <c r="C16" s="34">
        <f>IF($A16&lt;&gt;"",IFERROR(VLOOKUP($A16,[1]Traspaso!$B$4:$AE$24957,14,FALSE),""),"")</f>
        <v>33.259900000000002</v>
      </c>
      <c r="D16" s="34">
        <f>IF($A16&lt;&gt;"",IFERROR(VLOOKUP($A16,[1]Traspaso!$B$4:$AE$24957,20,FALSE),""),"")</f>
        <v>33.26</v>
      </c>
      <c r="E16" s="34">
        <f>IF($A16&lt;&gt;"",IFERROR(VLOOKUP($A16,[1]Traspaso!$B$4:$AE$24957,24,FALSE),""),"")</f>
        <v>38.6</v>
      </c>
      <c r="F16" s="34">
        <f>IF($A16&lt;&gt;"",IFERROR(VLOOKUP($A16,[1]Traspaso!$B$4:$AE$24957,25,FALSE),""),"")</f>
        <v>21.3</v>
      </c>
      <c r="G16" s="8">
        <f>IF($A16&lt;&gt;"",IFERROR(VLOOKUP($A16,[1]Traspaso!$B$4:$AE$24957,21,FALSE),""),"")</f>
        <v>44858.43204861111</v>
      </c>
      <c r="H16" s="34">
        <f>IF($A16&lt;&gt;"",IFERROR(VLOOKUP($A16,[1]Traspaso!$B$4:$AE$24957,26,FALSE),""),"")</f>
        <v>33.259950000000003</v>
      </c>
      <c r="I16" s="5"/>
    </row>
    <row r="17" spans="1:9" x14ac:dyDescent="0.25">
      <c r="A17" s="1">
        <v>5640</v>
      </c>
      <c r="B17" s="6"/>
      <c r="C17" s="34">
        <f>IF($A17&lt;&gt;"",IFERROR(VLOOKUP($A17,[1]Traspaso!$B$4:$AE$24957,14,FALSE),""),"")</f>
        <v>33.469700000000003</v>
      </c>
      <c r="D17" s="34">
        <f>IF($A17&lt;&gt;"",IFERROR(VLOOKUP($A17,[1]Traspaso!$B$4:$AE$24957,20,FALSE),""),"")</f>
        <v>33.470199999999998</v>
      </c>
      <c r="E17" s="34">
        <f>IF($A17&lt;&gt;"",IFERROR(VLOOKUP($A17,[1]Traspaso!$B$4:$AE$24957,24,FALSE),""),"")</f>
        <v>38.6</v>
      </c>
      <c r="F17" s="34">
        <f>IF($A17&lt;&gt;"",IFERROR(VLOOKUP($A17,[1]Traspaso!$B$4:$AE$24957,25,FALSE),""),"")</f>
        <v>21.3</v>
      </c>
      <c r="G17" s="8">
        <f>IF($A17&lt;&gt;"",IFERROR(VLOOKUP($A17,[1]Traspaso!$B$4:$AE$24957,21,FALSE),""),"")</f>
        <v>44858.432719907411</v>
      </c>
      <c r="H17" s="34">
        <f>IF($A17&lt;&gt;"",IFERROR(VLOOKUP($A17,[1]Traspaso!$B$4:$AE$24957,26,FALSE),""),"")</f>
        <v>33.469949999999997</v>
      </c>
      <c r="I17" s="5"/>
    </row>
    <row r="18" spans="1:9" x14ac:dyDescent="0.25">
      <c r="A18" s="1">
        <v>5641</v>
      </c>
      <c r="B18" s="6"/>
      <c r="C18" s="34">
        <f>IF($A18&lt;&gt;"",IFERROR(VLOOKUP($A18,[1]Traspaso!$B$4:$AE$24957,14,FALSE),""),"")</f>
        <v>32.348399999999998</v>
      </c>
      <c r="D18" s="34">
        <f>IF($A18&lt;&gt;"",IFERROR(VLOOKUP($A18,[1]Traspaso!$B$4:$AE$24957,20,FALSE),""),"")</f>
        <v>32.347999999999999</v>
      </c>
      <c r="E18" s="34">
        <f>IF($A18&lt;&gt;"",IFERROR(VLOOKUP($A18,[1]Traspaso!$B$4:$AE$24957,24,FALSE),""),"")</f>
        <v>28.4</v>
      </c>
      <c r="F18" s="34">
        <f>IF($A18&lt;&gt;"",IFERROR(VLOOKUP($A18,[1]Traspaso!$B$4:$AE$24957,25,FALSE),""),"")</f>
        <v>21.1</v>
      </c>
      <c r="G18" s="8">
        <f>IF($A18&lt;&gt;"",IFERROR(VLOOKUP($A18,[1]Traspaso!$B$4:$AE$24957,21,FALSE),""),"")</f>
        <v>44890.635787037034</v>
      </c>
      <c r="H18" s="34">
        <f>IF($A18&lt;&gt;"",IFERROR(VLOOKUP($A18,[1]Traspaso!$B$4:$AE$24957,26,FALSE),""),"")</f>
        <v>32.348199999999999</v>
      </c>
      <c r="I18" s="5"/>
    </row>
    <row r="19" spans="1:9" x14ac:dyDescent="0.25">
      <c r="A19" s="1">
        <v>5642</v>
      </c>
      <c r="B19" s="6"/>
      <c r="C19" s="34">
        <f>IF($A19&lt;&gt;"",IFERROR(VLOOKUP($A19,[1]Traspaso!$B$4:$AE$24957,14,FALSE),""),"")</f>
        <v>33.234699999999997</v>
      </c>
      <c r="D19" s="34">
        <f>IF($A19&lt;&gt;"",IFERROR(VLOOKUP($A19,[1]Traspaso!$B$4:$AE$24957,20,FALSE),""),"")</f>
        <v>33.234299999999998</v>
      </c>
      <c r="E19" s="34">
        <f>IF($A19&lt;&gt;"",IFERROR(VLOOKUP($A19,[1]Traspaso!$B$4:$AE$24957,24,FALSE),""),"")</f>
        <v>28.4</v>
      </c>
      <c r="F19" s="34">
        <f>IF($A19&lt;&gt;"",IFERROR(VLOOKUP($A19,[1]Traspaso!$B$4:$AE$24957,25,FALSE),""),"")</f>
        <v>21.1</v>
      </c>
      <c r="G19" s="8">
        <f>IF($A19&lt;&gt;"",IFERROR(VLOOKUP($A19,[1]Traspaso!$B$4:$AE$24957,21,FALSE),""),"")</f>
        <v>44890.636354166665</v>
      </c>
      <c r="H19" s="34">
        <f>IF($A19&lt;&gt;"",IFERROR(VLOOKUP($A19,[1]Traspaso!$B$4:$AE$24957,26,FALSE),""),"")</f>
        <v>33.234499999999997</v>
      </c>
      <c r="I19" s="5"/>
    </row>
    <row r="20" spans="1:9" x14ac:dyDescent="0.25">
      <c r="A20" s="1">
        <v>5643</v>
      </c>
      <c r="B20" s="6"/>
      <c r="C20" s="34">
        <f>IF($A20&lt;&gt;"",IFERROR(VLOOKUP($A20,[1]Traspaso!$B$4:$AE$24957,14,FALSE),""),"")</f>
        <v>31.302800000000001</v>
      </c>
      <c r="D20" s="34">
        <f>IF($A20&lt;&gt;"",IFERROR(VLOOKUP($A20,[1]Traspaso!$B$4:$AE$24957,20,FALSE),""),"")</f>
        <v>31.302499999999998</v>
      </c>
      <c r="E20" s="34">
        <f>IF($A20&lt;&gt;"",IFERROR(VLOOKUP($A20,[1]Traspaso!$B$4:$AE$24957,24,FALSE),""),"")</f>
        <v>28.4</v>
      </c>
      <c r="F20" s="34">
        <f>IF($A20&lt;&gt;"",IFERROR(VLOOKUP($A20,[1]Traspaso!$B$4:$AE$24957,25,FALSE),""),"")</f>
        <v>21.1</v>
      </c>
      <c r="G20" s="8">
        <f>IF($A20&lt;&gt;"",IFERROR(VLOOKUP($A20,[1]Traspaso!$B$4:$AE$24957,21,FALSE),""),"")</f>
        <v>44890.636655092596</v>
      </c>
      <c r="H20" s="34">
        <f>IF($A20&lt;&gt;"",IFERROR(VLOOKUP($A20,[1]Traspaso!$B$4:$AE$24957,26,FALSE),""),"")</f>
        <v>31.30265</v>
      </c>
      <c r="I20" s="5"/>
    </row>
    <row r="21" spans="1:9" x14ac:dyDescent="0.25">
      <c r="A21" s="1">
        <v>5644</v>
      </c>
      <c r="B21" s="6"/>
      <c r="C21" s="34">
        <f>IF($A21&lt;&gt;"",IFERROR(VLOOKUP($A21,[1]Traspaso!$B$4:$AE$24957,14,FALSE),""),"")</f>
        <v>33.073799999999999</v>
      </c>
      <c r="D21" s="34">
        <f>IF($A21&lt;&gt;"",IFERROR(VLOOKUP($A21,[1]Traspaso!$B$4:$AE$24957,20,FALSE),""),"")</f>
        <v>33.073500000000003</v>
      </c>
      <c r="E21" s="34">
        <f>IF($A21&lt;&gt;"",IFERROR(VLOOKUP($A21,[1]Traspaso!$B$4:$AE$24957,24,FALSE),""),"")</f>
        <v>28.4</v>
      </c>
      <c r="F21" s="34">
        <f>IF($A21&lt;&gt;"",IFERROR(VLOOKUP($A21,[1]Traspaso!$B$4:$AE$24957,25,FALSE),""),"")</f>
        <v>21.1</v>
      </c>
      <c r="G21" s="8">
        <f>IF($A21&lt;&gt;"",IFERROR(VLOOKUP($A21,[1]Traspaso!$B$4:$AE$24957,21,FALSE),""),"")</f>
        <v>44890.636967592596</v>
      </c>
      <c r="H21" s="34">
        <f>IF($A21&lt;&gt;"",IFERROR(VLOOKUP($A21,[1]Traspaso!$B$4:$AE$24957,26,FALSE),""),"")</f>
        <v>33.073650000000001</v>
      </c>
      <c r="I21" s="5"/>
    </row>
    <row r="22" spans="1:9" x14ac:dyDescent="0.25">
      <c r="A22" s="1" t="s">
        <v>40</v>
      </c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V4" sqref="V4:W23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42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5625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30.729399999999998</v>
      </c>
      <c r="I4" s="12">
        <v>44891.456203703703</v>
      </c>
      <c r="J4" s="1">
        <v>37.1</v>
      </c>
      <c r="K4" s="1">
        <v>21.1</v>
      </c>
      <c r="L4" s="20">
        <f>IF(AND(AB4&lt;&gt;"",J4&lt;&gt;""),(J4-AB4),"")</f>
        <v>36</v>
      </c>
      <c r="M4" s="20">
        <f>IF(AND(AC4&lt;&gt;"",K4&lt;&gt;""),(K4-AC4),"")</f>
        <v>21.1</v>
      </c>
      <c r="N4" s="37">
        <v>30.728899999999999</v>
      </c>
      <c r="O4" s="12">
        <v>44893.379513888889</v>
      </c>
      <c r="P4" s="1">
        <v>31.4</v>
      </c>
      <c r="Q4" s="1">
        <v>29.2</v>
      </c>
      <c r="R4" s="20">
        <f>IF(AND(AB4&lt;&gt;"",P4&lt;&gt;""),(P4-AB4),"")</f>
        <v>30.299999999999997</v>
      </c>
      <c r="S4" s="20">
        <f>IF(AND(AC4&lt;&gt;"",Q4&lt;&gt;""),(Q4-AC4),"")</f>
        <v>29.2</v>
      </c>
      <c r="T4" s="37">
        <v>30.729700000000001</v>
      </c>
      <c r="U4" s="12">
        <v>44894.722395833334</v>
      </c>
      <c r="V4" s="1">
        <v>35.6</v>
      </c>
      <c r="W4" s="1">
        <v>21.4</v>
      </c>
      <c r="X4" s="20">
        <f>IF(AND(AB4&lt;&gt;"",V4&lt;&gt;""),(V4-AB4),"")</f>
        <v>34.5</v>
      </c>
      <c r="Y4" s="20">
        <f>IF(AND(AC4&lt;&gt;"",W4&lt;&gt;""),(W4-AC4),"")</f>
        <v>21.4</v>
      </c>
      <c r="Z4" s="34">
        <f>IF(T4="","",IF(LEFT(Pesos_Blancos!A2,2)="QC",T4,IF(ABS((N4-T4))&lt;=0.0028,(N4+T4)/2,"Error")))</f>
        <v>30.729300000000002</v>
      </c>
      <c r="AA4" s="34">
        <f>IF(A4="","",IF(LEFT(Pesos_Blancos!A2,2)="QC",T4,IF(OR(Pesos_Blancos!H2&gt;Z4,Z4="Error"),"Verifique",ABS(Pesos_Blancos!H2-Z4))))</f>
        <v>2.2000000000019782E-3</v>
      </c>
      <c r="AB4" s="1">
        <v>1.1000000000000001</v>
      </c>
      <c r="AC4" s="1">
        <v>0</v>
      </c>
      <c r="AD4" s="1" t="s">
        <v>43</v>
      </c>
    </row>
    <row r="5" spans="1:30" x14ac:dyDescent="0.25">
      <c r="A5" s="5">
        <f>IF(Pesos_Blancos!A3&lt;&gt;"",Pesos_Blancos!A3,"")</f>
        <v>5626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34.445099999999996</v>
      </c>
      <c r="I5" s="12">
        <v>44891.461168981485</v>
      </c>
      <c r="J5" s="1">
        <v>37.1</v>
      </c>
      <c r="K5" s="1">
        <v>21.1</v>
      </c>
      <c r="L5" s="20">
        <f t="shared" ref="L5:L24" si="2">IF(AND(AB5&lt;&gt;"",J5&lt;&gt;""),(J5-AB5),"")</f>
        <v>36</v>
      </c>
      <c r="M5" s="20">
        <f t="shared" ref="M5:M24" si="3">IF(AND(AC5&lt;&gt;"",K5&lt;&gt;""),(K5-AC5),"")</f>
        <v>21.1</v>
      </c>
      <c r="N5" s="37">
        <v>34.447299999999998</v>
      </c>
      <c r="O5" s="12">
        <v>44893.384398148148</v>
      </c>
      <c r="P5" s="1">
        <v>31.4</v>
      </c>
      <c r="Q5" s="1">
        <v>29.2</v>
      </c>
      <c r="R5" s="20">
        <f t="shared" ref="R5:R24" si="4">IF(AND(AB5&lt;&gt;"",P5&lt;&gt;""),(P5-AB5),"")</f>
        <v>30.299999999999997</v>
      </c>
      <c r="S5" s="20">
        <f t="shared" ref="S5:S24" si="5">IF(AND(AC5&lt;&gt;"",Q5&lt;&gt;""),(Q5-AC5),"")</f>
        <v>29.2</v>
      </c>
      <c r="T5" s="37">
        <v>34.445900000000002</v>
      </c>
      <c r="U5" s="12">
        <v>44894.72457175926</v>
      </c>
      <c r="V5" s="1">
        <v>35.6</v>
      </c>
      <c r="W5" s="1">
        <v>21.4</v>
      </c>
      <c r="X5" s="20">
        <f t="shared" ref="X5:X24" si="6">IF(AND(AB5&lt;&gt;"",V5&lt;&gt;""),(V5-AB5),"")</f>
        <v>34.5</v>
      </c>
      <c r="Y5" s="20">
        <f t="shared" ref="Y5:Y24" si="7">IF(AND(AC5&lt;&gt;"",W5&lt;&gt;""),(W5-AC5),"")</f>
        <v>21.4</v>
      </c>
      <c r="Z5" s="34">
        <f>IF(T5="","",IF(LEFT(Pesos_Blancos!A3,2)="QC",T5,IF(ABS((N5-T5))&lt;=0.0028,(N5+T5)/2,"Error")))</f>
        <v>34.446600000000004</v>
      </c>
      <c r="AA5" s="34">
        <f>IF(A5="","",IF(LEFT(Pesos_Blancos!A3,2)="QC",T5,IF(OR(Pesos_Blancos!H3&gt;Z5,Z5="Error"),"Verifique",ABS(Pesos_Blancos!H3-Z5))))</f>
        <v>2.1000000000057639E-3</v>
      </c>
      <c r="AB5" s="1">
        <v>1.1000000000000001</v>
      </c>
      <c r="AC5" s="1">
        <v>0</v>
      </c>
      <c r="AD5" s="1" t="s">
        <v>41</v>
      </c>
    </row>
    <row r="6" spans="1:30" x14ac:dyDescent="0.25">
      <c r="A6" s="5">
        <f>IF(Pesos_Blancos!A4&lt;&gt;"",Pesos_Blancos!A4,"")</f>
        <v>5627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30.068100000000001</v>
      </c>
      <c r="I6" s="12">
        <v>44891.467037037037</v>
      </c>
      <c r="J6" s="1">
        <v>37.1</v>
      </c>
      <c r="K6" s="1">
        <v>21.1</v>
      </c>
      <c r="L6" s="20">
        <f t="shared" si="2"/>
        <v>36</v>
      </c>
      <c r="M6" s="20">
        <f t="shared" si="3"/>
        <v>21.1</v>
      </c>
      <c r="N6" s="37">
        <v>30.068999999999999</v>
      </c>
      <c r="O6" s="12">
        <v>44893.39199074074</v>
      </c>
      <c r="P6" s="1">
        <v>31.4</v>
      </c>
      <c r="Q6" s="1">
        <v>29.2</v>
      </c>
      <c r="R6" s="20">
        <f t="shared" si="4"/>
        <v>30.299999999999997</v>
      </c>
      <c r="S6" s="20">
        <f t="shared" si="5"/>
        <v>29.2</v>
      </c>
      <c r="T6" s="37">
        <v>30.0688</v>
      </c>
      <c r="U6" s="12">
        <v>44894.726747685185</v>
      </c>
      <c r="V6" s="1">
        <v>35.6</v>
      </c>
      <c r="W6" s="1">
        <v>21.4</v>
      </c>
      <c r="X6" s="20">
        <f t="shared" si="6"/>
        <v>34.5</v>
      </c>
      <c r="Y6" s="20">
        <f t="shared" si="7"/>
        <v>21.4</v>
      </c>
      <c r="Z6" s="34">
        <f>IF(T6="","",IF(LEFT(Pesos_Blancos!A4,2)="QC",T6,IF(ABS((N6-T6))&lt;=0.0028,(N6+T6)/2,"Error")))</f>
        <v>30.068899999999999</v>
      </c>
      <c r="AA6" s="34">
        <f>IF(A6="","",IF(LEFT(Pesos_Blancos!A4,2)="QC",T6,IF(OR(Pesos_Blancos!H4&gt;Z6,Z6="Error"),"Verifique",ABS(Pesos_Blancos!H4-Z6))))</f>
        <v>2.2499999999965326E-3</v>
      </c>
      <c r="AB6" s="1">
        <v>1.1000000000000001</v>
      </c>
      <c r="AC6" s="1">
        <v>0</v>
      </c>
      <c r="AD6" s="1" t="s">
        <v>41</v>
      </c>
    </row>
    <row r="7" spans="1:30" x14ac:dyDescent="0.25">
      <c r="A7" s="5">
        <f>IF(Pesos_Blancos!A5&lt;&gt;"",Pesos_Blancos!A5,"")</f>
        <v>5628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33.108800000000002</v>
      </c>
      <c r="I7" s="12">
        <v>44891.472118055557</v>
      </c>
      <c r="J7" s="1">
        <v>37.1</v>
      </c>
      <c r="K7" s="1">
        <v>21.1</v>
      </c>
      <c r="L7" s="20">
        <f t="shared" si="2"/>
        <v>36</v>
      </c>
      <c r="M7" s="20">
        <f t="shared" si="3"/>
        <v>21.1</v>
      </c>
      <c r="N7" s="37">
        <v>33.109200000000001</v>
      </c>
      <c r="O7" s="12">
        <v>44893.396006944444</v>
      </c>
      <c r="P7" s="1">
        <v>31.4</v>
      </c>
      <c r="Q7" s="1">
        <v>29.2</v>
      </c>
      <c r="R7" s="20">
        <f t="shared" si="4"/>
        <v>30.299999999999997</v>
      </c>
      <c r="S7" s="20">
        <f t="shared" si="5"/>
        <v>29.2</v>
      </c>
      <c r="T7" s="37">
        <v>33.109099999999998</v>
      </c>
      <c r="U7" s="12">
        <v>44894.72892361111</v>
      </c>
      <c r="V7" s="1">
        <v>35.6</v>
      </c>
      <c r="W7" s="1">
        <v>21.4</v>
      </c>
      <c r="X7" s="20">
        <f t="shared" si="6"/>
        <v>34.5</v>
      </c>
      <c r="Y7" s="20">
        <f t="shared" si="7"/>
        <v>21.4</v>
      </c>
      <c r="Z7" s="34">
        <f>IF(T7="","",IF(LEFT(Pesos_Blancos!A5,2)="QC",T7,IF(ABS((N7-T7))&lt;=0.0028,(N7+T7)/2,"Error")))</f>
        <v>33.10915</v>
      </c>
      <c r="AA7" s="34">
        <f>IF(A7="","",IF(LEFT(Pesos_Blancos!A5,2)="QC",T7,IF(OR(Pesos_Blancos!H5&gt;Z7,Z7="Error"),"Verifique",ABS(Pesos_Blancos!H5-Z7))))</f>
        <v>7.0000000000192131E-4</v>
      </c>
      <c r="AB7" s="1">
        <v>1.1000000000000001</v>
      </c>
      <c r="AC7" s="1">
        <v>0</v>
      </c>
      <c r="AD7" s="1" t="s">
        <v>41</v>
      </c>
    </row>
    <row r="8" spans="1:30" x14ac:dyDescent="0.25">
      <c r="A8" s="5">
        <f>IF(Pesos_Blancos!A6&lt;&gt;"",Pesos_Blancos!A6,"")</f>
        <v>5629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32.182299999999998</v>
      </c>
      <c r="I8" s="12">
        <v>44891.478622685187</v>
      </c>
      <c r="J8" s="1">
        <v>37.1</v>
      </c>
      <c r="K8" s="1">
        <v>21.1</v>
      </c>
      <c r="L8" s="20">
        <f t="shared" si="2"/>
        <v>36</v>
      </c>
      <c r="M8" s="20">
        <f t="shared" si="3"/>
        <v>21.1</v>
      </c>
      <c r="N8" s="37">
        <v>32.181699999999999</v>
      </c>
      <c r="O8" s="12">
        <v>44893.401273148149</v>
      </c>
      <c r="P8" s="1">
        <v>31.4</v>
      </c>
      <c r="Q8" s="1">
        <v>29.2</v>
      </c>
      <c r="R8" s="20">
        <f t="shared" si="4"/>
        <v>30.299999999999997</v>
      </c>
      <c r="S8" s="20">
        <f t="shared" si="5"/>
        <v>29.2</v>
      </c>
      <c r="T8" s="37">
        <v>32.1815</v>
      </c>
      <c r="U8" s="12">
        <v>44894.731099537035</v>
      </c>
      <c r="V8" s="1">
        <v>35.6</v>
      </c>
      <c r="W8" s="1">
        <v>21.4</v>
      </c>
      <c r="X8" s="20">
        <f t="shared" si="6"/>
        <v>34.5</v>
      </c>
      <c r="Y8" s="20">
        <f t="shared" si="7"/>
        <v>21.4</v>
      </c>
      <c r="Z8" s="34">
        <f>IF(T8="","",IF(LEFT(Pesos_Blancos!A6,2)="QC",T8,IF(ABS((N8-T8))&lt;=0.0028,(N8+T8)/2,"Error")))</f>
        <v>32.181600000000003</v>
      </c>
      <c r="AA8" s="34">
        <f>IF(A8="","",IF(LEFT(Pesos_Blancos!A6,2)="QC",T8,IF(OR(Pesos_Blancos!H6&gt;Z8,Z8="Error"),"Verifique",ABS(Pesos_Blancos!H6-Z8))))</f>
        <v>2.6500000000027057E-3</v>
      </c>
      <c r="AB8" s="1">
        <v>1.1000000000000001</v>
      </c>
      <c r="AC8" s="1">
        <v>0</v>
      </c>
      <c r="AD8" s="1" t="s">
        <v>41</v>
      </c>
    </row>
    <row r="9" spans="1:30" x14ac:dyDescent="0.25">
      <c r="A9" s="5">
        <f>IF(Pesos_Blancos!A7&lt;&gt;"",Pesos_Blancos!A7,"")</f>
        <v>5630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34.5075</v>
      </c>
      <c r="I9" s="12">
        <v>44891.480509259258</v>
      </c>
      <c r="J9" s="1">
        <v>37.1</v>
      </c>
      <c r="K9" s="1">
        <v>21.1</v>
      </c>
      <c r="L9" s="20">
        <f t="shared" si="2"/>
        <v>36</v>
      </c>
      <c r="M9" s="20">
        <f t="shared" si="3"/>
        <v>21.1</v>
      </c>
      <c r="N9" s="37">
        <v>34.5077</v>
      </c>
      <c r="O9" s="12">
        <v>44893.402824074074</v>
      </c>
      <c r="P9" s="1">
        <v>31.4</v>
      </c>
      <c r="Q9" s="1">
        <v>29.2</v>
      </c>
      <c r="R9" s="20">
        <f t="shared" si="4"/>
        <v>30.299999999999997</v>
      </c>
      <c r="S9" s="20">
        <f t="shared" si="5"/>
        <v>29.2</v>
      </c>
      <c r="T9" s="37">
        <v>34.507199999999997</v>
      </c>
      <c r="U9" s="12">
        <v>44894.733275462961</v>
      </c>
      <c r="V9" s="1">
        <v>35.6</v>
      </c>
      <c r="W9" s="1">
        <v>21.4</v>
      </c>
      <c r="X9" s="20">
        <f t="shared" si="6"/>
        <v>34.5</v>
      </c>
      <c r="Y9" s="20">
        <f t="shared" si="7"/>
        <v>21.4</v>
      </c>
      <c r="Z9" s="34">
        <f>IF(T9="","",IF(LEFT(Pesos_Blancos!A7,2)="QC",T9,IF(ABS((N9-T9))&lt;=0.0028,(N9+T9)/2,"Error")))</f>
        <v>34.507449999999999</v>
      </c>
      <c r="AA9" s="34">
        <f>IF(A9="","",IF(LEFT(Pesos_Blancos!A7,2)="QC",T9,IF(OR(Pesos_Blancos!H7&gt;Z9,Z9="Error"),"Verifique",ABS(Pesos_Blancos!H7-Z9))))</f>
        <v>2.2999999999981924E-3</v>
      </c>
      <c r="AB9" s="1">
        <v>1.1000000000000001</v>
      </c>
      <c r="AC9" s="1">
        <v>0</v>
      </c>
      <c r="AD9" s="1" t="s">
        <v>41</v>
      </c>
    </row>
    <row r="10" spans="1:30" x14ac:dyDescent="0.25">
      <c r="A10" s="5">
        <f>IF(Pesos_Blancos!A8&lt;&gt;"",Pesos_Blancos!A8,"")</f>
        <v>5631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40.543700000000001</v>
      </c>
      <c r="I10" s="12">
        <v>44891.485555555555</v>
      </c>
      <c r="J10" s="1">
        <v>37.1</v>
      </c>
      <c r="K10" s="1">
        <v>21.1</v>
      </c>
      <c r="L10" s="20">
        <f t="shared" si="2"/>
        <v>36</v>
      </c>
      <c r="M10" s="20">
        <f t="shared" si="3"/>
        <v>21.1</v>
      </c>
      <c r="N10" s="37">
        <v>40.5441</v>
      </c>
      <c r="O10" s="12">
        <v>44893.40415509259</v>
      </c>
      <c r="P10" s="1">
        <v>31.4</v>
      </c>
      <c r="Q10" s="1">
        <v>29.2</v>
      </c>
      <c r="R10" s="20">
        <f t="shared" si="4"/>
        <v>30.299999999999997</v>
      </c>
      <c r="S10" s="20">
        <f t="shared" si="5"/>
        <v>29.2</v>
      </c>
      <c r="T10" s="37">
        <v>40.543700000000001</v>
      </c>
      <c r="U10" s="12">
        <v>44894.735451388886</v>
      </c>
      <c r="V10" s="1">
        <v>35.6</v>
      </c>
      <c r="W10" s="1">
        <v>21.4</v>
      </c>
      <c r="X10" s="20">
        <f t="shared" si="6"/>
        <v>34.5</v>
      </c>
      <c r="Y10" s="20">
        <f t="shared" si="7"/>
        <v>21.4</v>
      </c>
      <c r="Z10" s="34">
        <f>IF(T10="","",IF(LEFT(Pesos_Blancos!A8,2)="QC",T10,IF(ABS((N10-T10))&lt;=0.0028,(N10+T10)/2,"Error")))</f>
        <v>40.543900000000001</v>
      </c>
      <c r="AA10" s="34">
        <f>IF(A10="","",IF(LEFT(Pesos_Blancos!A8,2)="QC",T10,IF(OR(Pesos_Blancos!H8&gt;Z10,Z10="Error"),"Verifique",ABS(Pesos_Blancos!H8-Z10))))</f>
        <v>1.0499999999993292E-3</v>
      </c>
      <c r="AB10" s="1">
        <v>1.1000000000000001</v>
      </c>
      <c r="AC10" s="1">
        <v>0</v>
      </c>
      <c r="AD10" s="1" t="s">
        <v>41</v>
      </c>
    </row>
    <row r="11" spans="1:30" x14ac:dyDescent="0.25">
      <c r="A11" s="5">
        <f>IF(Pesos_Blancos!A9&lt;&gt;"",Pesos_Blancos!A9,"")</f>
        <v>5632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35.119</v>
      </c>
      <c r="I11" s="12">
        <v>44891.487523148149</v>
      </c>
      <c r="J11" s="1">
        <v>37.1</v>
      </c>
      <c r="K11" s="1">
        <v>21.1</v>
      </c>
      <c r="L11" s="20">
        <f t="shared" si="2"/>
        <v>36</v>
      </c>
      <c r="M11" s="20">
        <f t="shared" si="3"/>
        <v>21.1</v>
      </c>
      <c r="N11" s="37">
        <v>35.119100000000003</v>
      </c>
      <c r="O11" s="12">
        <v>44893.405231481483</v>
      </c>
      <c r="P11" s="1">
        <v>31.4</v>
      </c>
      <c r="Q11" s="1">
        <v>29.2</v>
      </c>
      <c r="R11" s="20">
        <f t="shared" si="4"/>
        <v>30.299999999999997</v>
      </c>
      <c r="S11" s="20">
        <f t="shared" si="5"/>
        <v>29.2</v>
      </c>
      <c r="T11" s="37">
        <v>35.119399999999999</v>
      </c>
      <c r="U11" s="12">
        <v>44894.737627314818</v>
      </c>
      <c r="V11" s="1">
        <v>35.6</v>
      </c>
      <c r="W11" s="1">
        <v>21.4</v>
      </c>
      <c r="X11" s="20">
        <f t="shared" si="6"/>
        <v>34.5</v>
      </c>
      <c r="Y11" s="20">
        <f t="shared" si="7"/>
        <v>21.4</v>
      </c>
      <c r="Z11" s="34">
        <f>IF(T11="","",IF(LEFT(Pesos_Blancos!A9,2)="QC",T11,IF(ABS((N11-T11))&lt;=0.0028,(N11+T11)/2,"Error")))</f>
        <v>35.119250000000001</v>
      </c>
      <c r="AA11" s="34" t="str">
        <f>IF(A11="","",IF(LEFT(Pesos_Blancos!A9,2)="QC",T11,IF(OR(Pesos_Blancos!H9&gt;Z11,Z11="Error"),"Verifique",ABS(Pesos_Blancos!H9-Z11))))</f>
        <v>Verifique</v>
      </c>
      <c r="AB11" s="1">
        <v>1.1000000000000001</v>
      </c>
      <c r="AC11" s="1">
        <v>0</v>
      </c>
      <c r="AD11" s="1" t="s">
        <v>41</v>
      </c>
    </row>
    <row r="12" spans="1:30" x14ac:dyDescent="0.25">
      <c r="A12" s="5">
        <f>IF(Pesos_Blancos!A10&lt;&gt;"",Pesos_Blancos!A10,"")</f>
        <v>5633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31.950700000000001</v>
      </c>
      <c r="I12" s="12">
        <v>44891.487870370373</v>
      </c>
      <c r="J12" s="1">
        <v>37.1</v>
      </c>
      <c r="K12" s="1">
        <v>21.1</v>
      </c>
      <c r="L12" s="20">
        <f t="shared" si="2"/>
        <v>36</v>
      </c>
      <c r="M12" s="20">
        <f t="shared" si="3"/>
        <v>21.1</v>
      </c>
      <c r="N12" s="37">
        <v>31.949000000000002</v>
      </c>
      <c r="O12" s="12">
        <v>44893.407326388886</v>
      </c>
      <c r="P12" s="1">
        <v>31.4</v>
      </c>
      <c r="Q12" s="1">
        <v>29.2</v>
      </c>
      <c r="R12" s="20">
        <f t="shared" si="4"/>
        <v>30.299999999999997</v>
      </c>
      <c r="S12" s="20">
        <f t="shared" si="5"/>
        <v>29.2</v>
      </c>
      <c r="T12" s="37">
        <v>31.949000000000002</v>
      </c>
      <c r="U12" s="12">
        <v>44894.739803240744</v>
      </c>
      <c r="V12" s="1">
        <v>35.6</v>
      </c>
      <c r="W12" s="1">
        <v>21.4</v>
      </c>
      <c r="X12" s="20">
        <f t="shared" si="6"/>
        <v>34.5</v>
      </c>
      <c r="Y12" s="20">
        <f t="shared" si="7"/>
        <v>21.4</v>
      </c>
      <c r="Z12" s="34">
        <f>IF(T12="","",IF(LEFT(Pesos_Blancos!A10,2)="QC",T12,IF(ABS((N12-T12))&lt;=0.0028,(N12+T12)/2,"Error")))</f>
        <v>31.949000000000002</v>
      </c>
      <c r="AA12" s="34">
        <f>IF(A12="","",IF(LEFT(Pesos_Blancos!A10,2)="QC",T12,IF(OR(Pesos_Blancos!H10&gt;Z12,Z12="Error"),"Verifique",ABS(Pesos_Blancos!H10-Z12))))</f>
        <v>1.9000000000026773E-3</v>
      </c>
      <c r="AB12" s="1">
        <v>1.1000000000000001</v>
      </c>
      <c r="AC12" s="1">
        <v>0</v>
      </c>
      <c r="AD12" s="1" t="s">
        <v>41</v>
      </c>
    </row>
    <row r="13" spans="1:30" x14ac:dyDescent="0.25">
      <c r="A13" s="5">
        <f>IF(Pesos_Blancos!A11&lt;&gt;"",Pesos_Blancos!A11,"")</f>
        <v>5634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33.872</v>
      </c>
      <c r="I13" s="12">
        <v>44891.489965277775</v>
      </c>
      <c r="J13" s="1">
        <v>37.1</v>
      </c>
      <c r="K13" s="1">
        <v>21.1</v>
      </c>
      <c r="L13" s="20">
        <f t="shared" si="2"/>
        <v>36</v>
      </c>
      <c r="M13" s="20">
        <f t="shared" si="3"/>
        <v>21.1</v>
      </c>
      <c r="N13" s="37">
        <v>33.8718</v>
      </c>
      <c r="O13" s="12">
        <v>44893.41810185185</v>
      </c>
      <c r="P13" s="1">
        <v>31.4</v>
      </c>
      <c r="Q13" s="1">
        <v>29.2</v>
      </c>
      <c r="R13" s="20">
        <f t="shared" si="4"/>
        <v>30.299999999999997</v>
      </c>
      <c r="S13" s="20">
        <f t="shared" si="5"/>
        <v>29.2</v>
      </c>
      <c r="T13" s="37">
        <v>33.871200000000002</v>
      </c>
      <c r="U13" s="12">
        <v>44894.741979166669</v>
      </c>
      <c r="V13" s="1">
        <v>35.6</v>
      </c>
      <c r="W13" s="1">
        <v>21.4</v>
      </c>
      <c r="X13" s="20">
        <f t="shared" si="6"/>
        <v>34.5</v>
      </c>
      <c r="Y13" s="20">
        <f t="shared" si="7"/>
        <v>21.4</v>
      </c>
      <c r="Z13" s="34">
        <f>IF(T13="","",IF(LEFT(Pesos_Blancos!A11,2)="QC",T13,IF(ABS((N13-T13))&lt;=0.0028,(N13+T13)/2,"Error")))</f>
        <v>33.871499999999997</v>
      </c>
      <c r="AA13" s="34">
        <f>IF(A13="","",IF(LEFT(Pesos_Blancos!A11,2)="QC",T13,IF(OR(Pesos_Blancos!H11&gt;Z13,Z13="Error"),"Verifique",ABS(Pesos_Blancos!H11-Z13))))</f>
        <v>1.9999999999953388E-3</v>
      </c>
      <c r="AB13" s="1">
        <v>1.1000000000000001</v>
      </c>
      <c r="AC13" s="1">
        <v>0</v>
      </c>
      <c r="AD13" s="1" t="s">
        <v>41</v>
      </c>
    </row>
    <row r="14" spans="1:30" x14ac:dyDescent="0.25">
      <c r="A14" s="5">
        <f>IF(Pesos_Blancos!A12&lt;&gt;"",Pesos_Blancos!A12,"")</f>
        <v>5635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>
        <v>31.4603</v>
      </c>
      <c r="I14" s="12">
        <v>44891.491643518515</v>
      </c>
      <c r="J14" s="1">
        <v>37.1</v>
      </c>
      <c r="K14" s="1">
        <v>21.1</v>
      </c>
      <c r="L14" s="20">
        <f t="shared" si="2"/>
        <v>36</v>
      </c>
      <c r="M14" s="20">
        <f t="shared" si="3"/>
        <v>21.1</v>
      </c>
      <c r="N14" s="37">
        <v>31.459</v>
      </c>
      <c r="O14" s="12">
        <v>44893.419363425928</v>
      </c>
      <c r="P14" s="1">
        <v>31.4</v>
      </c>
      <c r="Q14" s="1">
        <v>29.2</v>
      </c>
      <c r="R14" s="20">
        <f t="shared" si="4"/>
        <v>30.299999999999997</v>
      </c>
      <c r="S14" s="20">
        <f t="shared" si="5"/>
        <v>29.2</v>
      </c>
      <c r="T14" s="37">
        <v>31.459499999999998</v>
      </c>
      <c r="U14" s="12">
        <v>44894.744155092594</v>
      </c>
      <c r="V14" s="1">
        <v>35.6</v>
      </c>
      <c r="W14" s="1">
        <v>21.4</v>
      </c>
      <c r="X14" s="20">
        <f t="shared" si="6"/>
        <v>34.5</v>
      </c>
      <c r="Y14" s="20">
        <f t="shared" si="7"/>
        <v>21.4</v>
      </c>
      <c r="Z14" s="34">
        <f>IF(T14="","",IF(LEFT(Pesos_Blancos!A12,2)="QC",T14,IF(ABS((N14-T14))&lt;=0.0028,(N14+T14)/2,"Error")))</f>
        <v>31.459249999999997</v>
      </c>
      <c r="AA14" s="34">
        <f>IF(A14="","",IF(LEFT(Pesos_Blancos!A12,2)="QC",T14,IF(OR(Pesos_Blancos!H12&gt;Z14,Z14="Error"),"Verifique",ABS(Pesos_Blancos!H12-Z14))))</f>
        <v>3.9999999999906777E-4</v>
      </c>
      <c r="AB14" s="1">
        <v>1.1000000000000001</v>
      </c>
      <c r="AC14" s="1">
        <v>0</v>
      </c>
      <c r="AD14" s="1" t="s">
        <v>41</v>
      </c>
    </row>
    <row r="15" spans="1:30" x14ac:dyDescent="0.25">
      <c r="A15" s="5">
        <f>IF(Pesos_Blancos!A13&lt;&gt;"",Pesos_Blancos!A13,"")</f>
        <v>5636</v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>
        <v>33.601900000000001</v>
      </c>
      <c r="I15" s="12">
        <v>44891.492905092593</v>
      </c>
      <c r="J15" s="1">
        <v>37.1</v>
      </c>
      <c r="K15" s="1">
        <v>21.1</v>
      </c>
      <c r="L15" s="20">
        <f t="shared" si="2"/>
        <v>36</v>
      </c>
      <c r="M15" s="20">
        <f t="shared" si="3"/>
        <v>21.1</v>
      </c>
      <c r="N15" s="37">
        <v>33.601300000000002</v>
      </c>
      <c r="O15" s="12">
        <v>44893.428576388891</v>
      </c>
      <c r="P15" s="1">
        <v>31.4</v>
      </c>
      <c r="Q15" s="1">
        <v>29.2</v>
      </c>
      <c r="R15" s="20">
        <f t="shared" si="4"/>
        <v>30.299999999999997</v>
      </c>
      <c r="S15" s="20">
        <f t="shared" si="5"/>
        <v>29.2</v>
      </c>
      <c r="T15" s="37">
        <v>33.600700000000003</v>
      </c>
      <c r="U15" s="12">
        <v>44894.746331018519</v>
      </c>
      <c r="V15" s="1">
        <v>35.6</v>
      </c>
      <c r="W15" s="1">
        <v>21.4</v>
      </c>
      <c r="X15" s="20">
        <f t="shared" si="6"/>
        <v>34.5</v>
      </c>
      <c r="Y15" s="20">
        <f t="shared" si="7"/>
        <v>21.4</v>
      </c>
      <c r="Z15" s="34">
        <f>IF(T15="","",IF(LEFT(Pesos_Blancos!A13,2)="QC",T15,IF(ABS((N15-T15))&lt;=0.0028,(N15+T15)/2,"Error")))</f>
        <v>33.600999999999999</v>
      </c>
      <c r="AA15" s="34" t="str">
        <f>IF(A15="","",IF(LEFT(Pesos_Blancos!A13,2)="QC",T15,IF(OR(Pesos_Blancos!H13&gt;Z15,Z15="Error"),"Verifique",ABS(Pesos_Blancos!H13-Z15))))</f>
        <v>Verifique</v>
      </c>
      <c r="AB15" s="1">
        <v>1.1000000000000001</v>
      </c>
      <c r="AC15" s="1">
        <v>0</v>
      </c>
      <c r="AD15" s="1" t="s">
        <v>41</v>
      </c>
    </row>
    <row r="16" spans="1:30" x14ac:dyDescent="0.25">
      <c r="A16" s="5">
        <f>IF(Pesos_Blancos!A14&lt;&gt;"",Pesos_Blancos!A14,"")</f>
        <v>5637</v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>
        <v>31.450399999999998</v>
      </c>
      <c r="I16" s="12">
        <v>44891.494872685187</v>
      </c>
      <c r="J16" s="1">
        <v>37.1</v>
      </c>
      <c r="K16" s="1">
        <v>21.1</v>
      </c>
      <c r="L16" s="20">
        <f t="shared" si="2"/>
        <v>36</v>
      </c>
      <c r="M16" s="20">
        <f t="shared" si="3"/>
        <v>21.1</v>
      </c>
      <c r="N16" s="37">
        <v>31.450299999999999</v>
      </c>
      <c r="O16" s="12">
        <v>44893.430300925924</v>
      </c>
      <c r="P16" s="1">
        <v>31.4</v>
      </c>
      <c r="Q16" s="1">
        <v>29.2</v>
      </c>
      <c r="R16" s="20">
        <f t="shared" si="4"/>
        <v>30.299999999999997</v>
      </c>
      <c r="S16" s="20">
        <f t="shared" si="5"/>
        <v>29.2</v>
      </c>
      <c r="T16" s="37">
        <v>31.450399999999998</v>
      </c>
      <c r="U16" s="12">
        <v>44894.748506944445</v>
      </c>
      <c r="V16" s="1">
        <v>35.6</v>
      </c>
      <c r="W16" s="1">
        <v>21.4</v>
      </c>
      <c r="X16" s="20">
        <f t="shared" si="6"/>
        <v>34.5</v>
      </c>
      <c r="Y16" s="20">
        <f t="shared" si="7"/>
        <v>21.4</v>
      </c>
      <c r="Z16" s="34">
        <f>IF(T16="","",IF(LEFT(Pesos_Blancos!A14,2)="QC",T16,IF(ABS((N16-T16))&lt;=0.0028,(N16+T16)/2,"Error")))</f>
        <v>31.45035</v>
      </c>
      <c r="AA16" s="34">
        <f>IF(A16="","",IF(LEFT(Pesos_Blancos!A14,2)="QC",T16,IF(OR(Pesos_Blancos!H14&gt;Z16,Z16="Error"),"Verifique",ABS(Pesos_Blancos!H14-Z16))))</f>
        <v>9.9999999999766942E-4</v>
      </c>
      <c r="AB16" s="1">
        <v>1.1000000000000001</v>
      </c>
      <c r="AC16" s="1">
        <v>0</v>
      </c>
      <c r="AD16" s="1" t="s">
        <v>41</v>
      </c>
    </row>
    <row r="17" spans="1:30" x14ac:dyDescent="0.25">
      <c r="A17" s="5">
        <f>IF(Pesos_Blancos!A15&lt;&gt;"",Pesos_Blancos!A15,"")</f>
        <v>5638</v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>
        <v>33.526299999999999</v>
      </c>
      <c r="I17" s="12">
        <v>44891.498148148145</v>
      </c>
      <c r="J17" s="1">
        <v>37.1</v>
      </c>
      <c r="K17" s="1">
        <v>21.1</v>
      </c>
      <c r="L17" s="20">
        <f t="shared" si="2"/>
        <v>36</v>
      </c>
      <c r="M17" s="20">
        <f t="shared" si="3"/>
        <v>21.1</v>
      </c>
      <c r="N17" s="37">
        <v>33.523200000000003</v>
      </c>
      <c r="O17" s="12">
        <v>44893.431944444441</v>
      </c>
      <c r="P17" s="1">
        <v>31.4</v>
      </c>
      <c r="Q17" s="1">
        <v>29.2</v>
      </c>
      <c r="R17" s="20">
        <f t="shared" si="4"/>
        <v>30.299999999999997</v>
      </c>
      <c r="S17" s="20">
        <f t="shared" si="5"/>
        <v>29.2</v>
      </c>
      <c r="T17" s="37">
        <v>33.523600000000002</v>
      </c>
      <c r="U17" s="12">
        <v>44894.75068287037</v>
      </c>
      <c r="V17" s="1">
        <v>35.6</v>
      </c>
      <c r="W17" s="1">
        <v>21.4</v>
      </c>
      <c r="X17" s="20">
        <f t="shared" si="6"/>
        <v>34.5</v>
      </c>
      <c r="Y17" s="20">
        <f t="shared" si="7"/>
        <v>21.4</v>
      </c>
      <c r="Z17" s="34">
        <f>IF(T17="","",IF(LEFT(Pesos_Blancos!A15,2)="QC",T17,IF(ABS((N17-T17))&lt;=0.0028,(N17+T17)/2,"Error")))</f>
        <v>33.523400000000002</v>
      </c>
      <c r="AA17" s="34">
        <f>IF(A17="","",IF(LEFT(Pesos_Blancos!A15,2)="QC",T17,IF(OR(Pesos_Blancos!H15&gt;Z17,Z17="Error"),"Verifique",ABS(Pesos_Blancos!H15-Z17))))</f>
        <v>3.0000000000285354E-4</v>
      </c>
      <c r="AB17" s="1">
        <v>1.1000000000000001</v>
      </c>
      <c r="AC17" s="1">
        <v>0</v>
      </c>
      <c r="AD17" s="1" t="s">
        <v>41</v>
      </c>
    </row>
    <row r="18" spans="1:30" x14ac:dyDescent="0.25">
      <c r="A18" s="5">
        <f>IF(Pesos_Blancos!A16&lt;&gt;"",Pesos_Blancos!A16,"")</f>
        <v>5639</v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>
        <v>33.335000000000001</v>
      </c>
      <c r="I18" s="12">
        <v>44891.499201388891</v>
      </c>
      <c r="J18" s="1">
        <v>37.1</v>
      </c>
      <c r="K18" s="1">
        <v>21.1</v>
      </c>
      <c r="L18" s="20">
        <f t="shared" si="2"/>
        <v>36</v>
      </c>
      <c r="M18" s="20">
        <f t="shared" si="3"/>
        <v>21.1</v>
      </c>
      <c r="N18" s="37">
        <v>33.2592</v>
      </c>
      <c r="O18" s="12">
        <v>44893.433217592596</v>
      </c>
      <c r="P18" s="1">
        <v>31.4</v>
      </c>
      <c r="Q18" s="1">
        <v>29.2</v>
      </c>
      <c r="R18" s="20">
        <f t="shared" si="4"/>
        <v>30.299999999999997</v>
      </c>
      <c r="S18" s="20">
        <f t="shared" si="5"/>
        <v>29.2</v>
      </c>
      <c r="T18" s="37">
        <v>33.259300000000003</v>
      </c>
      <c r="U18" s="12">
        <v>44894.752858796295</v>
      </c>
      <c r="V18" s="1">
        <v>35.6</v>
      </c>
      <c r="W18" s="1">
        <v>21.4</v>
      </c>
      <c r="X18" s="20">
        <f t="shared" si="6"/>
        <v>34.5</v>
      </c>
      <c r="Y18" s="20">
        <f t="shared" si="7"/>
        <v>21.4</v>
      </c>
      <c r="Z18" s="34">
        <f>IF(T18="","",IF(LEFT(Pesos_Blancos!A16,2)="QC",T18,IF(ABS((N18-T18))&lt;=0.0028,(N18+T18)/2,"Error")))</f>
        <v>33.259250000000002</v>
      </c>
      <c r="AA18" s="34" t="str">
        <f>IF(A18="","",IF(LEFT(Pesos_Blancos!A16,2)="QC",T18,IF(OR(Pesos_Blancos!H16&gt;Z18,Z18="Error"),"Verifique",ABS(Pesos_Blancos!H16-Z18))))</f>
        <v>Verifique</v>
      </c>
      <c r="AB18" s="1">
        <v>1.1000000000000001</v>
      </c>
      <c r="AC18" s="1">
        <v>0</v>
      </c>
      <c r="AD18" s="1" t="s">
        <v>41</v>
      </c>
    </row>
    <row r="19" spans="1:30" x14ac:dyDescent="0.25">
      <c r="A19" s="5">
        <f>IF(Pesos_Blancos!A17&lt;&gt;"",Pesos_Blancos!A17,"")</f>
        <v>5640</v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>
        <v>33.469900000000003</v>
      </c>
      <c r="I19" s="12">
        <v>44891.500439814816</v>
      </c>
      <c r="J19" s="1">
        <v>37.1</v>
      </c>
      <c r="K19" s="1">
        <v>21.1</v>
      </c>
      <c r="L19" s="20">
        <f t="shared" si="2"/>
        <v>36</v>
      </c>
      <c r="M19" s="20">
        <f t="shared" si="3"/>
        <v>21.1</v>
      </c>
      <c r="N19" s="37">
        <v>33.468000000000004</v>
      </c>
      <c r="O19" s="12">
        <v>44893.433842592596</v>
      </c>
      <c r="P19" s="1">
        <v>31.4</v>
      </c>
      <c r="Q19" s="1">
        <v>29.2</v>
      </c>
      <c r="R19" s="20">
        <f t="shared" si="4"/>
        <v>30.299999999999997</v>
      </c>
      <c r="S19" s="20">
        <f t="shared" si="5"/>
        <v>29.2</v>
      </c>
      <c r="T19" s="37">
        <v>33.467199999999998</v>
      </c>
      <c r="U19" s="12">
        <v>44894.75503472222</v>
      </c>
      <c r="V19" s="1">
        <v>35.6</v>
      </c>
      <c r="W19" s="1">
        <v>21.4</v>
      </c>
      <c r="X19" s="20">
        <f t="shared" si="6"/>
        <v>34.5</v>
      </c>
      <c r="Y19" s="20">
        <f t="shared" si="7"/>
        <v>21.4</v>
      </c>
      <c r="Z19" s="34">
        <f>IF(T19="","",IF(LEFT(Pesos_Blancos!A17,2)="QC",T19,IF(ABS((N19-T19))&lt;=0.0028,(N19+T19)/2,"Error")))</f>
        <v>33.467600000000004</v>
      </c>
      <c r="AA19" s="34" t="str">
        <f>IF(A19="","",IF(LEFT(Pesos_Blancos!A17,2)="QC",T19,IF(OR(Pesos_Blancos!H17&gt;Z19,Z19="Error"),"Verifique",ABS(Pesos_Blancos!H17-Z19))))</f>
        <v>Verifique</v>
      </c>
      <c r="AB19" s="1">
        <v>1.1000000000000001</v>
      </c>
      <c r="AC19" s="1">
        <v>0</v>
      </c>
      <c r="AD19" s="1" t="s">
        <v>41</v>
      </c>
    </row>
    <row r="20" spans="1:30" x14ac:dyDescent="0.25">
      <c r="A20" s="5">
        <f>IF(Pesos_Blancos!A18&lt;&gt;"",Pesos_Blancos!A18,"")</f>
        <v>5641</v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>
        <v>32.358400000000003</v>
      </c>
      <c r="I20" s="12">
        <v>44891.501087962963</v>
      </c>
      <c r="J20" s="1">
        <v>37.1</v>
      </c>
      <c r="K20" s="1">
        <v>21.1</v>
      </c>
      <c r="L20" s="20">
        <f t="shared" si="2"/>
        <v>36</v>
      </c>
      <c r="M20" s="20">
        <f t="shared" si="3"/>
        <v>21.1</v>
      </c>
      <c r="N20" s="37">
        <v>32.355400000000003</v>
      </c>
      <c r="O20" s="12">
        <v>44893.434733796297</v>
      </c>
      <c r="P20" s="1">
        <v>31.4</v>
      </c>
      <c r="Q20" s="1">
        <v>29.2</v>
      </c>
      <c r="R20" s="20">
        <f t="shared" si="4"/>
        <v>30.299999999999997</v>
      </c>
      <c r="S20" s="20">
        <f t="shared" si="5"/>
        <v>29.2</v>
      </c>
      <c r="T20" s="37">
        <v>32.354999999999997</v>
      </c>
      <c r="U20" s="12">
        <v>44894.757210648146</v>
      </c>
      <c r="V20" s="1">
        <v>35.6</v>
      </c>
      <c r="W20" s="1">
        <v>21.4</v>
      </c>
      <c r="X20" s="20">
        <f t="shared" si="6"/>
        <v>34.5</v>
      </c>
      <c r="Y20" s="20">
        <f t="shared" si="7"/>
        <v>21.4</v>
      </c>
      <c r="Z20" s="34">
        <f>IF(T20="","",IF(LEFT(Pesos_Blancos!A18,2)="QC",T20,IF(ABS((N20-T20))&lt;=0.0028,(N20+T20)/2,"Error")))</f>
        <v>32.355199999999996</v>
      </c>
      <c r="AA20" s="34">
        <f>IF(A20="","",IF(LEFT(Pesos_Blancos!A18,2)="QC",T20,IF(OR(Pesos_Blancos!H18&gt;Z20,Z20="Error"),"Verifique",ABS(Pesos_Blancos!H18-Z20))))</f>
        <v>6.9999999999978968E-3</v>
      </c>
      <c r="AB20" s="1">
        <v>1.1000000000000001</v>
      </c>
      <c r="AC20" s="1">
        <v>0</v>
      </c>
      <c r="AD20" s="1" t="s">
        <v>41</v>
      </c>
    </row>
    <row r="21" spans="1:30" x14ac:dyDescent="0.25">
      <c r="A21" s="5">
        <f>IF(Pesos_Blancos!A19&lt;&gt;"",Pesos_Blancos!A19,"")</f>
        <v>5642</v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>
        <v>33.237699999999997</v>
      </c>
      <c r="I21" s="12">
        <v>44891.501145833332</v>
      </c>
      <c r="J21" s="1">
        <v>37.1</v>
      </c>
      <c r="K21" s="1">
        <v>21.1</v>
      </c>
      <c r="L21" s="20">
        <f t="shared" si="2"/>
        <v>36</v>
      </c>
      <c r="M21" s="20">
        <f t="shared" si="3"/>
        <v>21.1</v>
      </c>
      <c r="N21" s="37">
        <v>33.237200000000001</v>
      </c>
      <c r="O21" s="12">
        <v>44893.448912037034</v>
      </c>
      <c r="P21" s="1">
        <v>31.4</v>
      </c>
      <c r="Q21" s="1">
        <v>29.2</v>
      </c>
      <c r="R21" s="20">
        <f t="shared" si="4"/>
        <v>30.299999999999997</v>
      </c>
      <c r="S21" s="20">
        <f t="shared" si="5"/>
        <v>29.2</v>
      </c>
      <c r="T21" s="37">
        <v>33.237400000000001</v>
      </c>
      <c r="U21" s="12">
        <v>44894.759386574071</v>
      </c>
      <c r="V21" s="1">
        <v>35.6</v>
      </c>
      <c r="W21" s="1">
        <v>21.4</v>
      </c>
      <c r="X21" s="20">
        <f t="shared" si="6"/>
        <v>34.5</v>
      </c>
      <c r="Y21" s="20">
        <f t="shared" si="7"/>
        <v>21.4</v>
      </c>
      <c r="Z21" s="34">
        <f>IF(T21="","",IF(LEFT(Pesos_Blancos!A19,2)="QC",T21,IF(ABS((N21-T21))&lt;=0.0028,(N21+T21)/2,"Error")))</f>
        <v>33.237300000000005</v>
      </c>
      <c r="AA21" s="34">
        <f>IF(A21="","",IF(LEFT(Pesos_Blancos!A19,2)="QC",T21,IF(OR(Pesos_Blancos!H19&gt;Z21,Z21="Error"),"Verifique",ABS(Pesos_Blancos!H19-Z21))))</f>
        <v>2.8000000000076852E-3</v>
      </c>
      <c r="AB21" s="1">
        <v>1.1000000000000001</v>
      </c>
      <c r="AC21" s="1">
        <v>0</v>
      </c>
      <c r="AD21" s="1" t="s">
        <v>41</v>
      </c>
    </row>
    <row r="22" spans="1:30" x14ac:dyDescent="0.25">
      <c r="A22" s="5">
        <f>IF(Pesos_Blancos!A20&lt;&gt;"",Pesos_Blancos!A20,"")</f>
        <v>5643</v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>
        <v>31.306100000000001</v>
      </c>
      <c r="I22" s="12">
        <v>44891.501921296294</v>
      </c>
      <c r="J22" s="1">
        <v>37.1</v>
      </c>
      <c r="K22" s="1">
        <v>21.1</v>
      </c>
      <c r="L22" s="20">
        <f t="shared" si="2"/>
        <v>36</v>
      </c>
      <c r="M22" s="20">
        <f t="shared" si="3"/>
        <v>21.1</v>
      </c>
      <c r="N22" s="37">
        <v>31.3048</v>
      </c>
      <c r="O22" s="12">
        <v>44893.470856481479</v>
      </c>
      <c r="P22" s="1">
        <v>31.4</v>
      </c>
      <c r="Q22" s="1">
        <v>29.2</v>
      </c>
      <c r="R22" s="20">
        <f t="shared" si="4"/>
        <v>30.299999999999997</v>
      </c>
      <c r="S22" s="20">
        <f t="shared" si="5"/>
        <v>29.2</v>
      </c>
      <c r="T22" s="37">
        <v>31.305199999999999</v>
      </c>
      <c r="U22" s="12">
        <v>44894.761562500003</v>
      </c>
      <c r="V22" s="1">
        <v>35.6</v>
      </c>
      <c r="W22" s="1">
        <v>21.4</v>
      </c>
      <c r="X22" s="20">
        <f t="shared" si="6"/>
        <v>34.5</v>
      </c>
      <c r="Y22" s="20">
        <f t="shared" si="7"/>
        <v>21.4</v>
      </c>
      <c r="Z22" s="34">
        <f>IF(T22="","",IF(LEFT(Pesos_Blancos!A20,2)="QC",T22,IF(ABS((N22-T22))&lt;=0.0028,(N22+T22)/2,"Error")))</f>
        <v>31.305</v>
      </c>
      <c r="AA22" s="34">
        <f>IF(A22="","",IF(LEFT(Pesos_Blancos!A20,2)="QC",T22,IF(OR(Pesos_Blancos!H20&gt;Z22,Z22="Error"),"Verifique",ABS(Pesos_Blancos!H20-Z22))))</f>
        <v>2.3499999999998522E-3</v>
      </c>
      <c r="AB22" s="1">
        <v>1.1000000000000001</v>
      </c>
      <c r="AC22" s="1">
        <v>0</v>
      </c>
      <c r="AD22" s="1" t="s">
        <v>41</v>
      </c>
    </row>
    <row r="23" spans="1:30" x14ac:dyDescent="0.25">
      <c r="A23" s="5">
        <f>IF(Pesos_Blancos!A21&lt;&gt;"",Pesos_Blancos!A21,"")</f>
        <v>5644</v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>
        <v>33.077100000000002</v>
      </c>
      <c r="I23" s="12">
        <v>44891.502743055556</v>
      </c>
      <c r="J23" s="1">
        <v>37.1</v>
      </c>
      <c r="K23" s="1">
        <v>21.1</v>
      </c>
      <c r="L23" s="20">
        <f t="shared" si="2"/>
        <v>36</v>
      </c>
      <c r="M23" s="20">
        <f t="shared" si="3"/>
        <v>21.1</v>
      </c>
      <c r="N23" s="37">
        <v>33.077100000000002</v>
      </c>
      <c r="O23" s="12">
        <v>44893.476226851853</v>
      </c>
      <c r="P23" s="1">
        <v>31.4</v>
      </c>
      <c r="Q23" s="1">
        <v>29.2</v>
      </c>
      <c r="R23" s="20">
        <f t="shared" si="4"/>
        <v>30.299999999999997</v>
      </c>
      <c r="S23" s="20">
        <f t="shared" si="5"/>
        <v>29.2</v>
      </c>
      <c r="T23" s="37">
        <v>33.076700000000002</v>
      </c>
      <c r="U23" s="12">
        <v>44894.763738425929</v>
      </c>
      <c r="V23" s="1">
        <v>35.6</v>
      </c>
      <c r="W23" s="1">
        <v>21.4</v>
      </c>
      <c r="X23" s="20">
        <f t="shared" si="6"/>
        <v>34.5</v>
      </c>
      <c r="Y23" s="20">
        <f t="shared" si="7"/>
        <v>21.4</v>
      </c>
      <c r="Z23" s="34">
        <f>IF(T23="","",IF(LEFT(Pesos_Blancos!A21,2)="QC",T23,IF(ABS((N23-T23))&lt;=0.0028,(N23+T23)/2,"Error")))</f>
        <v>33.076900000000002</v>
      </c>
      <c r="AA23" s="34">
        <f>IF(A23="","",IF(LEFT(Pesos_Blancos!A21,2)="QC",T23,IF(OR(Pesos_Blancos!H21&gt;Z23,Z23="Error"),"Verifique",ABS(Pesos_Blancos!H21-Z23))))</f>
        <v>3.2500000000013074E-3</v>
      </c>
      <c r="AB23" s="1">
        <v>1.1000000000000001</v>
      </c>
      <c r="AC23" s="1">
        <v>0</v>
      </c>
      <c r="AD23" s="1" t="s">
        <v>41</v>
      </c>
    </row>
    <row r="24" spans="1:30" x14ac:dyDescent="0.25">
      <c r="A24" s="5" t="str">
        <f>IF(Pesos_Blancos!A22&lt;&gt;"",Pesos_Blancos!A22,"")</f>
        <v>QC</v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>
        <v>49.999600000000001</v>
      </c>
      <c r="I24" s="12">
        <v>44891.503819444442</v>
      </c>
      <c r="J24" s="1">
        <v>32</v>
      </c>
      <c r="K24" s="1">
        <v>20.5</v>
      </c>
      <c r="L24" s="20">
        <f t="shared" si="2"/>
        <v>30.9</v>
      </c>
      <c r="M24" s="20">
        <f t="shared" si="3"/>
        <v>20.5</v>
      </c>
      <c r="N24" s="37">
        <v>49.999600000000001</v>
      </c>
      <c r="O24" s="12">
        <v>44893.47824074074</v>
      </c>
      <c r="P24" s="1">
        <v>29.8</v>
      </c>
      <c r="Q24" s="1">
        <v>20.7</v>
      </c>
      <c r="R24" s="20">
        <f t="shared" si="4"/>
        <v>28.7</v>
      </c>
      <c r="S24" s="20">
        <f t="shared" si="5"/>
        <v>20.7</v>
      </c>
      <c r="T24" s="37">
        <v>49.999699999999997</v>
      </c>
      <c r="U24" s="12">
        <v>44894.766712962963</v>
      </c>
      <c r="V24" s="1">
        <v>38</v>
      </c>
      <c r="W24" s="1">
        <v>23</v>
      </c>
      <c r="X24" s="20">
        <f t="shared" si="6"/>
        <v>36.9</v>
      </c>
      <c r="Y24" s="20">
        <f t="shared" si="7"/>
        <v>23</v>
      </c>
      <c r="Z24" s="34">
        <f>IF(T24="","",IF(LEFT(Pesos_Blancos!A22,2)="QC",T24,IF(ABS((N24-T24))&lt;=0.0028,(N24+T24)/2,"Error")))</f>
        <v>49.999699999999997</v>
      </c>
      <c r="AA24" s="34">
        <f>IF(A24="","",IF(LEFT(Pesos_Blancos!A22,2)="QC",T24,IF(OR(Pesos_Blancos!H22&gt;Z24,Z24="Error"),"Verifique",ABS(Pesos_Blancos!H22-Z24))))</f>
        <v>49.999699999999997</v>
      </c>
      <c r="AB24" s="1">
        <v>1.1000000000000001</v>
      </c>
      <c r="AC24" s="1">
        <v>0</v>
      </c>
      <c r="AD24" s="1" t="s">
        <v>41</v>
      </c>
    </row>
  </sheetData>
  <sheetProtection algorithmName="SHA-512" hashValue="/DFnGJjtFN4Hh0XYxWiVkASoi4mTy04NY9IF+RT8+Iu11T8hwGW+5u9sQi2iB/wHsipvah4DH2U0zxM3aVlSTQ==" saltValue="fMTgetQR11SspnPZQifL8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5625</v>
      </c>
      <c r="B2" s="31">
        <f>IF(AND(A2&lt;&gt;"",Filtros_Muestra!N4&lt;&gt;""),Filtros_Muestra!N4,"")</f>
        <v>30.728899999999999</v>
      </c>
      <c r="C2" s="17">
        <f>IF(AND(A2&lt;&gt;"",Filtros_Muestra!O4&lt;&gt;""),Filtros_Muestra!O4,"")</f>
        <v>44893.379513888889</v>
      </c>
      <c r="D2">
        <f>IF(AND(A2&lt;&gt;"",Filtros_Muestra!R4&lt;&gt;""),Filtros_Muestra!R4,"")</f>
        <v>30.299999999999997</v>
      </c>
      <c r="E2">
        <f>IF(AND(A2&lt;&gt;"",Filtros_Muestra!S4&lt;&gt;""),Filtros_Muestra!S4,"")</f>
        <v>29.2</v>
      </c>
      <c r="F2" s="31">
        <f>IF(AND(A2&lt;&gt;"",Filtros_Muestra!T4&lt;&gt;""),Filtros_Muestra!T4,"")</f>
        <v>30.729700000000001</v>
      </c>
      <c r="G2" s="17">
        <f>IF(AND(A2&lt;&gt;"",Filtros_Muestra!U4&lt;&gt;""),Filtros_Muestra!U4,"")</f>
        <v>44894.722395833334</v>
      </c>
      <c r="H2">
        <f>IF(AND(A2&lt;&gt;"",Filtros_Muestra!X4&lt;&gt;""),Filtros_Muestra!X4,"")</f>
        <v>34.5</v>
      </c>
      <c r="I2">
        <f>IF(AND(A2&lt;&gt;"",Filtros_Muestra!Y4&lt;&gt;""),Filtros_Muestra!Y4,"")</f>
        <v>21.4</v>
      </c>
      <c r="J2" s="31">
        <f>IF(AND(A2&lt;&gt;"",Filtros_Muestra!Z4&lt;&gt;""),Filtros_Muestra!Z4,"")</f>
        <v>30.729300000000002</v>
      </c>
      <c r="K2" s="31">
        <f>IF(AND(A2&lt;&gt;"",Filtros_Muestra!AA4&lt;&gt;""),Filtros_Muestra!AA4,"")</f>
        <v>2.2000000000019782E-3</v>
      </c>
    </row>
    <row r="3" spans="1:12" x14ac:dyDescent="0.25">
      <c r="A3">
        <f>IF(Pesos_Blancos!A3&lt;&gt;"",Pesos_Blancos!A3,"")</f>
        <v>5626</v>
      </c>
      <c r="B3" s="31">
        <f>IF(AND(A3&lt;&gt;"",Filtros_Muestra!N5&lt;&gt;""),Filtros_Muestra!N5,"")</f>
        <v>34.447299999999998</v>
      </c>
      <c r="C3" s="17">
        <f>IF(AND(A3&lt;&gt;"",Filtros_Muestra!O5&lt;&gt;""),Filtros_Muestra!O5,"")</f>
        <v>44893.384398148148</v>
      </c>
      <c r="D3">
        <f>IF(AND(A3&lt;&gt;"",Filtros_Muestra!R5&lt;&gt;""),Filtros_Muestra!R5,"")</f>
        <v>30.299999999999997</v>
      </c>
      <c r="E3">
        <f>IF(AND(A3&lt;&gt;"",Filtros_Muestra!S5&lt;&gt;""),Filtros_Muestra!S5,"")</f>
        <v>29.2</v>
      </c>
      <c r="F3" s="31">
        <f>IF(AND(A3&lt;&gt;"",Filtros_Muestra!T5&lt;&gt;""),Filtros_Muestra!T5,"")</f>
        <v>34.445900000000002</v>
      </c>
      <c r="G3" s="17">
        <f>IF(AND(A3&lt;&gt;"",Filtros_Muestra!U5&lt;&gt;""),Filtros_Muestra!U5,"")</f>
        <v>44894.72457175926</v>
      </c>
      <c r="H3">
        <f>IF(AND(A3&lt;&gt;"",Filtros_Muestra!X5&lt;&gt;""),Filtros_Muestra!X5,"")</f>
        <v>34.5</v>
      </c>
      <c r="I3">
        <f>IF(AND(A3&lt;&gt;"",Filtros_Muestra!Y5&lt;&gt;""),Filtros_Muestra!Y5,"")</f>
        <v>21.4</v>
      </c>
      <c r="J3" s="31">
        <f>IF(AND(A3&lt;&gt;"",Filtros_Muestra!Z5&lt;&gt;""),Filtros_Muestra!Z5,"")</f>
        <v>34.446600000000004</v>
      </c>
      <c r="K3" s="31">
        <f>IF(A3&lt;&gt;"",Filtros_Muestra!AA5,"")</f>
        <v>2.1000000000057639E-3</v>
      </c>
    </row>
    <row r="4" spans="1:12" x14ac:dyDescent="0.25">
      <c r="A4">
        <f>IF(Pesos_Blancos!A4&lt;&gt;"",Pesos_Blancos!A4,"")</f>
        <v>5627</v>
      </c>
      <c r="B4" s="31">
        <f>IF(AND(A4&lt;&gt;"",Filtros_Muestra!N6&lt;&gt;""),Filtros_Muestra!N6,"")</f>
        <v>30.068999999999999</v>
      </c>
      <c r="C4" s="17">
        <f>IF(AND(A4&lt;&gt;"",Filtros_Muestra!O6&lt;&gt;""),Filtros_Muestra!O6,"")</f>
        <v>44893.39199074074</v>
      </c>
      <c r="D4">
        <f>IF(AND(A4&lt;&gt;"",Filtros_Muestra!R6&lt;&gt;""),Filtros_Muestra!R6,"")</f>
        <v>30.299999999999997</v>
      </c>
      <c r="E4">
        <f>IF(AND(A4&lt;&gt;"",Filtros_Muestra!S6&lt;&gt;""),Filtros_Muestra!S6,"")</f>
        <v>29.2</v>
      </c>
      <c r="F4" s="31">
        <f>IF(AND(A4&lt;&gt;"",Filtros_Muestra!T6&lt;&gt;""),Filtros_Muestra!T6,"")</f>
        <v>30.0688</v>
      </c>
      <c r="G4" s="17">
        <f>IF(AND(A4&lt;&gt;"",Filtros_Muestra!U6&lt;&gt;""),Filtros_Muestra!U6,"")</f>
        <v>44894.726747685185</v>
      </c>
      <c r="H4">
        <f>IF(AND(A4&lt;&gt;"",Filtros_Muestra!X6&lt;&gt;""),Filtros_Muestra!X6,"")</f>
        <v>34.5</v>
      </c>
      <c r="I4">
        <f>IF(AND(A4&lt;&gt;"",Filtros_Muestra!Y6&lt;&gt;""),Filtros_Muestra!Y6,"")</f>
        <v>21.4</v>
      </c>
      <c r="J4" s="31">
        <f>IF(AND(A4&lt;&gt;"",Filtros_Muestra!Z6&lt;&gt;""),Filtros_Muestra!Z6,"")</f>
        <v>30.068899999999999</v>
      </c>
      <c r="K4" s="31">
        <f>IF(A4&lt;&gt;"",Filtros_Muestra!AA6,"")</f>
        <v>2.2499999999965326E-3</v>
      </c>
    </row>
    <row r="5" spans="1:12" x14ac:dyDescent="0.25">
      <c r="A5">
        <f>IF(Pesos_Blancos!A5&lt;&gt;"",Pesos_Blancos!A5,"")</f>
        <v>5628</v>
      </c>
      <c r="B5" s="31">
        <f>IF(AND(A5&lt;&gt;"",Filtros_Muestra!N7&lt;&gt;""),Filtros_Muestra!N7,"")</f>
        <v>33.109200000000001</v>
      </c>
      <c r="C5" s="17">
        <f>IF(AND(A5&lt;&gt;"",Filtros_Muestra!O7&lt;&gt;""),Filtros_Muestra!O7,"")</f>
        <v>44893.396006944444</v>
      </c>
      <c r="D5">
        <f>IF(AND(A5&lt;&gt;"",Filtros_Muestra!R7&lt;&gt;""),Filtros_Muestra!R7,"")</f>
        <v>30.299999999999997</v>
      </c>
      <c r="E5">
        <f>IF(AND(A5&lt;&gt;"",Filtros_Muestra!S7&lt;&gt;""),Filtros_Muestra!S7,"")</f>
        <v>29.2</v>
      </c>
      <c r="F5" s="31">
        <f>IF(AND(A5&lt;&gt;"",Filtros_Muestra!T7&lt;&gt;""),Filtros_Muestra!T7,"")</f>
        <v>33.109099999999998</v>
      </c>
      <c r="G5" s="17">
        <f>IF(AND(A5&lt;&gt;"",Filtros_Muestra!U7&lt;&gt;""),Filtros_Muestra!U7,"")</f>
        <v>44894.72892361111</v>
      </c>
      <c r="H5">
        <f>IF(AND(A5&lt;&gt;"",Filtros_Muestra!X7&lt;&gt;""),Filtros_Muestra!X7,"")</f>
        <v>34.5</v>
      </c>
      <c r="I5">
        <f>IF(AND(A5&lt;&gt;"",Filtros_Muestra!Y7&lt;&gt;""),Filtros_Muestra!Y7,"")</f>
        <v>21.4</v>
      </c>
      <c r="J5" s="31">
        <f>IF(AND(A5&lt;&gt;"",Filtros_Muestra!Z7&lt;&gt;""),Filtros_Muestra!Z7,"")</f>
        <v>33.10915</v>
      </c>
      <c r="K5" s="31">
        <f>IF(A5&lt;&gt;"",Filtros_Muestra!AA7,"")</f>
        <v>7.0000000000192131E-4</v>
      </c>
    </row>
    <row r="6" spans="1:12" x14ac:dyDescent="0.25">
      <c r="A6">
        <f>IF(Pesos_Blancos!A6&lt;&gt;"",Pesos_Blancos!A6,"")</f>
        <v>5629</v>
      </c>
      <c r="B6" s="31">
        <f>IF(AND(A6&lt;&gt;"",Filtros_Muestra!N8&lt;&gt;""),Filtros_Muestra!N8,"")</f>
        <v>32.181699999999999</v>
      </c>
      <c r="C6" s="17">
        <f>IF(AND(A6&lt;&gt;"",Filtros_Muestra!O8&lt;&gt;""),Filtros_Muestra!O8,"")</f>
        <v>44893.401273148149</v>
      </c>
      <c r="D6">
        <f>IF(AND(A6&lt;&gt;"",Filtros_Muestra!R8&lt;&gt;""),Filtros_Muestra!R8,"")</f>
        <v>30.299999999999997</v>
      </c>
      <c r="E6">
        <f>IF(AND(A6&lt;&gt;"",Filtros_Muestra!S8&lt;&gt;""),Filtros_Muestra!S8,"")</f>
        <v>29.2</v>
      </c>
      <c r="F6" s="31">
        <f>IF(AND(A6&lt;&gt;"",Filtros_Muestra!T8&lt;&gt;""),Filtros_Muestra!T8,"")</f>
        <v>32.1815</v>
      </c>
      <c r="G6" s="17">
        <f>IF(AND(A6&lt;&gt;"",Filtros_Muestra!U8&lt;&gt;""),Filtros_Muestra!U8,"")</f>
        <v>44894.731099537035</v>
      </c>
      <c r="H6">
        <f>IF(AND(A6&lt;&gt;"",Filtros_Muestra!X8&lt;&gt;""),Filtros_Muestra!X8,"")</f>
        <v>34.5</v>
      </c>
      <c r="I6">
        <f>IF(AND(A6&lt;&gt;"",Filtros_Muestra!Y8&lt;&gt;""),Filtros_Muestra!Y8,"")</f>
        <v>21.4</v>
      </c>
      <c r="J6" s="31">
        <f>IF(AND(A6&lt;&gt;"",Filtros_Muestra!Z8&lt;&gt;""),Filtros_Muestra!Z8,"")</f>
        <v>32.181600000000003</v>
      </c>
      <c r="K6" s="31">
        <f>IF(A6&lt;&gt;"",Filtros_Muestra!AA8,"")</f>
        <v>2.6500000000027057E-3</v>
      </c>
    </row>
    <row r="7" spans="1:12" x14ac:dyDescent="0.25">
      <c r="A7">
        <f>IF(Pesos_Blancos!A7&lt;&gt;"",Pesos_Blancos!A7,"")</f>
        <v>5630</v>
      </c>
      <c r="B7" s="31">
        <f>IF(AND(A7&lt;&gt;"",Filtros_Muestra!N9&lt;&gt;""),Filtros_Muestra!N9,"")</f>
        <v>34.5077</v>
      </c>
      <c r="C7" s="17">
        <f>IF(AND(A7&lt;&gt;"",Filtros_Muestra!O9&lt;&gt;""),Filtros_Muestra!O9,"")</f>
        <v>44893.402824074074</v>
      </c>
      <c r="D7">
        <f>IF(AND(A7&lt;&gt;"",Filtros_Muestra!R9&lt;&gt;""),Filtros_Muestra!R9,"")</f>
        <v>30.299999999999997</v>
      </c>
      <c r="E7">
        <f>IF(AND(A7&lt;&gt;"",Filtros_Muestra!S9&lt;&gt;""),Filtros_Muestra!S9,"")</f>
        <v>29.2</v>
      </c>
      <c r="F7" s="31">
        <f>IF(AND(A7&lt;&gt;"",Filtros_Muestra!T9&lt;&gt;""),Filtros_Muestra!T9,"")</f>
        <v>34.507199999999997</v>
      </c>
      <c r="G7" s="17">
        <f>IF(AND(A7&lt;&gt;"",Filtros_Muestra!U9&lt;&gt;""),Filtros_Muestra!U9,"")</f>
        <v>44894.733275462961</v>
      </c>
      <c r="H7">
        <f>IF(AND(A7&lt;&gt;"",Filtros_Muestra!X9&lt;&gt;""),Filtros_Muestra!X9,"")</f>
        <v>34.5</v>
      </c>
      <c r="I7">
        <f>IF(AND(A7&lt;&gt;"",Filtros_Muestra!Y9&lt;&gt;""),Filtros_Muestra!Y9,"")</f>
        <v>21.4</v>
      </c>
      <c r="J7" s="31">
        <f>IF(AND(A7&lt;&gt;"",Filtros_Muestra!Z9&lt;&gt;""),Filtros_Muestra!Z9,"")</f>
        <v>34.507449999999999</v>
      </c>
      <c r="K7" s="31">
        <f>IF(A7&lt;&gt;"",Filtros_Muestra!AA9,"")</f>
        <v>2.2999999999981924E-3</v>
      </c>
    </row>
    <row r="8" spans="1:12" x14ac:dyDescent="0.25">
      <c r="A8">
        <f>IF(Pesos_Blancos!A8&lt;&gt;"",Pesos_Blancos!A8,"")</f>
        <v>5631</v>
      </c>
      <c r="B8" s="31">
        <f>IF(AND(A8&lt;&gt;"",Filtros_Muestra!N10&lt;&gt;""),Filtros_Muestra!N10,"")</f>
        <v>40.5441</v>
      </c>
      <c r="C8" s="17">
        <f>IF(AND(A8&lt;&gt;"",Filtros_Muestra!O10&lt;&gt;""),Filtros_Muestra!O10,"")</f>
        <v>44893.40415509259</v>
      </c>
      <c r="D8">
        <f>IF(AND(A8&lt;&gt;"",Filtros_Muestra!R10&lt;&gt;""),Filtros_Muestra!R10,"")</f>
        <v>30.299999999999997</v>
      </c>
      <c r="E8">
        <f>IF(AND(A8&lt;&gt;"",Filtros_Muestra!S10&lt;&gt;""),Filtros_Muestra!S10,"")</f>
        <v>29.2</v>
      </c>
      <c r="F8" s="31">
        <f>IF(AND(A8&lt;&gt;"",Filtros_Muestra!T10&lt;&gt;""),Filtros_Muestra!T10,"")</f>
        <v>40.543700000000001</v>
      </c>
      <c r="G8" s="17">
        <f>IF(AND(A8&lt;&gt;"",Filtros_Muestra!U10&lt;&gt;""),Filtros_Muestra!U10,"")</f>
        <v>44894.735451388886</v>
      </c>
      <c r="H8">
        <f>IF(AND(A8&lt;&gt;"",Filtros_Muestra!X10&lt;&gt;""),Filtros_Muestra!X10,"")</f>
        <v>34.5</v>
      </c>
      <c r="I8">
        <f>IF(AND(A8&lt;&gt;"",Filtros_Muestra!Y10&lt;&gt;""),Filtros_Muestra!Y10,"")</f>
        <v>21.4</v>
      </c>
      <c r="J8" s="31">
        <f>IF(AND(A8&lt;&gt;"",Filtros_Muestra!Z10&lt;&gt;""),Filtros_Muestra!Z10,"")</f>
        <v>40.543900000000001</v>
      </c>
      <c r="K8" s="31">
        <f>IF(A8&lt;&gt;"",Filtros_Muestra!AA10,"")</f>
        <v>1.0499999999993292E-3</v>
      </c>
    </row>
    <row r="9" spans="1:12" x14ac:dyDescent="0.25">
      <c r="A9">
        <f>IF(Pesos_Blancos!A9&lt;&gt;"",Pesos_Blancos!A9,"")</f>
        <v>5632</v>
      </c>
      <c r="B9" s="31">
        <f>IF(AND(A9&lt;&gt;"",Filtros_Muestra!N11&lt;&gt;""),Filtros_Muestra!N11,"")</f>
        <v>35.119100000000003</v>
      </c>
      <c r="C9" s="17">
        <f>IF(AND(A9&lt;&gt;"",Filtros_Muestra!O11&lt;&gt;""),Filtros_Muestra!O11,"")</f>
        <v>44893.405231481483</v>
      </c>
      <c r="D9">
        <f>IF(AND(A9&lt;&gt;"",Filtros_Muestra!R11&lt;&gt;""),Filtros_Muestra!R11,"")</f>
        <v>30.299999999999997</v>
      </c>
      <c r="E9">
        <f>IF(AND(A9&lt;&gt;"",Filtros_Muestra!S11&lt;&gt;""),Filtros_Muestra!S11,"")</f>
        <v>29.2</v>
      </c>
      <c r="F9" s="31">
        <f>IF(AND(A9&lt;&gt;"",Filtros_Muestra!T11&lt;&gt;""),Filtros_Muestra!T11,"")</f>
        <v>35.119399999999999</v>
      </c>
      <c r="G9" s="17">
        <f>IF(AND(A9&lt;&gt;"",Filtros_Muestra!U11&lt;&gt;""),Filtros_Muestra!U11,"")</f>
        <v>44894.737627314818</v>
      </c>
      <c r="H9">
        <f>IF(AND(A9&lt;&gt;"",Filtros_Muestra!X11&lt;&gt;""),Filtros_Muestra!X11,"")</f>
        <v>34.5</v>
      </c>
      <c r="I9">
        <f>IF(AND(A9&lt;&gt;"",Filtros_Muestra!Y11&lt;&gt;""),Filtros_Muestra!Y11,"")</f>
        <v>21.4</v>
      </c>
      <c r="J9" s="31">
        <f>IF(AND(A9&lt;&gt;"",Filtros_Muestra!Z11&lt;&gt;""),Filtros_Muestra!Z11,"")</f>
        <v>35.119250000000001</v>
      </c>
      <c r="K9" s="31" t="str">
        <f>IF(A9&lt;&gt;"",Filtros_Muestra!AA11,"")</f>
        <v>Verifique</v>
      </c>
    </row>
    <row r="10" spans="1:12" x14ac:dyDescent="0.25">
      <c r="A10">
        <f>IF(Pesos_Blancos!A10&lt;&gt;"",Pesos_Blancos!A10,"")</f>
        <v>5633</v>
      </c>
      <c r="B10" s="31">
        <f>IF(AND(A10&lt;&gt;"",Filtros_Muestra!N12&lt;&gt;""),Filtros_Muestra!N12,"")</f>
        <v>31.949000000000002</v>
      </c>
      <c r="C10" s="17">
        <f>IF(AND(A10&lt;&gt;"",Filtros_Muestra!O12&lt;&gt;""),Filtros_Muestra!O12,"")</f>
        <v>44893.407326388886</v>
      </c>
      <c r="D10">
        <f>IF(AND(A10&lt;&gt;"",Filtros_Muestra!R12&lt;&gt;""),Filtros_Muestra!R12,"")</f>
        <v>30.299999999999997</v>
      </c>
      <c r="E10">
        <f>IF(AND(A10&lt;&gt;"",Filtros_Muestra!S12&lt;&gt;""),Filtros_Muestra!S12,"")</f>
        <v>29.2</v>
      </c>
      <c r="F10" s="31">
        <f>IF(AND(A10&lt;&gt;"",Filtros_Muestra!T12&lt;&gt;""),Filtros_Muestra!T12,"")</f>
        <v>31.949000000000002</v>
      </c>
      <c r="G10" s="17">
        <f>IF(AND(A10&lt;&gt;"",Filtros_Muestra!U12&lt;&gt;""),Filtros_Muestra!U12,"")</f>
        <v>44894.739803240744</v>
      </c>
      <c r="H10">
        <f>IF(AND(A10&lt;&gt;"",Filtros_Muestra!X12&lt;&gt;""),Filtros_Muestra!X12,"")</f>
        <v>34.5</v>
      </c>
      <c r="I10">
        <f>IF(AND(A10&lt;&gt;"",Filtros_Muestra!Y12&lt;&gt;""),Filtros_Muestra!Y12,"")</f>
        <v>21.4</v>
      </c>
      <c r="J10" s="31">
        <f>IF(AND(A10&lt;&gt;"",Filtros_Muestra!Z12&lt;&gt;""),Filtros_Muestra!Z12,"")</f>
        <v>31.949000000000002</v>
      </c>
      <c r="K10" s="31">
        <f>IF(A10&lt;&gt;"",Filtros_Muestra!AA12,"")</f>
        <v>1.9000000000026773E-3</v>
      </c>
    </row>
    <row r="11" spans="1:12" x14ac:dyDescent="0.25">
      <c r="A11">
        <f>IF(Pesos_Blancos!A11&lt;&gt;"",Pesos_Blancos!A11,"")</f>
        <v>5634</v>
      </c>
      <c r="B11" s="31">
        <f>IF(AND(A11&lt;&gt;"",Filtros_Muestra!N13&lt;&gt;""),Filtros_Muestra!N13,"")</f>
        <v>33.8718</v>
      </c>
      <c r="C11" s="17">
        <f>IF(AND(A11&lt;&gt;"",Filtros_Muestra!O13&lt;&gt;""),Filtros_Muestra!O13,"")</f>
        <v>44893.41810185185</v>
      </c>
      <c r="D11">
        <f>IF(AND(A11&lt;&gt;"",Filtros_Muestra!R13&lt;&gt;""),Filtros_Muestra!R13,"")</f>
        <v>30.299999999999997</v>
      </c>
      <c r="E11">
        <f>IF(AND(A11&lt;&gt;"",Filtros_Muestra!S13&lt;&gt;""),Filtros_Muestra!S13,"")</f>
        <v>29.2</v>
      </c>
      <c r="F11" s="31" t="e">
        <f>IF(AND(A11&lt;&gt;"",Filtros_Muestra!#REF!&lt;&gt;""),Filtros_Muestra!#REF!,"")</f>
        <v>#REF!</v>
      </c>
      <c r="G11" s="17">
        <f>IF(AND(A11&lt;&gt;"",Filtros_Muestra!U13&lt;&gt;""),Filtros_Muestra!U13,"")</f>
        <v>44894.741979166669</v>
      </c>
      <c r="H11">
        <f>IF(AND(A11&lt;&gt;"",Filtros_Muestra!X13&lt;&gt;""),Filtros_Muestra!X13,"")</f>
        <v>34.5</v>
      </c>
      <c r="I11">
        <f>IF(AND(A11&lt;&gt;"",Filtros_Muestra!Y13&lt;&gt;""),Filtros_Muestra!Y13,"")</f>
        <v>21.4</v>
      </c>
      <c r="J11" s="31">
        <f>IF(AND(A11&lt;&gt;"",Filtros_Muestra!Z13&lt;&gt;""),Filtros_Muestra!Z13,"")</f>
        <v>33.871499999999997</v>
      </c>
      <c r="K11" s="31">
        <f>IF(A11&lt;&gt;"",Filtros_Muestra!AA13,"")</f>
        <v>1.9999999999953388E-3</v>
      </c>
    </row>
    <row r="12" spans="1:12" x14ac:dyDescent="0.25">
      <c r="A12">
        <f>IF(Pesos_Blancos!A12&lt;&gt;"",Pesos_Blancos!A12,"")</f>
        <v>5635</v>
      </c>
      <c r="B12" s="31">
        <f>IF(AND(A12&lt;&gt;"",Filtros_Muestra!N14&lt;&gt;""),Filtros_Muestra!N14,"")</f>
        <v>31.459</v>
      </c>
      <c r="C12" s="17">
        <f>IF(AND(A12&lt;&gt;"",Filtros_Muestra!O14&lt;&gt;""),Filtros_Muestra!O14,"")</f>
        <v>44893.419363425928</v>
      </c>
      <c r="D12">
        <f>IF(AND(A12&lt;&gt;"",Filtros_Muestra!R14&lt;&gt;""),Filtros_Muestra!R14,"")</f>
        <v>30.299999999999997</v>
      </c>
      <c r="E12">
        <f>IF(AND(A12&lt;&gt;"",Filtros_Muestra!S14&lt;&gt;""),Filtros_Muestra!S14,"")</f>
        <v>29.2</v>
      </c>
      <c r="F12" s="31">
        <f>IF(AND(A12&lt;&gt;"",Filtros_Muestra!T14&lt;&gt;""),Filtros_Muestra!T14,"")</f>
        <v>31.459499999999998</v>
      </c>
      <c r="G12" s="17">
        <f>IF(AND(A12&lt;&gt;"",Filtros_Muestra!U14&lt;&gt;""),Filtros_Muestra!U14,"")</f>
        <v>44894.744155092594</v>
      </c>
      <c r="H12">
        <f>IF(AND(A12&lt;&gt;"",Filtros_Muestra!X14&lt;&gt;""),Filtros_Muestra!X14,"")</f>
        <v>34.5</v>
      </c>
      <c r="I12">
        <f>IF(AND(A12&lt;&gt;"",Filtros_Muestra!Y14&lt;&gt;""),Filtros_Muestra!Y14,"")</f>
        <v>21.4</v>
      </c>
      <c r="J12" s="31">
        <f>IF(AND(A12&lt;&gt;"",Filtros_Muestra!Z14&lt;&gt;""),Filtros_Muestra!Z14,"")</f>
        <v>31.459249999999997</v>
      </c>
      <c r="K12" s="31">
        <f>IF(A12&lt;&gt;"",Filtros_Muestra!AA14,"")</f>
        <v>3.9999999999906777E-4</v>
      </c>
    </row>
    <row r="13" spans="1:12" x14ac:dyDescent="0.25">
      <c r="A13">
        <f>IF(Pesos_Blancos!A13&lt;&gt;"",Pesos_Blancos!A13,"")</f>
        <v>5636</v>
      </c>
      <c r="B13" s="31">
        <f>IF(AND(A13&lt;&gt;"",Filtros_Muestra!N15&lt;&gt;""),Filtros_Muestra!N15,"")</f>
        <v>33.601300000000002</v>
      </c>
      <c r="C13" s="17">
        <f>IF(AND(A13&lt;&gt;"",Filtros_Muestra!O15&lt;&gt;""),Filtros_Muestra!O15,"")</f>
        <v>44893.428576388891</v>
      </c>
      <c r="D13">
        <f>IF(AND(A13&lt;&gt;"",Filtros_Muestra!R15&lt;&gt;""),Filtros_Muestra!R15,"")</f>
        <v>30.299999999999997</v>
      </c>
      <c r="E13">
        <f>IF(AND(A13&lt;&gt;"",Filtros_Muestra!S15&lt;&gt;""),Filtros_Muestra!S15,"")</f>
        <v>29.2</v>
      </c>
      <c r="F13" s="31">
        <f>IF(AND(A13&lt;&gt;"",Filtros_Muestra!T15&lt;&gt;""),Filtros_Muestra!T15,"")</f>
        <v>33.600700000000003</v>
      </c>
      <c r="G13" s="17">
        <f>IF(AND(A13&lt;&gt;"",Filtros_Muestra!U15&lt;&gt;""),Filtros_Muestra!U15,"")</f>
        <v>44894.746331018519</v>
      </c>
      <c r="H13">
        <f>IF(AND(A13&lt;&gt;"",Filtros_Muestra!X15&lt;&gt;""),Filtros_Muestra!X15,"")</f>
        <v>34.5</v>
      </c>
      <c r="I13">
        <f>IF(AND(A13&lt;&gt;"",Filtros_Muestra!Y15&lt;&gt;""),Filtros_Muestra!Y15,"")</f>
        <v>21.4</v>
      </c>
      <c r="J13" s="31">
        <f>IF(AND(A13&lt;&gt;"",Filtros_Muestra!Z15&lt;&gt;""),Filtros_Muestra!Z15,"")</f>
        <v>33.600999999999999</v>
      </c>
      <c r="K13" s="31" t="str">
        <f>IF(A13&lt;&gt;"",Filtros_Muestra!AA15,"")</f>
        <v>Verifique</v>
      </c>
    </row>
    <row r="14" spans="1:12" x14ac:dyDescent="0.25">
      <c r="A14">
        <f>IF(Pesos_Blancos!A14&lt;&gt;"",Pesos_Blancos!A14,"")</f>
        <v>5637</v>
      </c>
      <c r="B14" s="31">
        <f>IF(AND(A14&lt;&gt;"",Filtros_Muestra!N16&lt;&gt;""),Filtros_Muestra!N16,"")</f>
        <v>31.450299999999999</v>
      </c>
      <c r="C14" s="17">
        <f>IF(AND(A14&lt;&gt;"",Filtros_Muestra!O16&lt;&gt;""),Filtros_Muestra!O16,"")</f>
        <v>44893.430300925924</v>
      </c>
      <c r="D14">
        <f>IF(AND(A14&lt;&gt;"",Filtros_Muestra!R16&lt;&gt;""),Filtros_Muestra!R16,"")</f>
        <v>30.299999999999997</v>
      </c>
      <c r="E14">
        <f>IF(AND(A14&lt;&gt;"",Filtros_Muestra!S16&lt;&gt;""),Filtros_Muestra!S16,"")</f>
        <v>29.2</v>
      </c>
      <c r="F14" s="31">
        <f>IF(AND(A14&lt;&gt;"",Filtros_Muestra!T16&lt;&gt;""),Filtros_Muestra!T16,"")</f>
        <v>31.450399999999998</v>
      </c>
      <c r="G14" s="17">
        <f>IF(AND(A14&lt;&gt;"",Filtros_Muestra!U16&lt;&gt;""),Filtros_Muestra!U16,"")</f>
        <v>44894.748506944445</v>
      </c>
      <c r="H14">
        <f>IF(AND(A14&lt;&gt;"",Filtros_Muestra!X16&lt;&gt;""),Filtros_Muestra!X16,"")</f>
        <v>34.5</v>
      </c>
      <c r="I14">
        <f>IF(AND(A14&lt;&gt;"",Filtros_Muestra!Y16&lt;&gt;""),Filtros_Muestra!Y16,"")</f>
        <v>21.4</v>
      </c>
      <c r="J14" s="31">
        <f>IF(AND(A14&lt;&gt;"",Filtros_Muestra!Z16&lt;&gt;""),Filtros_Muestra!Z16,"")</f>
        <v>31.45035</v>
      </c>
      <c r="K14" s="31">
        <f>IF(A14&lt;&gt;"",Filtros_Muestra!AA16,"")</f>
        <v>9.9999999999766942E-4</v>
      </c>
    </row>
    <row r="15" spans="1:12" x14ac:dyDescent="0.25">
      <c r="A15">
        <f>IF(Pesos_Blancos!A15&lt;&gt;"",Pesos_Blancos!A15,"")</f>
        <v>5638</v>
      </c>
      <c r="B15" s="31">
        <f>IF(AND(A15&lt;&gt;"",Filtros_Muestra!N17&lt;&gt;""),Filtros_Muestra!N17,"")</f>
        <v>33.523200000000003</v>
      </c>
      <c r="C15" s="17">
        <f>IF(AND(A15&lt;&gt;"",Filtros_Muestra!O17&lt;&gt;""),Filtros_Muestra!O17,"")</f>
        <v>44893.431944444441</v>
      </c>
      <c r="D15">
        <f>IF(AND(A15&lt;&gt;"",Filtros_Muestra!R17&lt;&gt;""),Filtros_Muestra!R17,"")</f>
        <v>30.299999999999997</v>
      </c>
      <c r="E15">
        <f>IF(AND(A15&lt;&gt;"",Filtros_Muestra!S17&lt;&gt;""),Filtros_Muestra!S17,"")</f>
        <v>29.2</v>
      </c>
      <c r="F15" s="31">
        <f>IF(AND(A15&lt;&gt;"",Filtros_Muestra!T17&lt;&gt;""),Filtros_Muestra!T17,"")</f>
        <v>33.523600000000002</v>
      </c>
      <c r="G15" s="17">
        <f>IF(AND(A15&lt;&gt;"",Filtros_Muestra!U17&lt;&gt;""),Filtros_Muestra!U17,"")</f>
        <v>44894.75068287037</v>
      </c>
      <c r="H15">
        <f>IF(AND(A15&lt;&gt;"",Filtros_Muestra!X17&lt;&gt;""),Filtros_Muestra!X17,"")</f>
        <v>34.5</v>
      </c>
      <c r="I15">
        <f>IF(AND(A15&lt;&gt;"",Filtros_Muestra!Y17&lt;&gt;""),Filtros_Muestra!Y17,"")</f>
        <v>21.4</v>
      </c>
      <c r="J15" s="31">
        <f>IF(AND(A15&lt;&gt;"",Filtros_Muestra!Z17&lt;&gt;""),Filtros_Muestra!Z17,"")</f>
        <v>33.523400000000002</v>
      </c>
      <c r="K15" s="31">
        <f>IF(A15&lt;&gt;"",Filtros_Muestra!AA17,"")</f>
        <v>3.0000000000285354E-4</v>
      </c>
    </row>
    <row r="16" spans="1:12" x14ac:dyDescent="0.25">
      <c r="A16">
        <f>IF(Pesos_Blancos!A16&lt;&gt;"",Pesos_Blancos!A16,"")</f>
        <v>5639</v>
      </c>
      <c r="B16" s="31">
        <f>IF(AND(A16&lt;&gt;"",Filtros_Muestra!N18&lt;&gt;""),Filtros_Muestra!N18,"")</f>
        <v>33.2592</v>
      </c>
      <c r="C16" s="17">
        <f>IF(AND(A16&lt;&gt;"",Filtros_Muestra!O18&lt;&gt;""),Filtros_Muestra!O18,"")</f>
        <v>44893.433217592596</v>
      </c>
      <c r="D16">
        <f>IF(AND(A16&lt;&gt;"",Filtros_Muestra!R18&lt;&gt;""),Filtros_Muestra!R18,"")</f>
        <v>30.299999999999997</v>
      </c>
      <c r="E16">
        <f>IF(AND(A16&lt;&gt;"",Filtros_Muestra!S18&lt;&gt;""),Filtros_Muestra!S18,"")</f>
        <v>29.2</v>
      </c>
      <c r="F16" s="31">
        <f>IF(AND(A16&lt;&gt;"",Filtros_Muestra!T18&lt;&gt;""),Filtros_Muestra!T18,"")</f>
        <v>33.259300000000003</v>
      </c>
      <c r="G16" s="17">
        <f>IF(AND(A16&lt;&gt;"",Filtros_Muestra!U18&lt;&gt;""),Filtros_Muestra!U18,"")</f>
        <v>44894.752858796295</v>
      </c>
      <c r="H16">
        <f>IF(AND(A16&lt;&gt;"",Filtros_Muestra!X18&lt;&gt;""),Filtros_Muestra!X18,"")</f>
        <v>34.5</v>
      </c>
      <c r="I16">
        <f>IF(AND(A16&lt;&gt;"",Filtros_Muestra!Y18&lt;&gt;""),Filtros_Muestra!Y18,"")</f>
        <v>21.4</v>
      </c>
      <c r="J16" s="31">
        <f>IF(AND(A16&lt;&gt;"",Filtros_Muestra!Z18&lt;&gt;""),Filtros_Muestra!Z18,"")</f>
        <v>33.259250000000002</v>
      </c>
      <c r="K16" s="31" t="str">
        <f>IF(A16&lt;&gt;"",Filtros_Muestra!AA18,"")</f>
        <v>Verifique</v>
      </c>
    </row>
    <row r="17" spans="1:11" x14ac:dyDescent="0.25">
      <c r="A17">
        <f>IF(Pesos_Blancos!A17&lt;&gt;"",Pesos_Blancos!A17,"")</f>
        <v>5640</v>
      </c>
      <c r="B17" s="31">
        <f>IF(AND(A17&lt;&gt;"",Filtros_Muestra!N19&lt;&gt;""),Filtros_Muestra!N19,"")</f>
        <v>33.468000000000004</v>
      </c>
      <c r="C17" s="17">
        <f>IF(AND(A17&lt;&gt;"",Filtros_Muestra!O19&lt;&gt;""),Filtros_Muestra!O19,"")</f>
        <v>44893.433842592596</v>
      </c>
      <c r="D17">
        <f>IF(AND(A17&lt;&gt;"",Filtros_Muestra!R19&lt;&gt;""),Filtros_Muestra!R19,"")</f>
        <v>30.299999999999997</v>
      </c>
      <c r="E17">
        <f>IF(AND(A17&lt;&gt;"",Filtros_Muestra!S19&lt;&gt;""),Filtros_Muestra!S19,"")</f>
        <v>29.2</v>
      </c>
      <c r="F17" s="31">
        <f>IF(AND(A17&lt;&gt;"",Filtros_Muestra!T19&lt;&gt;""),Filtros_Muestra!T19,"")</f>
        <v>33.467199999999998</v>
      </c>
      <c r="G17" s="17">
        <f>IF(AND(A17&lt;&gt;"",Filtros_Muestra!U19&lt;&gt;""),Filtros_Muestra!U19,"")</f>
        <v>44894.75503472222</v>
      </c>
      <c r="H17">
        <f>IF(AND(A17&lt;&gt;"",Filtros_Muestra!X19&lt;&gt;""),Filtros_Muestra!X19,"")</f>
        <v>34.5</v>
      </c>
      <c r="I17">
        <f>IF(AND(A17&lt;&gt;"",Filtros_Muestra!Y19&lt;&gt;""),Filtros_Muestra!Y19,"")</f>
        <v>21.4</v>
      </c>
      <c r="J17" s="31">
        <f>IF(AND(A17&lt;&gt;"",Filtros_Muestra!Z19&lt;&gt;""),Filtros_Muestra!Z19,"")</f>
        <v>33.467600000000004</v>
      </c>
      <c r="K17" s="31" t="str">
        <f>IF(A17&lt;&gt;"",Filtros_Muestra!AA19,"")</f>
        <v>Verifique</v>
      </c>
    </row>
    <row r="18" spans="1:11" x14ac:dyDescent="0.25">
      <c r="A18">
        <f>IF(Pesos_Blancos!A18&lt;&gt;"",Pesos_Blancos!A18,"")</f>
        <v>5641</v>
      </c>
      <c r="B18" s="31">
        <f>IF(AND(A18&lt;&gt;"",Filtros_Muestra!N20&lt;&gt;""),Filtros_Muestra!N20,"")</f>
        <v>32.355400000000003</v>
      </c>
      <c r="C18" s="17">
        <f>IF(AND(A18&lt;&gt;"",Filtros_Muestra!O20&lt;&gt;""),Filtros_Muestra!O20,"")</f>
        <v>44893.434733796297</v>
      </c>
      <c r="D18">
        <f>IF(AND(A18&lt;&gt;"",Filtros_Muestra!R20&lt;&gt;""),Filtros_Muestra!R20,"")</f>
        <v>30.299999999999997</v>
      </c>
      <c r="E18">
        <f>IF(AND(A18&lt;&gt;"",Filtros_Muestra!S20&lt;&gt;""),Filtros_Muestra!S20,"")</f>
        <v>29.2</v>
      </c>
      <c r="F18" s="31">
        <f>IF(AND(A18&lt;&gt;"",Filtros_Muestra!T20&lt;&gt;""),Filtros_Muestra!T20,"")</f>
        <v>32.354999999999997</v>
      </c>
      <c r="G18" s="17">
        <f>IF(AND(A18&lt;&gt;"",Filtros_Muestra!U20&lt;&gt;""),Filtros_Muestra!U20,"")</f>
        <v>44894.757210648146</v>
      </c>
      <c r="H18">
        <f>IF(AND(A18&lt;&gt;"",Filtros_Muestra!X20&lt;&gt;""),Filtros_Muestra!X20,"")</f>
        <v>34.5</v>
      </c>
      <c r="I18">
        <f>IF(AND(A18&lt;&gt;"",Filtros_Muestra!Y20&lt;&gt;""),Filtros_Muestra!Y20,"")</f>
        <v>21.4</v>
      </c>
      <c r="J18" s="31">
        <f>IF(AND(A18&lt;&gt;"",Filtros_Muestra!Z20&lt;&gt;""),Filtros_Muestra!Z20,"")</f>
        <v>32.355199999999996</v>
      </c>
      <c r="K18" s="31">
        <f>IF(A18&lt;&gt;"",Filtros_Muestra!AA20,"")</f>
        <v>6.9999999999978968E-3</v>
      </c>
    </row>
    <row r="19" spans="1:11" x14ac:dyDescent="0.25">
      <c r="A19">
        <f>IF(Pesos_Blancos!A19&lt;&gt;"",Pesos_Blancos!A19,"")</f>
        <v>5642</v>
      </c>
      <c r="B19" s="31">
        <f>IF(AND(A19&lt;&gt;"",Filtros_Muestra!N21&lt;&gt;""),Filtros_Muestra!N21,"")</f>
        <v>33.237200000000001</v>
      </c>
      <c r="C19" s="17">
        <f>IF(AND(A19&lt;&gt;"",Filtros_Muestra!O21&lt;&gt;""),Filtros_Muestra!O21,"")</f>
        <v>44893.448912037034</v>
      </c>
      <c r="D19">
        <f>IF(AND(A19&lt;&gt;"",Filtros_Muestra!R21&lt;&gt;""),Filtros_Muestra!R21,"")</f>
        <v>30.299999999999997</v>
      </c>
      <c r="E19">
        <f>IF(AND(A19&lt;&gt;"",Filtros_Muestra!S21&lt;&gt;""),Filtros_Muestra!S21,"")</f>
        <v>29.2</v>
      </c>
      <c r="F19" s="31">
        <f>IF(AND(A19&lt;&gt;"",Filtros_Muestra!T21&lt;&gt;""),Filtros_Muestra!T21,"")</f>
        <v>33.237400000000001</v>
      </c>
      <c r="G19" s="17">
        <f>IF(AND(A19&lt;&gt;"",Filtros_Muestra!U21&lt;&gt;""),Filtros_Muestra!U21,"")</f>
        <v>44894.759386574071</v>
      </c>
      <c r="H19">
        <f>IF(AND(A19&lt;&gt;"",Filtros_Muestra!X21&lt;&gt;""),Filtros_Muestra!X21,"")</f>
        <v>34.5</v>
      </c>
      <c r="I19">
        <f>IF(AND(A19&lt;&gt;"",Filtros_Muestra!Y21&lt;&gt;""),Filtros_Muestra!Y21,"")</f>
        <v>21.4</v>
      </c>
      <c r="J19" s="31">
        <f>IF(AND(A19&lt;&gt;"",Filtros_Muestra!Z21&lt;&gt;""),Filtros_Muestra!Z21,"")</f>
        <v>33.237300000000005</v>
      </c>
      <c r="K19" s="31">
        <f>IF(A19&lt;&gt;"",Filtros_Muestra!AA21,"")</f>
        <v>2.8000000000076852E-3</v>
      </c>
    </row>
    <row r="20" spans="1:11" x14ac:dyDescent="0.25">
      <c r="A20">
        <f>IF(Pesos_Blancos!A20&lt;&gt;"",Pesos_Blancos!A20,"")</f>
        <v>5643</v>
      </c>
      <c r="B20" s="31">
        <f>IF(AND(A20&lt;&gt;"",Filtros_Muestra!N22&lt;&gt;""),Filtros_Muestra!N22,"")</f>
        <v>31.3048</v>
      </c>
      <c r="C20" s="17">
        <f>IF(AND(A20&lt;&gt;"",Filtros_Muestra!O22&lt;&gt;""),Filtros_Muestra!O22,"")</f>
        <v>44893.470856481479</v>
      </c>
      <c r="D20">
        <f>IF(AND(A20&lt;&gt;"",Filtros_Muestra!R22&lt;&gt;""),Filtros_Muestra!R22,"")</f>
        <v>30.299999999999997</v>
      </c>
      <c r="E20">
        <f>IF(AND(A20&lt;&gt;"",Filtros_Muestra!S22&lt;&gt;""),Filtros_Muestra!S22,"")</f>
        <v>29.2</v>
      </c>
      <c r="F20" s="31">
        <f>IF(AND(A20&lt;&gt;"",Filtros_Muestra!T22&lt;&gt;""),Filtros_Muestra!T22,"")</f>
        <v>31.305199999999999</v>
      </c>
      <c r="G20" s="17">
        <f>IF(AND(A20&lt;&gt;"",Filtros_Muestra!U22&lt;&gt;""),Filtros_Muestra!U22,"")</f>
        <v>44894.761562500003</v>
      </c>
      <c r="H20">
        <f>IF(AND(A20&lt;&gt;"",Filtros_Muestra!X22&lt;&gt;""),Filtros_Muestra!X22,"")</f>
        <v>34.5</v>
      </c>
      <c r="I20">
        <f>IF(AND(A20&lt;&gt;"",Filtros_Muestra!Y22&lt;&gt;""),Filtros_Muestra!Y22,"")</f>
        <v>21.4</v>
      </c>
      <c r="J20" s="31">
        <f>IF(AND(A20&lt;&gt;"",Filtros_Muestra!Z22&lt;&gt;""),Filtros_Muestra!Z22,"")</f>
        <v>31.305</v>
      </c>
      <c r="K20" s="31">
        <f>IF(A20&lt;&gt;"",Filtros_Muestra!AA22,"")</f>
        <v>2.3499999999998522E-3</v>
      </c>
    </row>
    <row r="21" spans="1:11" x14ac:dyDescent="0.25">
      <c r="A21">
        <f>IF(Pesos_Blancos!A21&lt;&gt;"",Pesos_Blancos!A21,"")</f>
        <v>5644</v>
      </c>
      <c r="B21" s="31">
        <f>IF(AND(A21&lt;&gt;"",Filtros_Muestra!N23&lt;&gt;""),Filtros_Muestra!N23,"")</f>
        <v>33.077100000000002</v>
      </c>
      <c r="C21" s="17">
        <f>IF(AND(A21&lt;&gt;"",Filtros_Muestra!O23&lt;&gt;""),Filtros_Muestra!O23,"")</f>
        <v>44893.476226851853</v>
      </c>
      <c r="D21">
        <f>IF(AND(A21&lt;&gt;"",Filtros_Muestra!R23&lt;&gt;""),Filtros_Muestra!R23,"")</f>
        <v>30.299999999999997</v>
      </c>
      <c r="E21">
        <f>IF(AND(A21&lt;&gt;"",Filtros_Muestra!S23&lt;&gt;""),Filtros_Muestra!S23,"")</f>
        <v>29.2</v>
      </c>
      <c r="F21" s="31">
        <f>IF(AND(A21&lt;&gt;"",Filtros_Muestra!T23&lt;&gt;""),Filtros_Muestra!T23,"")</f>
        <v>33.076700000000002</v>
      </c>
      <c r="G21" s="17">
        <f>IF(AND(A21&lt;&gt;"",Filtros_Muestra!U23&lt;&gt;""),Filtros_Muestra!U23,"")</f>
        <v>44894.763738425929</v>
      </c>
      <c r="H21">
        <f>IF(AND(A21&lt;&gt;"",Filtros_Muestra!X23&lt;&gt;""),Filtros_Muestra!X23,"")</f>
        <v>34.5</v>
      </c>
      <c r="I21">
        <f>IF(AND(A21&lt;&gt;"",Filtros_Muestra!Y23&lt;&gt;""),Filtros_Muestra!Y23,"")</f>
        <v>21.4</v>
      </c>
      <c r="J21" s="31">
        <f>IF(AND(A21&lt;&gt;"",Filtros_Muestra!Z23&lt;&gt;""),Filtros_Muestra!Z23,"")</f>
        <v>33.076900000000002</v>
      </c>
      <c r="K21" s="31">
        <f>IF(A21&lt;&gt;"",Filtros_Muestra!AA23,"")</f>
        <v>3.2500000000013074E-3</v>
      </c>
    </row>
    <row r="22" spans="1:11" x14ac:dyDescent="0.25">
      <c r="A22" t="str">
        <f>IF(Pesos_Blancos!A22&lt;&gt;"",Pesos_Blancos!A22,"")</f>
        <v>QC</v>
      </c>
      <c r="B22" s="31">
        <f>IF(AND(A22&lt;&gt;"",Filtros_Muestra!N24&lt;&gt;""),Filtros_Muestra!N24,"")</f>
        <v>49.999600000000001</v>
      </c>
      <c r="C22" s="17">
        <f>IF(AND(A22&lt;&gt;"",Filtros_Muestra!O24&lt;&gt;""),Filtros_Muestra!O24,"")</f>
        <v>44893.47824074074</v>
      </c>
      <c r="D22">
        <f>IF(AND(A22&lt;&gt;"",Filtros_Muestra!R24&lt;&gt;""),Filtros_Muestra!R24,"")</f>
        <v>28.7</v>
      </c>
      <c r="E22">
        <f>IF(AND(A22&lt;&gt;"",Filtros_Muestra!S24&lt;&gt;""),Filtros_Muestra!S24,"")</f>
        <v>20.7</v>
      </c>
      <c r="F22" s="31">
        <f>IF(AND(A22&lt;&gt;"",Filtros_Muestra!T24&lt;&gt;""),Filtros_Muestra!T24,"")</f>
        <v>49.999699999999997</v>
      </c>
      <c r="G22" s="17">
        <f>IF(AND(A22&lt;&gt;"",Filtros_Muestra!U24&lt;&gt;""),Filtros_Muestra!U24,"")</f>
        <v>44894.766712962963</v>
      </c>
      <c r="H22">
        <f>IF(AND(A22&lt;&gt;"",Filtros_Muestra!X24&lt;&gt;""),Filtros_Muestra!X24,"")</f>
        <v>36.9</v>
      </c>
      <c r="I22">
        <f>IF(AND(A22&lt;&gt;"",Filtros_Muestra!Y24&lt;&gt;""),Filtros_Muestra!Y24,"")</f>
        <v>23</v>
      </c>
      <c r="J22" s="31">
        <f>IF(AND(A22&lt;&gt;"",Filtros_Muestra!Z24&lt;&gt;""),Filtros_Muestra!Z24,"")</f>
        <v>49.999699999999997</v>
      </c>
      <c r="K22" s="31">
        <f>IF(A22&lt;&gt;"",Filtros_Muestra!AA24,"")</f>
        <v>49.999699999999997</v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2022-11-30T21:18:23Z</cp:lastPrinted>
  <dcterms:created xsi:type="dcterms:W3CDTF">2022-02-07T17:43:38Z</dcterms:created>
  <dcterms:modified xsi:type="dcterms:W3CDTF">2022-12-26T15:26:53Z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