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ED32BD16-BCF8-4EB7-956F-DFBC93B92FB8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U22" i="5"/>
  <c r="D19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19" i="5"/>
  <c r="E20" i="5"/>
  <c r="E21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19" i="5"/>
  <c r="H20" i="5"/>
  <c r="I19" i="5"/>
  <c r="I20" i="5"/>
  <c r="J19" i="5"/>
  <c r="J20" i="5"/>
  <c r="J21" i="5"/>
  <c r="K20" i="5"/>
  <c r="K21" i="5"/>
  <c r="L20" i="5"/>
  <c r="M20" i="5"/>
  <c r="M21" i="5"/>
  <c r="N20" i="5"/>
  <c r="N21" i="5"/>
  <c r="O13" i="5"/>
  <c r="O19" i="5"/>
  <c r="O20" i="5"/>
  <c r="O21" i="5"/>
  <c r="P20" i="5"/>
  <c r="Q20" i="5"/>
  <c r="Q21" i="5"/>
  <c r="R20" i="5"/>
  <c r="R21" i="5"/>
  <c r="S20" i="5"/>
  <c r="S21" i="5"/>
  <c r="T19" i="5"/>
  <c r="T20" i="5"/>
  <c r="U19" i="5"/>
  <c r="U20" i="5"/>
  <c r="U21" i="5"/>
  <c r="V20" i="5"/>
  <c r="V21" i="5"/>
  <c r="W20" i="5"/>
  <c r="W21" i="5"/>
  <c r="X13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K8" i="5" l="1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6" i="1" l="1"/>
  <c r="AA8" i="3" s="1"/>
  <c r="K6" i="4" s="1"/>
  <c r="H17" i="1"/>
  <c r="AA19" i="3" s="1"/>
  <c r="K17" i="4" s="1"/>
  <c r="H7" i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3" i="1"/>
  <c r="AA15" i="3" s="1"/>
  <c r="K13" i="4" s="1"/>
  <c r="H14" i="1"/>
  <c r="AA16" i="3" s="1"/>
  <c r="K14" i="4" s="1"/>
  <c r="H16" i="1"/>
  <c r="AA18" i="3" s="1"/>
  <c r="K16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4" i="1"/>
  <c r="AA6" i="3" s="1"/>
  <c r="K4" i="4" s="1"/>
  <c r="H5" i="1"/>
  <c r="AA7" i="3" s="1"/>
  <c r="K5" i="4" s="1"/>
  <c r="H3" i="1"/>
  <c r="AA5" i="3" s="1"/>
  <c r="K3" i="4" s="1"/>
  <c r="H22" i="1" l="1"/>
  <c r="AA24" i="3" s="1"/>
  <c r="K22" i="4" s="1"/>
  <c r="E6" i="1" l="1"/>
  <c r="E17" i="1"/>
  <c r="E7" i="1"/>
  <c r="E8" i="1"/>
  <c r="E9" i="1"/>
  <c r="E10" i="1"/>
  <c r="E11" i="1"/>
  <c r="E12" i="1"/>
  <c r="E13" i="1"/>
  <c r="E14" i="1"/>
  <c r="E16" i="1"/>
  <c r="E18" i="1"/>
  <c r="E19" i="1"/>
  <c r="E20" i="1"/>
  <c r="E21" i="1"/>
  <c r="E4" i="1"/>
  <c r="E5" i="1"/>
  <c r="E2" i="1"/>
  <c r="E3" i="1"/>
  <c r="F6" i="1"/>
  <c r="F17" i="1"/>
  <c r="F7" i="1"/>
  <c r="F8" i="1"/>
  <c r="F9" i="1"/>
  <c r="F10" i="1"/>
  <c r="F11" i="1"/>
  <c r="F12" i="1"/>
  <c r="F13" i="1"/>
  <c r="F14" i="1"/>
  <c r="F16" i="1"/>
  <c r="F18" i="1"/>
  <c r="F19" i="1"/>
  <c r="F20" i="1"/>
  <c r="F21" i="1"/>
  <c r="F4" i="1"/>
  <c r="F5" i="1"/>
  <c r="F2" i="1"/>
  <c r="F3" i="1"/>
  <c r="F22" i="1" l="1"/>
  <c r="E22" i="1"/>
  <c r="H2" i="1" l="1"/>
  <c r="AA4" i="3" s="1"/>
  <c r="K2" i="4" s="1"/>
  <c r="H15" i="1" l="1"/>
  <c r="AA17" i="3" s="1"/>
  <c r="K15" i="4" s="1"/>
  <c r="E15" i="1" l="1"/>
  <c r="F15" i="1"/>
  <c r="H12" i="1" l="1"/>
  <c r="AA14" i="3" s="1"/>
  <c r="K12" i="4" s="1"/>
</calcChain>
</file>

<file path=xl/sharedStrings.xml><?xml version="1.0" encoding="utf-8"?>
<sst xmlns="http://schemas.openxmlformats.org/spreadsheetml/2006/main" count="110" uniqueCount="68">
  <si>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</si>
  <si>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</si>
  <si>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</si>
  <si>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</si>
  <si>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</si>
  <si>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</si>
  <si>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</si>
  <si>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</si>
  <si>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</si>
  <si>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</si>
  <si>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</si>
  <si>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</si>
  <si>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</si>
  <si>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</si>
  <si>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</si>
  <si>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</si>
  <si>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</si>
  <si>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</si>
  <si>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</si>
  <si>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</si>
  <si>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</si>
  <si>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</si>
  <si>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</si>
  <si>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</si>
  <si>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</si>
  <si>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</si>
  <si>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</si>
  <si>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</si>
  <si>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</si>
  <si>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</si>
  <si>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</si>
  <si>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</si>
  <si>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</si>
  <si>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</si>
  <si>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</si>
  <si>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</si>
  <si>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</si>
  <si>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</si>
  <si>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</si>
  <si>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</si>
  <si>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</si>
  <si>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</si>
  <si>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</si>
  <si>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</si>
  <si>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</si>
  <si>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</si>
  <si>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</si>
  <si>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</si>
  <si>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</si>
  <si>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</si>
  <si>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</si>
  <si>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</si>
  <si>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</si>
  <si>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</si>
  <si>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</si>
  <si>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</si>
  <si>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</si>
  <si>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</si>
  <si>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</si>
  <si>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</si>
  <si>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</si>
  <si>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</si>
  <si>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</si>
  <si>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SR</t>
  </si>
  <si>
    <t>QHV-05322</t>
  </si>
  <si>
    <t>QHV-05323</t>
  </si>
  <si>
    <t>QHV-05324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</si>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</sst>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Y3511" t="str">
            <v/>
          </cell>
          <cell r="Z3511" t="str">
            <v/>
          </cell>
          <cell r="AA3511">
            <v>4.3929999999999998</v>
          </cell>
          <cell r="AB3511" t="str">
            <v/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Y3512" t="str">
            <v/>
          </cell>
          <cell r="Z3512" t="str">
            <v/>
          </cell>
          <cell r="AA3512">
            <v>4.3777999999999997</v>
          </cell>
          <cell r="AB3512" t="str">
            <v/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Y3513" t="str">
            <v/>
          </cell>
          <cell r="Z3513" t="str">
            <v/>
          </cell>
          <cell r="AA3513">
            <v>4.3780000000000001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Y3514" t="str">
            <v/>
          </cell>
          <cell r="Z3514" t="str">
            <v/>
          </cell>
          <cell r="AA3514">
            <v>4.3819999999999997</v>
          </cell>
          <cell r="AB3514" t="str">
            <v/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Y3515" t="str">
            <v/>
          </cell>
          <cell r="Z3515" t="str">
            <v/>
          </cell>
          <cell r="AA3515">
            <v>4.3945999999999996</v>
          </cell>
          <cell r="AB3515" t="str">
            <v/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Y3516" t="str">
            <v/>
          </cell>
          <cell r="Z3516" t="str">
            <v/>
          </cell>
          <cell r="AA3516">
            <v>4.3996000000000004</v>
          </cell>
          <cell r="AB3516" t="str">
            <v/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Y3517" t="str">
            <v/>
          </cell>
          <cell r="Z3517" t="str">
            <v/>
          </cell>
          <cell r="AA3517">
            <v>4.3708</v>
          </cell>
          <cell r="AB3517" t="str">
            <v/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Y3518" t="str">
            <v/>
          </cell>
          <cell r="Z3518" t="str">
            <v/>
          </cell>
          <cell r="AA3518">
            <v>4.3746999999999998</v>
          </cell>
          <cell r="AB3518" t="str">
            <v/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Y3519" t="str">
            <v/>
          </cell>
          <cell r="Z3519" t="str">
            <v/>
          </cell>
          <cell r="AA3519">
            <v>4.3940999999999999</v>
          </cell>
          <cell r="AB3519" t="str">
            <v/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Y3520" t="str">
            <v/>
          </cell>
          <cell r="Z3520" t="str">
            <v/>
          </cell>
          <cell r="AA3520">
            <v>4.3853999999999997</v>
          </cell>
          <cell r="AB3520" t="str">
            <v/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Y3521" t="str">
            <v/>
          </cell>
          <cell r="Z3521" t="str">
            <v/>
          </cell>
          <cell r="AA3521">
            <v>4.3838999999999997</v>
          </cell>
          <cell r="AB3521" t="str">
            <v/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Y3522" t="str">
            <v/>
          </cell>
          <cell r="Z3522" t="str">
            <v/>
          </cell>
          <cell r="AA3522">
            <v>4.3739999999999997</v>
          </cell>
          <cell r="AB3522" t="str">
            <v/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Y3523" t="str">
            <v/>
          </cell>
          <cell r="Z3523" t="str">
            <v/>
          </cell>
          <cell r="AA3523">
            <v>4.3605</v>
          </cell>
          <cell r="AB3523" t="str">
            <v/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Y3524" t="str">
            <v/>
          </cell>
          <cell r="Z3524" t="str">
            <v/>
          </cell>
          <cell r="AA3524">
            <v>4.3642000000000003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Y3525" t="str">
            <v/>
          </cell>
          <cell r="Z3525" t="str">
            <v/>
          </cell>
          <cell r="AA3525">
            <v>4.3616000000000001</v>
          </cell>
          <cell r="AB3525" t="str">
            <v/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Y3526" t="str">
            <v/>
          </cell>
          <cell r="Z3526" t="str">
            <v/>
          </cell>
          <cell r="AA3526">
            <v>4.3720999999999997</v>
          </cell>
          <cell r="AB3526" t="str">
            <v/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Y3527" t="str">
            <v/>
          </cell>
          <cell r="Z3527" t="str">
            <v/>
          </cell>
          <cell r="AA3527">
            <v>4.3517000000000001</v>
          </cell>
          <cell r="AB3527" t="str">
            <v/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Y3528" t="str">
            <v/>
          </cell>
          <cell r="Z3528" t="str">
            <v/>
          </cell>
          <cell r="AA3528">
            <v>4.3837999999999999</v>
          </cell>
          <cell r="AB3528" t="str">
            <v/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Y3529" t="str">
            <v/>
          </cell>
          <cell r="Z3529" t="str">
            <v/>
          </cell>
          <cell r="AA3529">
            <v>4.3714000000000004</v>
          </cell>
          <cell r="AB3529" t="str">
            <v/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Y3530" t="str">
            <v/>
          </cell>
          <cell r="Z3530" t="str">
            <v/>
          </cell>
          <cell r="AA3530">
            <v>4.3742000000000001</v>
          </cell>
          <cell r="AB3530" t="str">
            <v/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QHV-05654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QHV-05656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QHV-05657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>
            <v>1.1000000000000001</v>
          </cell>
          <cell r="AD3655">
            <v>0</v>
          </cell>
          <cell r="AE3655" t="str">
            <v>YZ</v>
          </cell>
        </row>
        <row r="3656">
          <cell r="B3656" t="str">
            <v>QHV-05658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>
            <v>1.1000000000000001</v>
          </cell>
          <cell r="AD3656">
            <v>0</v>
          </cell>
          <cell r="AE3656" t="str">
            <v>YZ</v>
          </cell>
        </row>
        <row r="3657">
          <cell r="B3657" t="str">
            <v>QC-40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>
            <v>1.1000000000000001</v>
          </cell>
          <cell r="AD3657">
            <v>0</v>
          </cell>
          <cell r="AE3657" t="str">
            <v>YZ</v>
          </cell>
        </row>
        <row r="3658">
          <cell r="B3658">
            <v>9997555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4.5696000000000003</v>
          </cell>
          <cell r="P3658">
            <v>44924.667407407411</v>
          </cell>
          <cell r="Q3658">
            <v>30</v>
          </cell>
          <cell r="R3658">
            <v>20</v>
          </cell>
          <cell r="S3658">
            <v>28.9</v>
          </cell>
          <cell r="T3658">
            <v>20</v>
          </cell>
          <cell r="U3658">
            <v>4.5696000000000003</v>
          </cell>
          <cell r="V3658">
            <v>44924.667719907404</v>
          </cell>
          <cell r="W3658">
            <v>30</v>
          </cell>
          <cell r="X3658">
            <v>20</v>
          </cell>
          <cell r="Y3658">
            <v>28.9</v>
          </cell>
          <cell r="Z3658">
            <v>20</v>
          </cell>
          <cell r="AA3658">
            <v>4.5696000000000003</v>
          </cell>
          <cell r="AB3658">
            <v>0</v>
          </cell>
          <cell r="AC3658">
            <v>1.1000000000000001</v>
          </cell>
          <cell r="AD3658">
            <v>0</v>
          </cell>
          <cell r="AE3658" t="str">
            <v>YZ</v>
          </cell>
        </row>
        <row r="3659">
          <cell r="B3659" t="str">
            <v>QC-41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>
            <v>1.1000000000000001</v>
          </cell>
          <cell r="AD3659">
            <v>0</v>
          </cell>
          <cell r="AE3659" t="str">
            <v>YZ</v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>
            <v>1.1000000000000001</v>
          </cell>
          <cell r="AD3660">
            <v>0</v>
          </cell>
          <cell r="AE3660" t="str">
            <v>YZ</v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>
            <v>1.1000000000000001</v>
          </cell>
          <cell r="AD3661">
            <v>0</v>
          </cell>
          <cell r="AE3661" t="str">
            <v>YZ</v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>
            <v>1.1000000000000001</v>
          </cell>
          <cell r="AD3662">
            <v>0</v>
          </cell>
          <cell r="AE3662" t="str">
            <v>YZ</v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2" sqref="A22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 t="s">
        <v>64</v>
      </c>
      <c r="B2" s="6"/>
      <c r="C2" s="30">
        <f>IF($A2&lt;&gt;"",IFERROR(VLOOKUP($A2,[1]Traspaso!$B$4:$AE$24333,14,FALSE),""),"")</f>
        <v>4.6001000000000003</v>
      </c>
      <c r="D2" s="30">
        <f>IF($A2&lt;&gt;"",IFERROR(VLOOKUP($A2,[1]Traspaso!$B$4:$AE$24333,20,FALSE),""),"")</f>
        <v>4.6003999999999996</v>
      </c>
      <c r="E2" s="14">
        <f>IF($A2&lt;&gt;"",IFERROR(VLOOKUP($A2,[1]Traspaso!$B$4:$AE$24333,24,FALSE),""),"")</f>
        <v>34.6</v>
      </c>
      <c r="F2" s="14">
        <f>IF($A2&lt;&gt;"",IFERROR(VLOOKUP($A2,[1]Traspaso!$B$4:$AE$24333,25,FALSE),""),"")</f>
        <v>21.4</v>
      </c>
      <c r="G2" s="8">
        <f>IF($A2&lt;&gt;"",IFERROR(VLOOKUP($A2,[1]Traspaso!$B$4:$AE$24333,21,FALSE),""),"")</f>
        <v>44888.691087962965</v>
      </c>
      <c r="H2" s="40">
        <f>IF($A2&lt;&gt;"",IFERROR(VLOOKUP($A2,[1]Traspaso!$B$4:$AE$24333,26,FALSE),""),"")</f>
        <v>4.60025</v>
      </c>
      <c r="I2" s="5"/>
    </row>
    <row r="3" spans="1:10" x14ac:dyDescent="0.3">
      <c r="A3" s="1" t="s">
        <v>65</v>
      </c>
      <c r="B3" s="6"/>
      <c r="C3" s="30">
        <f>IF($A3&lt;&gt;"",IFERROR(VLOOKUP($A3,[1]Traspaso!$B$4:$AE$24333,14,FALSE),""),"")</f>
        <v>4.5854999999999997</v>
      </c>
      <c r="D3" s="30">
        <f>IF($A3&lt;&gt;"",IFERROR(VLOOKUP($A3,[1]Traspaso!$B$4:$AE$24333,20,FALSE),""),"")</f>
        <v>4.585</v>
      </c>
      <c r="E3" s="14">
        <f>IF($A3&lt;&gt;"",IFERROR(VLOOKUP($A3,[1]Traspaso!$B$4:$AE$24333,24,FALSE),""),"")</f>
        <v>34.6</v>
      </c>
      <c r="F3" s="14">
        <f>IF($A3&lt;&gt;"",IFERROR(VLOOKUP($A3,[1]Traspaso!$B$4:$AE$24333,25,FALSE),""),"")</f>
        <v>21.4</v>
      </c>
      <c r="G3" s="8">
        <f>IF($A3&lt;&gt;"",IFERROR(VLOOKUP($A3,[1]Traspaso!$B$4:$AE$24333,21,FALSE),""),"")</f>
        <v>44888.691990740743</v>
      </c>
      <c r="H3" s="40">
        <f>IF($A3&lt;&gt;"",IFERROR(VLOOKUP($A3,[1]Traspaso!$B$4:$AE$24333,26,FALSE),""),"")</f>
        <v>4.5852500000000003</v>
      </c>
      <c r="I3" s="5"/>
    </row>
    <row r="4" spans="1:10" x14ac:dyDescent="0.3">
      <c r="A4" s="1" t="s">
        <v>66</v>
      </c>
      <c r="B4" s="6"/>
      <c r="C4" s="30">
        <f>IF($A4&lt;&gt;"",IFERROR(VLOOKUP($A4,[1]Traspaso!$B$4:$AE$24333,14,FALSE),""),"")</f>
        <v>4.5888</v>
      </c>
      <c r="D4" s="30">
        <f>IF($A4&lt;&gt;"",IFERROR(VLOOKUP($A4,[1]Traspaso!$B$4:$AE$24333,20,FALSE),""),"")</f>
        <v>4.5884</v>
      </c>
      <c r="E4" s="14">
        <f>IF($A4&lt;&gt;"",IFERROR(VLOOKUP($A4,[1]Traspaso!$B$4:$AE$24333,24,FALSE),""),"")</f>
        <v>34.6</v>
      </c>
      <c r="F4" s="14">
        <f>IF($A4&lt;&gt;"",IFERROR(VLOOKUP($A4,[1]Traspaso!$B$4:$AE$24333,25,FALSE),""),"")</f>
        <v>21.4</v>
      </c>
      <c r="G4" s="8">
        <f>IF($A4&lt;&gt;"",IFERROR(VLOOKUP($A4,[1]Traspaso!$B$4:$AE$24333,21,FALSE),""),"")</f>
        <v>44888.692673611113</v>
      </c>
      <c r="H4" s="40">
        <f>IF($A4&lt;&gt;"",IFERROR(VLOOKUP($A4,[1]Traspaso!$B$4:$AE$24333,26,FALSE),""),"")</f>
        <v>4.5885999999999996</v>
      </c>
      <c r="I4" s="5"/>
    </row>
    <row r="5" spans="1:10" x14ac:dyDescent="0.3">
      <c r="A5" s="1">
        <v>9855986</v>
      </c>
      <c r="B5" s="6"/>
      <c r="C5" s="30">
        <f>IF($A5&lt;&gt;"",IFERROR(VLOOKUP($A5,[1]Traspaso!$B$4:$AE$24333,14,FALSE),""),"")</f>
        <v>4.4349999999999996</v>
      </c>
      <c r="D5" s="30">
        <f>IF($A5&lt;&gt;"",IFERROR(VLOOKUP($A5,[1]Traspaso!$B$4:$AE$24333,20,FALSE),""),"")</f>
        <v>4.4358000000000004</v>
      </c>
      <c r="E5" s="14">
        <f>IF($A5&lt;&gt;"",IFERROR(VLOOKUP($A5,[1]Traspaso!$B$4:$AE$24333,24,FALSE),""),"")</f>
        <v>43.199999999999996</v>
      </c>
      <c r="F5" s="14">
        <f>IF($A5&lt;&gt;"",IFERROR(VLOOKUP($A5,[1]Traspaso!$B$4:$AE$24333,25,FALSE),""),"")</f>
        <v>19.8</v>
      </c>
      <c r="G5" s="8">
        <f>IF($A5&lt;&gt;"",IFERROR(VLOOKUP($A5,[1]Traspaso!$B$4:$AE$24333,21,FALSE),""),"")</f>
        <v>44868.433981481481</v>
      </c>
      <c r="H5" s="40">
        <f>IF($A5&lt;&gt;"",IFERROR(VLOOKUP($A5,[1]Traspaso!$B$4:$AE$24333,26,FALSE),""),"")</f>
        <v>4.4353999999999996</v>
      </c>
      <c r="I5" s="5"/>
    </row>
    <row r="6" spans="1:10" x14ac:dyDescent="0.3">
      <c r="A6" s="1">
        <v>9855987</v>
      </c>
      <c r="B6" s="6"/>
      <c r="C6" s="30">
        <f>IF($A6&lt;&gt;"",IFERROR(VLOOKUP($A6,[1]Traspaso!$B$4:$AE$24333,14,FALSE),""),"")</f>
        <v>4.4541000000000004</v>
      </c>
      <c r="D6" s="30">
        <f>IF($A6&lt;&gt;"",IFERROR(VLOOKUP($A6,[1]Traspaso!$B$4:$AE$24333,20,FALSE),""),"")</f>
        <v>4.4541000000000004</v>
      </c>
      <c r="E6" s="14">
        <f>IF($A6&lt;&gt;"",IFERROR(VLOOKUP($A6,[1]Traspaso!$B$4:$AE$24333,24,FALSE),""),"")</f>
        <v>43.199999999999996</v>
      </c>
      <c r="F6" s="14">
        <f>IF($A6&lt;&gt;"",IFERROR(VLOOKUP($A6,[1]Traspaso!$B$4:$AE$24333,25,FALSE),""),"")</f>
        <v>19.8</v>
      </c>
      <c r="G6" s="8">
        <f>IF($A6&lt;&gt;"",IFERROR(VLOOKUP($A6,[1]Traspaso!$B$4:$AE$24333,21,FALSE),""),"")</f>
        <v>44868.434467592589</v>
      </c>
      <c r="H6" s="40">
        <f>IF($A6&lt;&gt;"",IFERROR(VLOOKUP($A6,[1]Traspaso!$B$4:$AE$24333,26,FALSE),""),"")</f>
        <v>4.4541000000000004</v>
      </c>
      <c r="I6" s="5"/>
    </row>
    <row r="7" spans="1:10" x14ac:dyDescent="0.3">
      <c r="A7" s="1">
        <v>9855988</v>
      </c>
      <c r="B7" s="6"/>
      <c r="C7" s="30">
        <f>IF($A7&lt;&gt;"",IFERROR(VLOOKUP($A7,[1]Traspaso!$B$4:$AE$24333,14,FALSE),""),"")</f>
        <v>4.4524999999999997</v>
      </c>
      <c r="D7" s="30">
        <f>IF($A7&lt;&gt;"",IFERROR(VLOOKUP($A7,[1]Traspaso!$B$4:$AE$24333,20,FALSE),""),"")</f>
        <v>4.4535999999999998</v>
      </c>
      <c r="E7" s="14">
        <f>IF($A7&lt;&gt;"",IFERROR(VLOOKUP($A7,[1]Traspaso!$B$4:$AE$24333,24,FALSE),""),"")</f>
        <v>43.199999999999996</v>
      </c>
      <c r="F7" s="14">
        <f>IF($A7&lt;&gt;"",IFERROR(VLOOKUP($A7,[1]Traspaso!$B$4:$AE$24333,25,FALSE),""),"")</f>
        <v>19.8</v>
      </c>
      <c r="G7" s="8">
        <f>IF($A7&lt;&gt;"",IFERROR(VLOOKUP($A7,[1]Traspaso!$B$4:$AE$24333,21,FALSE),""),"")</f>
        <v>44868.434988425928</v>
      </c>
      <c r="H7" s="40">
        <f>IF($A7&lt;&gt;"",IFERROR(VLOOKUP($A7,[1]Traspaso!$B$4:$AE$24333,26,FALSE),""),"")</f>
        <v>4.4530499999999993</v>
      </c>
      <c r="I7" s="5"/>
    </row>
    <row r="8" spans="1:10" x14ac:dyDescent="0.3">
      <c r="A8" s="1">
        <v>9855989</v>
      </c>
      <c r="B8" s="6"/>
      <c r="C8" s="30">
        <f>IF($A8&lt;&gt;"",IFERROR(VLOOKUP($A8,[1]Traspaso!$B$4:$AE$24333,14,FALSE),""),"")</f>
        <v>4.4419000000000004</v>
      </c>
      <c r="D8" s="30">
        <f>IF($A8&lt;&gt;"",IFERROR(VLOOKUP($A8,[1]Traspaso!$B$4:$AE$24333,20,FALSE),""),"")</f>
        <v>4.4424999999999999</v>
      </c>
      <c r="E8" s="14">
        <f>IF($A8&lt;&gt;"",IFERROR(VLOOKUP($A8,[1]Traspaso!$B$4:$AE$24333,24,FALSE),""),"")</f>
        <v>43.199999999999996</v>
      </c>
      <c r="F8" s="14">
        <f>IF($A8&lt;&gt;"",IFERROR(VLOOKUP($A8,[1]Traspaso!$B$4:$AE$24333,25,FALSE),""),"")</f>
        <v>19.8</v>
      </c>
      <c r="G8" s="8">
        <f>IF($A8&lt;&gt;"",IFERROR(VLOOKUP($A8,[1]Traspaso!$B$4:$AE$24333,21,FALSE),""),"")</f>
        <v>44868.435648148145</v>
      </c>
      <c r="H8" s="40">
        <f>IF($A8&lt;&gt;"",IFERROR(VLOOKUP($A8,[1]Traspaso!$B$4:$AE$24333,26,FALSE),""),"")</f>
        <v>4.4421999999999997</v>
      </c>
      <c r="I8" s="5"/>
    </row>
    <row r="9" spans="1:10" x14ac:dyDescent="0.3">
      <c r="A9" s="1">
        <v>9855972</v>
      </c>
      <c r="B9" s="6"/>
      <c r="C9" s="30">
        <f>IF($A9&lt;&gt;"",IFERROR(VLOOKUP($A9,[1]Traspaso!$B$4:$AE$24333,14,FALSE),""),"")</f>
        <v>4.4455999999999998</v>
      </c>
      <c r="D9" s="30">
        <f>IF($A9&lt;&gt;"",IFERROR(VLOOKUP($A9,[1]Traspaso!$B$4:$AE$24333,20,FALSE),""),"")</f>
        <v>4.4463999999999997</v>
      </c>
      <c r="E9" s="14">
        <f>IF($A9&lt;&gt;"",IFERROR(VLOOKUP($A9,[1]Traspaso!$B$4:$AE$24333,24,FALSE),""),"")</f>
        <v>40.5</v>
      </c>
      <c r="F9" s="14">
        <f>IF($A9&lt;&gt;"",IFERROR(VLOOKUP($A9,[1]Traspaso!$B$4:$AE$24333,25,FALSE),""),"")</f>
        <v>20</v>
      </c>
      <c r="G9" s="8">
        <f>IF($A9&lt;&gt;"",IFERROR(VLOOKUP($A9,[1]Traspaso!$B$4:$AE$24333,21,FALSE),""),"")</f>
        <v>44868.422731481478</v>
      </c>
      <c r="H9" s="40">
        <f>IF($A9&lt;&gt;"",IFERROR(VLOOKUP($A9,[1]Traspaso!$B$4:$AE$24333,26,FALSE),""),"")</f>
        <v>4.4459999999999997</v>
      </c>
      <c r="I9" s="5"/>
    </row>
    <row r="10" spans="1:10" x14ac:dyDescent="0.3">
      <c r="A10" s="1">
        <v>9855973</v>
      </c>
      <c r="B10" s="6"/>
      <c r="C10" s="30">
        <f>IF($A10&lt;&gt;"",IFERROR(VLOOKUP($A10,[1]Traspaso!$B$4:$AE$24333,14,FALSE),""),"")</f>
        <v>4.4446000000000003</v>
      </c>
      <c r="D10" s="30">
        <f>IF($A10&lt;&gt;"",IFERROR(VLOOKUP($A10,[1]Traspaso!$B$4:$AE$24333,20,FALSE),""),"")</f>
        <v>4.4450000000000003</v>
      </c>
      <c r="E10" s="14">
        <f>IF($A10&lt;&gt;"",IFERROR(VLOOKUP($A10,[1]Traspaso!$B$4:$AE$24333,24,FALSE),""),"")</f>
        <v>40.5</v>
      </c>
      <c r="F10" s="14">
        <f>IF($A10&lt;&gt;"",IFERROR(VLOOKUP($A10,[1]Traspaso!$B$4:$AE$24333,25,FALSE),""),"")</f>
        <v>20</v>
      </c>
      <c r="G10" s="8">
        <f>IF($A10&lt;&gt;"",IFERROR(VLOOKUP($A10,[1]Traspaso!$B$4:$AE$24333,21,FALSE),""),"")</f>
        <v>44868.423159722224</v>
      </c>
      <c r="H10" s="40">
        <f>IF($A10&lt;&gt;"",IFERROR(VLOOKUP($A10,[1]Traspaso!$B$4:$AE$24333,26,FALSE),""),"")</f>
        <v>4.4448000000000008</v>
      </c>
      <c r="I10" s="5"/>
    </row>
    <row r="11" spans="1:10" x14ac:dyDescent="0.3">
      <c r="A11" s="1">
        <v>9855974</v>
      </c>
      <c r="B11" s="6"/>
      <c r="C11" s="30">
        <f>IF($A11&lt;&gt;"",IFERROR(VLOOKUP($A11,[1]Traspaso!$B$4:$AE$24333,14,FALSE),""),"")</f>
        <v>4.4523999999999999</v>
      </c>
      <c r="D11" s="30">
        <f>IF($A11&lt;&gt;"",IFERROR(VLOOKUP($A11,[1]Traspaso!$B$4:$AE$24333,20,FALSE),""),"")</f>
        <v>4.4531999999999998</v>
      </c>
      <c r="E11" s="14">
        <f>IF($A11&lt;&gt;"",IFERROR(VLOOKUP($A11,[1]Traspaso!$B$4:$AE$24333,24,FALSE),""),"")</f>
        <v>40.5</v>
      </c>
      <c r="F11" s="14">
        <f>IF($A11&lt;&gt;"",IFERROR(VLOOKUP($A11,[1]Traspaso!$B$4:$AE$24333,25,FALSE),""),"")</f>
        <v>20</v>
      </c>
      <c r="G11" s="8">
        <f>IF($A11&lt;&gt;"",IFERROR(VLOOKUP($A11,[1]Traspaso!$B$4:$AE$24333,21,FALSE),""),"")</f>
        <v>44868.423819444448</v>
      </c>
      <c r="H11" s="40">
        <f>IF($A11&lt;&gt;"",IFERROR(VLOOKUP($A11,[1]Traspaso!$B$4:$AE$24333,26,FALSE),""),"")</f>
        <v>4.4527999999999999</v>
      </c>
      <c r="I11" s="5"/>
    </row>
    <row r="12" spans="1:10" x14ac:dyDescent="0.3">
      <c r="A12" s="1">
        <v>9855975</v>
      </c>
      <c r="B12" s="6"/>
      <c r="C12" s="30">
        <f>IF($A12&lt;&gt;"",IFERROR(VLOOKUP($A12,[1]Traspaso!$B$4:$AE$24333,14,FALSE),""),"")</f>
        <v>4.4466000000000001</v>
      </c>
      <c r="D12" s="30">
        <f>IF($A12&lt;&gt;"",IFERROR(VLOOKUP($A12,[1]Traspaso!$B$4:$AE$24333,20,FALSE),""),"")</f>
        <v>4.4457000000000004</v>
      </c>
      <c r="E12" s="14">
        <f>IF($A12&lt;&gt;"",IFERROR(VLOOKUP($A12,[1]Traspaso!$B$4:$AE$24333,24,FALSE),""),"")</f>
        <v>40.5</v>
      </c>
      <c r="F12" s="14">
        <f>IF($A12&lt;&gt;"",IFERROR(VLOOKUP($A12,[1]Traspaso!$B$4:$AE$24333,25,FALSE),""),"")</f>
        <v>20</v>
      </c>
      <c r="G12" s="8">
        <f>IF($A12&lt;&gt;"",IFERROR(VLOOKUP($A12,[1]Traspaso!$B$4:$AE$24333,21,FALSE),""),"")</f>
        <v>44868.424317129633</v>
      </c>
      <c r="H12" s="40">
        <f>IF($A12&lt;&gt;"",IFERROR(VLOOKUP($A12,[1]Traspaso!$B$4:$AE$24333,26,FALSE),""),"")</f>
        <v>4.4461500000000003</v>
      </c>
      <c r="I12" s="5"/>
    </row>
    <row r="13" spans="1:10" x14ac:dyDescent="0.3">
      <c r="A13" s="1">
        <v>9855978</v>
      </c>
      <c r="B13" s="6"/>
      <c r="C13" s="30">
        <f>IF($A13&lt;&gt;"",IFERROR(VLOOKUP($A13,[1]Traspaso!$B$4:$AE$24333,14,FALSE),""),"")</f>
        <v>4.4577</v>
      </c>
      <c r="D13" s="30">
        <f>IF($A13&lt;&gt;"",IFERROR(VLOOKUP($A13,[1]Traspaso!$B$4:$AE$24333,20,FALSE),""),"")</f>
        <v>4.4579000000000004</v>
      </c>
      <c r="E13" s="14">
        <f>IF($A13&lt;&gt;"",IFERROR(VLOOKUP($A13,[1]Traspaso!$B$4:$AE$24333,24,FALSE),""),"")</f>
        <v>40.5</v>
      </c>
      <c r="F13" s="14">
        <f>IF($A13&lt;&gt;"",IFERROR(VLOOKUP($A13,[1]Traspaso!$B$4:$AE$24333,25,FALSE),""),"")</f>
        <v>20</v>
      </c>
      <c r="G13" s="8">
        <f>IF($A13&lt;&gt;"",IFERROR(VLOOKUP($A13,[1]Traspaso!$B$4:$AE$24333,21,FALSE),""),"")</f>
        <v>44868.425833333335</v>
      </c>
      <c r="H13" s="40">
        <f>IF($A13&lt;&gt;"",IFERROR(VLOOKUP($A13,[1]Traspaso!$B$4:$AE$24333,26,FALSE),""),"")</f>
        <v>4.4578000000000007</v>
      </c>
      <c r="I13" s="5"/>
    </row>
    <row r="14" spans="1:10" x14ac:dyDescent="0.3">
      <c r="A14" s="1">
        <v>9997555</v>
      </c>
      <c r="B14" s="6"/>
      <c r="C14" s="30">
        <f>IF($A14&lt;&gt;"",IFERROR(VLOOKUP($A14,[1]Traspaso!$B$4:$AE$24333,14,FALSE),""),"")</f>
        <v>4.5696000000000003</v>
      </c>
      <c r="D14" s="30">
        <f>IF($A14&lt;&gt;"",IFERROR(VLOOKUP($A14,[1]Traspaso!$B$4:$AE$24333,20,FALSE),""),"")</f>
        <v>4.5696000000000003</v>
      </c>
      <c r="E14" s="14">
        <f>IF($A14&lt;&gt;"",IFERROR(VLOOKUP($A14,[1]Traspaso!$B$4:$AE$24333,24,FALSE),""),"")</f>
        <v>28.9</v>
      </c>
      <c r="F14" s="14">
        <f>IF($A14&lt;&gt;"",IFERROR(VLOOKUP($A14,[1]Traspaso!$B$4:$AE$24333,25,FALSE),""),"")</f>
        <v>20</v>
      </c>
      <c r="G14" s="8">
        <f>IF($A14&lt;&gt;"",IFERROR(VLOOKUP($A14,[1]Traspaso!$B$4:$AE$24333,21,FALSE),""),"")</f>
        <v>44924.667719907404</v>
      </c>
      <c r="H14" s="40">
        <f>IF($A14&lt;&gt;"",IFERROR(VLOOKUP($A14,[1]Traspaso!$B$4:$AE$24333,26,FALSE),""),"")</f>
        <v>4.5696000000000003</v>
      </c>
      <c r="I14" s="5"/>
    </row>
    <row r="15" spans="1:10" x14ac:dyDescent="0.3">
      <c r="A15" s="1">
        <v>9855956</v>
      </c>
      <c r="B15" s="6"/>
      <c r="C15" s="30">
        <f>IF($A15&lt;&gt;"",IFERROR(VLOOKUP($A15,[1]Traspaso!$B$4:$AE$24333,14,FALSE),""),"")</f>
        <v>4.4291999999999998</v>
      </c>
      <c r="D15" s="30">
        <f>IF($A15&lt;&gt;"",IFERROR(VLOOKUP($A15,[1]Traspaso!$B$4:$AE$24333,20,FALSE),""),"")</f>
        <v>4.4295999999999998</v>
      </c>
      <c r="E15" s="14">
        <f>IF($A15&lt;&gt;"",IFERROR(VLOOKUP($A15,[1]Traspaso!$B$4:$AE$24333,24,FALSE),""),"")</f>
        <v>32.6</v>
      </c>
      <c r="F15" s="14">
        <f>IF($A15&lt;&gt;"",IFERROR(VLOOKUP($A15,[1]Traspaso!$B$4:$AE$24333,25,FALSE),""),"")</f>
        <v>20.3</v>
      </c>
      <c r="G15" s="8">
        <f>IF($A15&lt;&gt;"",IFERROR(VLOOKUP($A15,[1]Traspaso!$B$4:$AE$24333,21,FALSE),""),"")</f>
        <v>44868.413587962961</v>
      </c>
      <c r="H15" s="40">
        <f>IF($A15&lt;&gt;"",IFERROR(VLOOKUP($A15,[1]Traspaso!$B$4:$AE$24333,26,FALSE),""),"")</f>
        <v>4.4293999999999993</v>
      </c>
      <c r="I15" s="5"/>
    </row>
    <row r="16" spans="1:10" x14ac:dyDescent="0.3">
      <c r="A16" s="1">
        <v>9855957</v>
      </c>
      <c r="B16" s="6"/>
      <c r="C16" s="30">
        <f>IF($A16&lt;&gt;"",IFERROR(VLOOKUP($A16,[1]Traspaso!$B$4:$AE$24333,14,FALSE),""),"")</f>
        <v>4.4451999999999998</v>
      </c>
      <c r="D16" s="30">
        <f>IF($A16&lt;&gt;"",IFERROR(VLOOKUP($A16,[1]Traspaso!$B$4:$AE$24333,20,FALSE),""),"")</f>
        <v>4.4451999999999998</v>
      </c>
      <c r="E16" s="14">
        <f>IF($A16&lt;&gt;"",IFERROR(VLOOKUP($A16,[1]Traspaso!$B$4:$AE$24333,24,FALSE),""),"")</f>
        <v>32.6</v>
      </c>
      <c r="F16" s="14">
        <f>IF($A16&lt;&gt;"",IFERROR(VLOOKUP($A16,[1]Traspaso!$B$4:$AE$24333,25,FALSE),""),"")</f>
        <v>20.3</v>
      </c>
      <c r="G16" s="8">
        <f>IF($A16&lt;&gt;"",IFERROR(VLOOKUP($A16,[1]Traspaso!$B$4:$AE$24333,21,FALSE),""),"")</f>
        <v>44868.414189814815</v>
      </c>
      <c r="H16" s="40">
        <f>IF($A16&lt;&gt;"",IFERROR(VLOOKUP($A16,[1]Traspaso!$B$4:$AE$24333,26,FALSE),""),"")</f>
        <v>4.4451999999999998</v>
      </c>
      <c r="I16" s="5"/>
    </row>
    <row r="17" spans="1:9" x14ac:dyDescent="0.3">
      <c r="A17" s="1">
        <v>9855958</v>
      </c>
      <c r="B17" s="6"/>
      <c r="C17" s="30">
        <f>IF($A17&lt;&gt;"",IFERROR(VLOOKUP($A17,[1]Traspaso!$B$4:$AE$24333,14,FALSE),""),"")</f>
        <v>4.4488000000000003</v>
      </c>
      <c r="D17" s="30">
        <f>IF($A17&lt;&gt;"",IFERROR(VLOOKUP($A17,[1]Traspaso!$B$4:$AE$24333,20,FALSE),""),"")</f>
        <v>4.4493</v>
      </c>
      <c r="E17" s="14">
        <f>IF($A17&lt;&gt;"",IFERROR(VLOOKUP($A17,[1]Traspaso!$B$4:$AE$24333,24,FALSE),""),"")</f>
        <v>32.6</v>
      </c>
      <c r="F17" s="14">
        <f>IF($A17&lt;&gt;"",IFERROR(VLOOKUP($A17,[1]Traspaso!$B$4:$AE$24333,25,FALSE),""),"")</f>
        <v>20.3</v>
      </c>
      <c r="G17" s="8">
        <f>IF($A17&lt;&gt;"",IFERROR(VLOOKUP($A17,[1]Traspaso!$B$4:$AE$24333,21,FALSE),""),"")</f>
        <v>44868.414687500001</v>
      </c>
      <c r="H17" s="40">
        <f>IF($A17&lt;&gt;"",IFERROR(VLOOKUP($A17,[1]Traspaso!$B$4:$AE$24333,26,FALSE),""),"")</f>
        <v>4.4490499999999997</v>
      </c>
      <c r="I17" s="5"/>
    </row>
    <row r="18" spans="1:9" x14ac:dyDescent="0.3">
      <c r="A18" s="1">
        <v>9855959</v>
      </c>
      <c r="B18" s="6"/>
      <c r="C18" s="30">
        <f>IF($A18&lt;&gt;"",IFERROR(VLOOKUP($A18,[1]Traspaso!$B$4:$AE$24333,14,FALSE),""),"")</f>
        <v>4.4164000000000003</v>
      </c>
      <c r="D18" s="30">
        <f>IF($A18&lt;&gt;"",IFERROR(VLOOKUP($A18,[1]Traspaso!$B$4:$AE$24333,20,FALSE),""),"")</f>
        <v>4.4161999999999999</v>
      </c>
      <c r="E18" s="14">
        <f>IF($A18&lt;&gt;"",IFERROR(VLOOKUP($A18,[1]Traspaso!$B$4:$AE$24333,24,FALSE),""),"")</f>
        <v>32.6</v>
      </c>
      <c r="F18" s="14">
        <f>IF($A18&lt;&gt;"",IFERROR(VLOOKUP($A18,[1]Traspaso!$B$4:$AE$24333,25,FALSE),""),"")</f>
        <v>20.3</v>
      </c>
      <c r="G18" s="8">
        <f>IF($A18&lt;&gt;"",IFERROR(VLOOKUP($A18,[1]Traspaso!$B$4:$AE$24333,21,FALSE),""),"")</f>
        <v>44868.415092592593</v>
      </c>
      <c r="H18" s="40">
        <f>IF($A18&lt;&gt;"",IFERROR(VLOOKUP($A18,[1]Traspaso!$B$4:$AE$24333,26,FALSE),""),"")</f>
        <v>4.4162999999999997</v>
      </c>
      <c r="I18" s="5"/>
    </row>
    <row r="19" spans="1:9" x14ac:dyDescent="0.3">
      <c r="A19" s="1">
        <v>9855960</v>
      </c>
      <c r="B19" s="6"/>
      <c r="C19" s="30">
        <f>IF($A19&lt;&gt;"",IFERROR(VLOOKUP($A19,[1]Traspaso!$B$4:$AE$24333,14,FALSE),""),"")</f>
        <v>4.4311999999999996</v>
      </c>
      <c r="D19" s="30">
        <f>IF($A19&lt;&gt;"",IFERROR(VLOOKUP($A19,[1]Traspaso!$B$4:$AE$24333,20,FALSE),""),"")</f>
        <v>4.4309000000000003</v>
      </c>
      <c r="E19" s="14">
        <f>IF($A19&lt;&gt;"",IFERROR(VLOOKUP($A19,[1]Traspaso!$B$4:$AE$24333,24,FALSE),""),"")</f>
        <v>32.6</v>
      </c>
      <c r="F19" s="14">
        <f>IF($A19&lt;&gt;"",IFERROR(VLOOKUP($A19,[1]Traspaso!$B$4:$AE$24333,25,FALSE),""),"")</f>
        <v>20.3</v>
      </c>
      <c r="G19" s="8">
        <f>IF($A19&lt;&gt;"",IFERROR(VLOOKUP($A19,[1]Traspaso!$B$4:$AE$24333,21,FALSE),""),"")</f>
        <v>44868.415601851855</v>
      </c>
      <c r="H19" s="40">
        <f>IF($A19&lt;&gt;"",IFERROR(VLOOKUP($A19,[1]Traspaso!$B$4:$AE$24333,26,FALSE),""),"")</f>
        <v>4.4310499999999999</v>
      </c>
      <c r="I19" s="5"/>
    </row>
    <row r="20" spans="1:9" x14ac:dyDescent="0.3">
      <c r="A20" s="1">
        <v>9855961</v>
      </c>
      <c r="B20" s="6"/>
      <c r="C20" s="30">
        <f>IF($A20&lt;&gt;"",IFERROR(VLOOKUP($A20,[1]Traspaso!$B$4:$AE$24333,14,FALSE),""),"")</f>
        <v>4.4161999999999999</v>
      </c>
      <c r="D20" s="30">
        <f>IF($A20&lt;&gt;"",IFERROR(VLOOKUP($A20,[1]Traspaso!$B$4:$AE$24333,20,FALSE),""),"")</f>
        <v>4.4161999999999999</v>
      </c>
      <c r="E20" s="14">
        <f>IF($A20&lt;&gt;"",IFERROR(VLOOKUP($A20,[1]Traspaso!$B$4:$AE$24333,24,FALSE),""),"")</f>
        <v>40.5</v>
      </c>
      <c r="F20" s="14">
        <f>IF($A20&lt;&gt;"",IFERROR(VLOOKUP($A20,[1]Traspaso!$B$4:$AE$24333,25,FALSE),""),"")</f>
        <v>20</v>
      </c>
      <c r="G20" s="8">
        <f>IF($A20&lt;&gt;"",IFERROR(VLOOKUP($A20,[1]Traspaso!$B$4:$AE$24333,21,FALSE),""),"")</f>
        <v>44868.416608796295</v>
      </c>
      <c r="H20" s="40">
        <f>IF($A20&lt;&gt;"",IFERROR(VLOOKUP($A20,[1]Traspaso!$B$4:$AE$24333,26,FALSE),""),"")</f>
        <v>4.4161999999999999</v>
      </c>
      <c r="I20" s="5"/>
    </row>
    <row r="21" spans="1:9" x14ac:dyDescent="0.3">
      <c r="A21" s="1" t="s">
        <v>67</v>
      </c>
      <c r="B21" s="6"/>
      <c r="C21" s="30">
        <f>IF($A21&lt;&gt;"",IFERROR(VLOOKUP($A21,[1]Traspaso!$B$4:$AE$24333,14,FALSE),""),"")</f>
        <v>5</v>
      </c>
      <c r="D21" s="30">
        <f>IF($A21&lt;&gt;"",IFERROR(VLOOKUP($A21,[1]Traspaso!$B$4:$AE$24333,20,FALSE),""),"")</f>
        <v>5</v>
      </c>
      <c r="E21" s="14">
        <f>IF($A21&lt;&gt;"",IFERROR(VLOOKUP($A21,[1]Traspaso!$B$4:$AE$24333,24,FALSE),""),"")</f>
        <v>43.9</v>
      </c>
      <c r="F21" s="14">
        <f>IF($A21&lt;&gt;"",IFERROR(VLOOKUP($A21,[1]Traspaso!$B$4:$AE$24333,25,FALSE),""),"")</f>
        <v>19.399999999999999</v>
      </c>
      <c r="G21" s="8">
        <f>IF($A21&lt;&gt;"",IFERROR(VLOOKUP($A21,[1]Traspaso!$B$4:$AE$24333,21,FALSE),""),"")</f>
        <v>44852.566828703704</v>
      </c>
      <c r="H21" s="40">
        <f>IF($A21&lt;&gt;"",IFERROR(VLOOKUP($A21,[1]Traspaso!$B$4:$AE$24333,26,FALSE),""),"")</f>
        <v>5</v>
      </c>
      <c r="I21" s="5"/>
    </row>
    <row r="22" spans="1:9" x14ac:dyDescent="0.3">
      <c r="A22" s="1"/>
      <c r="B22" s="6"/>
      <c r="C22" s="30" t="str">
        <f>IF($A22&lt;&gt;"",IFERROR(VLOOKUP($A22,[1]Traspaso!$B$4:$AE$24333,14,FALSE),""),"")</f>
        <v/>
      </c>
      <c r="D22" s="30" t="str">
        <f>IF($A22&lt;&gt;"",IFERROR(VLOOKUP($A22,[1]Traspaso!$B$4:$AE$24333,20,FALSE),""),"")</f>
        <v/>
      </c>
      <c r="E22" s="14" t="str">
        <f>IF($A22&lt;&gt;"",IFERROR(VLOOKUP($A22,[1]Traspaso!$B$4:$AE$24333,24,FALSE),""),"")</f>
        <v/>
      </c>
      <c r="F22" s="14" t="str">
        <f>IF($A22&lt;&gt;"",IFERROR(VLOOKUP($A22,[1]Traspaso!$B$4:$AE$24333,25,FALSE),""),"")</f>
        <v/>
      </c>
      <c r="G22" s="8" t="str">
        <f>IF($A22&lt;&gt;"",IFERROR(VLOOKUP($A22,[1]Traspaso!$B$4:$AE$24333,21,FALSE),""),"")</f>
        <v/>
      </c>
      <c r="H22" s="40" t="str">
        <f>IF($A22&lt;&gt;"",IFERROR(VLOOKUP($A22,[1]Traspaso!$B$4:$AE$24333,26,FALSE),""),"")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0" zoomScaleNormal="70" workbookViewId="0">
      <selection activeCell="V4" sqref="V4:W22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>QHV-05322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 t="shared" ref="L4:M6" si="0">IF(AND(AB4&lt;&gt;"",J4&lt;&gt;""),(J4-AB4),"")</f>
        <v/>
      </c>
      <c r="M4" s="14" t="str">
        <f t="shared" si="0"/>
        <v/>
      </c>
      <c r="N4" s="33">
        <v>4.7100999999999997</v>
      </c>
      <c r="O4" s="12">
        <v>44924.660682870373</v>
      </c>
      <c r="P4" s="1">
        <v>37.5</v>
      </c>
      <c r="Q4" s="1">
        <v>21.4</v>
      </c>
      <c r="R4" s="14">
        <f t="shared" ref="R4:S6" si="1">IF(AND(AB4&lt;&gt;"",P4&lt;&gt;""),(P4-AB4),"")</f>
        <v>36.4</v>
      </c>
      <c r="S4" s="14">
        <f t="shared" si="1"/>
        <v>21.4</v>
      </c>
      <c r="T4" s="33">
        <v>4.7081</v>
      </c>
      <c r="U4" s="12">
        <v>44924.741064814814</v>
      </c>
      <c r="V4" s="1">
        <v>34.6</v>
      </c>
      <c r="W4" s="1">
        <v>21</v>
      </c>
      <c r="X4" s="14">
        <f>IF(AND(AB4&lt;&gt;"",V4&lt;&gt;""),(V4-AB4),"")</f>
        <v>33.5</v>
      </c>
      <c r="Y4" s="14">
        <f>IF(AND(AC4&lt;&gt;"",W4&lt;&gt;""),(W4-AC4),"")</f>
        <v>21</v>
      </c>
      <c r="Z4" s="30">
        <f>IF(T4="","",IF(LEFT(Pesos_Blancos!A2,2)="QC",T4,IF(ABS((N4-T4))&lt;=0.005,(N4+T4)/2,"Error")))</f>
        <v>4.7090999999999994</v>
      </c>
      <c r="AA4" s="30">
        <f>IF(A4="","",IF(LEFT(Pesos_Blancos!A2,2)="QC",T4,IF(OR(Pesos_Blancos!H2&gt;Z4,Z4="Error"),"Verifique",ABS(Pesos_Blancos!H2-Z4))))</f>
        <v>0.10884999999999945</v>
      </c>
      <c r="AB4" s="6">
        <v>1.1000000000000001</v>
      </c>
      <c r="AC4" s="6">
        <v>0</v>
      </c>
      <c r="AD4" s="1" t="s">
        <v>63</v>
      </c>
    </row>
    <row r="5" spans="1:30" x14ac:dyDescent="0.3">
      <c r="A5" s="5" t="str">
        <f>IF(Pesos_Blancos!A3&lt;&gt;"",Pesos_Blancos!A3,"")</f>
        <v>QHV-05323</v>
      </c>
      <c r="B5" s="33"/>
      <c r="C5" s="12"/>
      <c r="D5" s="1"/>
      <c r="E5" s="1"/>
      <c r="F5" s="14" t="str">
        <f t="shared" ref="F5:F22" si="2">IF(AND(AB5&lt;&gt;"",D5&lt;&gt;""),(D5-AB5),"")</f>
        <v/>
      </c>
      <c r="G5" s="14" t="str">
        <f t="shared" ref="G5:G22" si="3">IF(AND(AC5&lt;&gt;"",E5&lt;&gt;""),(E5-AC5),"")</f>
        <v/>
      </c>
      <c r="H5" s="33"/>
      <c r="I5" s="12"/>
      <c r="J5" s="1"/>
      <c r="K5" s="1"/>
      <c r="L5" s="14" t="str">
        <f t="shared" si="0"/>
        <v/>
      </c>
      <c r="M5" s="14" t="str">
        <f t="shared" si="0"/>
        <v/>
      </c>
      <c r="N5" s="33">
        <v>4.6547000000000001</v>
      </c>
      <c r="O5" s="12">
        <v>44924.660717592589</v>
      </c>
      <c r="P5" s="1">
        <v>37.5</v>
      </c>
      <c r="Q5" s="1">
        <v>21.4</v>
      </c>
      <c r="R5" s="14">
        <f t="shared" si="1"/>
        <v>36.4</v>
      </c>
      <c r="S5" s="14">
        <f t="shared" si="1"/>
        <v>21.4</v>
      </c>
      <c r="T5" s="33">
        <v>4.6539000000000001</v>
      </c>
      <c r="U5" s="12">
        <v>44924.741215277776</v>
      </c>
      <c r="V5" s="1">
        <v>34.6</v>
      </c>
      <c r="W5" s="1">
        <v>21</v>
      </c>
      <c r="X5" s="14">
        <f t="shared" ref="X5:X22" si="4">IF(AND(AB5&lt;&gt;"",V5&lt;&gt;""),(V5-AB5),"")</f>
        <v>33.5</v>
      </c>
      <c r="Y5" s="14">
        <f t="shared" ref="Y5:Y22" si="5">IF(AND(AC5&lt;&gt;"",W5&lt;&gt;""),(W5-AC5),"")</f>
        <v>21</v>
      </c>
      <c r="Z5" s="30">
        <f>IF(T5="","",IF(LEFT(Pesos_Blancos!A3,2)="QC",T5,IF(ABS((N5-T5))&lt;=0.005,(N5+T5)/2,"Error")))</f>
        <v>4.6543000000000001</v>
      </c>
      <c r="AA5" s="30">
        <f>IF(A5="","",IF(LEFT(Pesos_Blancos!A3,2)="QC",T5,IF(OR(Pesos_Blancos!H3&gt;Z5,Z5="Error"),"Verifique",ABS(Pesos_Blancos!H3-Z5))))</f>
        <v>6.9049999999999834E-2</v>
      </c>
      <c r="AB5" s="6">
        <v>1.1000000000000001</v>
      </c>
      <c r="AC5" s="6">
        <v>0</v>
      </c>
      <c r="AD5" s="1" t="s">
        <v>63</v>
      </c>
    </row>
    <row r="6" spans="1:30" x14ac:dyDescent="0.3">
      <c r="A6" s="5" t="str">
        <f>IF(Pesos_Blancos!A4&lt;&gt;"",Pesos_Blancos!A4,"")</f>
        <v>QHV-05324</v>
      </c>
      <c r="B6" s="33"/>
      <c r="C6" s="12"/>
      <c r="D6" s="1"/>
      <c r="E6" s="1"/>
      <c r="F6" s="14" t="str">
        <f t="shared" si="2"/>
        <v/>
      </c>
      <c r="G6" s="14" t="str">
        <f t="shared" si="3"/>
        <v/>
      </c>
      <c r="H6" s="33"/>
      <c r="I6" s="12"/>
      <c r="J6" s="1"/>
      <c r="K6" s="1"/>
      <c r="L6" s="14" t="str">
        <f t="shared" si="0"/>
        <v/>
      </c>
      <c r="M6" s="14" t="str">
        <f t="shared" si="0"/>
        <v/>
      </c>
      <c r="N6" s="33">
        <v>4.6898</v>
      </c>
      <c r="O6" s="12">
        <v>44924.661064814813</v>
      </c>
      <c r="P6" s="1">
        <v>37.5</v>
      </c>
      <c r="Q6" s="1">
        <v>21.4</v>
      </c>
      <c r="R6" s="14">
        <f t="shared" si="1"/>
        <v>36.4</v>
      </c>
      <c r="S6" s="14">
        <f t="shared" si="1"/>
        <v>21.4</v>
      </c>
      <c r="T6" s="33">
        <v>4.6893000000000002</v>
      </c>
      <c r="U6" s="12">
        <v>44924.741747685184</v>
      </c>
      <c r="V6" s="1">
        <v>34.6</v>
      </c>
      <c r="W6" s="1">
        <v>21</v>
      </c>
      <c r="X6" s="14">
        <f t="shared" si="4"/>
        <v>33.5</v>
      </c>
      <c r="Y6" s="14">
        <f t="shared" si="5"/>
        <v>21</v>
      </c>
      <c r="Z6" s="30">
        <f>IF(T6="","",IF(LEFT(Pesos_Blancos!A4,2)="QC",T6,IF(ABS((N6-T6))&lt;=0.005,(N6+T6)/2,"Error")))</f>
        <v>4.6895500000000006</v>
      </c>
      <c r="AA6" s="30">
        <f>IF(A6="","",IF(LEFT(Pesos_Blancos!A4,2)="QC",T6,IF(OR(Pesos_Blancos!H4&gt;Z6,Z6="Error"),"Verifique",ABS(Pesos_Blancos!H4-Z6))))</f>
        <v>0.10095000000000098</v>
      </c>
      <c r="AB6" s="6">
        <v>1.1000000000000001</v>
      </c>
      <c r="AC6" s="6">
        <v>0</v>
      </c>
      <c r="AD6" s="1" t="s">
        <v>63</v>
      </c>
    </row>
    <row r="7" spans="1:30" x14ac:dyDescent="0.3">
      <c r="A7" s="5">
        <f>IF(Pesos_Blancos!A5&lt;&gt;"",Pesos_Blancos!A5,"")</f>
        <v>9855986</v>
      </c>
      <c r="B7" s="33"/>
      <c r="C7" s="12"/>
      <c r="D7" s="1"/>
      <c r="E7" s="1"/>
      <c r="F7" s="14" t="str">
        <f t="shared" si="2"/>
        <v/>
      </c>
      <c r="G7" s="14" t="str">
        <f t="shared" si="3"/>
        <v/>
      </c>
      <c r="H7" s="33"/>
      <c r="I7" s="12"/>
      <c r="J7" s="1"/>
      <c r="K7" s="1"/>
      <c r="L7" s="14" t="str">
        <f t="shared" ref="L7:L22" si="6">IF(AND(AB7&lt;&gt;"",J7&lt;&gt;""),(J7-AB7),"")</f>
        <v/>
      </c>
      <c r="M7" s="14" t="str">
        <f t="shared" ref="M7:M22" si="7">IF(AND(AC7&lt;&gt;"",K7&lt;&gt;""),(K7-AC7),"")</f>
        <v/>
      </c>
      <c r="N7" s="33">
        <v>4.4633000000000003</v>
      </c>
      <c r="O7" s="12">
        <v>44924.66134259259</v>
      </c>
      <c r="P7" s="1">
        <v>37.5</v>
      </c>
      <c r="Q7" s="1">
        <v>21.4</v>
      </c>
      <c r="R7" s="14">
        <f t="shared" ref="R7:R22" si="8">IF(AND(AB7&lt;&gt;"",P7&lt;&gt;""),(P7-AB7),"")</f>
        <v>36.4</v>
      </c>
      <c r="S7" s="14">
        <f t="shared" ref="S7:S22" si="9">IF(AND(AC7&lt;&gt;"",Q7&lt;&gt;""),(Q7-AC7),"")</f>
        <v>21.4</v>
      </c>
      <c r="T7" s="33">
        <v>4.4611999999999998</v>
      </c>
      <c r="U7" s="12">
        <v>44924.742129629631</v>
      </c>
      <c r="V7" s="1">
        <v>34.6</v>
      </c>
      <c r="W7" s="1">
        <v>21</v>
      </c>
      <c r="X7" s="14">
        <f t="shared" si="4"/>
        <v>33.5</v>
      </c>
      <c r="Y7" s="14">
        <f t="shared" si="5"/>
        <v>21</v>
      </c>
      <c r="Z7" s="30">
        <f>IF(T7="","",IF(LEFT(Pesos_Blancos!A5,2)="QC",T7,IF(ABS((N7-T7))&lt;=0.005,(N7+T7)/2,"Error")))</f>
        <v>4.46225</v>
      </c>
      <c r="AA7" s="30">
        <f>IF(A7="","",IF(LEFT(Pesos_Blancos!A5,2)="QC",T7,IF(OR(Pesos_Blancos!H5&gt;Z7,Z7="Error"),"Verifique",ABS(Pesos_Blancos!H5-Z7))))</f>
        <v>2.6850000000000485E-2</v>
      </c>
      <c r="AB7" s="6">
        <v>1.1000000000000001</v>
      </c>
      <c r="AC7" s="6">
        <v>0</v>
      </c>
      <c r="AD7" s="1" t="s">
        <v>63</v>
      </c>
    </row>
    <row r="8" spans="1:30" x14ac:dyDescent="0.3">
      <c r="A8" s="5">
        <f>IF(Pesos_Blancos!A6&lt;&gt;"",Pesos_Blancos!A6,"")</f>
        <v>9855987</v>
      </c>
      <c r="B8" s="33"/>
      <c r="C8" s="12"/>
      <c r="D8" s="1"/>
      <c r="E8" s="1"/>
      <c r="F8" s="14" t="str">
        <f t="shared" si="2"/>
        <v/>
      </c>
      <c r="G8" s="14" t="str">
        <f t="shared" si="3"/>
        <v/>
      </c>
      <c r="H8" s="33"/>
      <c r="I8" s="12"/>
      <c r="J8" s="1"/>
      <c r="K8" s="1"/>
      <c r="L8" s="14" t="str">
        <f t="shared" si="6"/>
        <v/>
      </c>
      <c r="M8" s="14" t="str">
        <f t="shared" si="7"/>
        <v/>
      </c>
      <c r="N8" s="33">
        <v>4.4878999999999998</v>
      </c>
      <c r="O8" s="12">
        <v>44924.661574074074</v>
      </c>
      <c r="P8" s="1">
        <v>37.5</v>
      </c>
      <c r="Q8" s="1">
        <v>21.4</v>
      </c>
      <c r="R8" s="14">
        <f t="shared" si="8"/>
        <v>36.4</v>
      </c>
      <c r="S8" s="14">
        <f t="shared" si="9"/>
        <v>21.4</v>
      </c>
      <c r="T8" s="33">
        <v>4.4885000000000002</v>
      </c>
      <c r="U8" s="12">
        <v>44924.743506944447</v>
      </c>
      <c r="V8" s="1">
        <v>34.6</v>
      </c>
      <c r="W8" s="1">
        <v>21</v>
      </c>
      <c r="X8" s="14">
        <f>IF(AND(AB8&lt;&gt;"",V8&lt;&gt;""),(V8-AB8),"")</f>
        <v>33.5</v>
      </c>
      <c r="Y8" s="14">
        <f>IF(AND(AC8&lt;&gt;"",W8&lt;&gt;""),(W8-AC8),"")</f>
        <v>21</v>
      </c>
      <c r="Z8" s="30">
        <f>IF(T8="","",IF(LEFT(Pesos_Blancos!A6,2)="QC",T8,IF(ABS((N8-T8))&lt;=0.005,(N8+T8)/2,"Error")))</f>
        <v>4.4882</v>
      </c>
      <c r="AA8" s="30">
        <f>IF(A8="","",IF(LEFT(Pesos_Blancos!A6,2)="QC",T8,IF(OR(Pesos_Blancos!H6&gt;Z8,Z8="Error"),"Verifique",ABS(Pesos_Blancos!H6-Z8))))</f>
        <v>3.4099999999999575E-2</v>
      </c>
      <c r="AB8" s="6">
        <v>1.1000000000000001</v>
      </c>
      <c r="AC8" s="6">
        <v>0</v>
      </c>
      <c r="AD8" s="1" t="s">
        <v>63</v>
      </c>
    </row>
    <row r="9" spans="1:30" x14ac:dyDescent="0.3">
      <c r="A9" s="5">
        <f>IF(Pesos_Blancos!A7&lt;&gt;"",Pesos_Blancos!A7,"")</f>
        <v>9855988</v>
      </c>
      <c r="B9" s="33"/>
      <c r="C9" s="12"/>
      <c r="D9" s="1"/>
      <c r="E9" s="1"/>
      <c r="F9" s="14" t="str">
        <f t="shared" si="2"/>
        <v/>
      </c>
      <c r="G9" s="14" t="str">
        <f t="shared" si="3"/>
        <v/>
      </c>
      <c r="H9" s="33"/>
      <c r="I9" s="12"/>
      <c r="J9" s="1"/>
      <c r="K9" s="1"/>
      <c r="L9" s="14" t="str">
        <f t="shared" si="6"/>
        <v/>
      </c>
      <c r="M9" s="14" t="str">
        <f t="shared" si="7"/>
        <v/>
      </c>
      <c r="N9" s="33">
        <v>4.4543999999999997</v>
      </c>
      <c r="O9" s="12">
        <v>44924.662002314813</v>
      </c>
      <c r="P9" s="1">
        <v>37.5</v>
      </c>
      <c r="Q9" s="1">
        <v>21.4</v>
      </c>
      <c r="R9" s="14">
        <f t="shared" si="8"/>
        <v>36.4</v>
      </c>
      <c r="S9" s="14">
        <f t="shared" si="9"/>
        <v>21.4</v>
      </c>
      <c r="T9" s="33">
        <v>4.4554999999999998</v>
      </c>
      <c r="U9" s="12">
        <v>44924.743819444448</v>
      </c>
      <c r="V9" s="1">
        <v>34.6</v>
      </c>
      <c r="W9" s="1">
        <v>21</v>
      </c>
      <c r="X9" s="14">
        <f t="shared" si="4"/>
        <v>33.5</v>
      </c>
      <c r="Y9" s="14">
        <f t="shared" si="5"/>
        <v>21</v>
      </c>
      <c r="Z9" s="30">
        <f>IF(T9="","",IF(LEFT(Pesos_Blancos!A7,2)="QC",T9,IF(ABS((N9-T9))&lt;=0.005,(N9+T9)/2,"Error")))</f>
        <v>4.4549500000000002</v>
      </c>
      <c r="AA9" s="30">
        <f>IF(A9="","",IF(LEFT(Pesos_Blancos!A7,2)="QC",T9,IF(OR(Pesos_Blancos!H7&gt;Z9,Z9="Error"),"Verifique",ABS(Pesos_Blancos!H7-Z9))))</f>
        <v>1.900000000000901E-3</v>
      </c>
      <c r="AB9" s="6">
        <v>1.1000000000000001</v>
      </c>
      <c r="AC9" s="6">
        <v>0</v>
      </c>
      <c r="AD9" s="1" t="s">
        <v>63</v>
      </c>
    </row>
    <row r="10" spans="1:30" x14ac:dyDescent="0.3">
      <c r="A10" s="5">
        <f>IF(Pesos_Blancos!A8&lt;&gt;"",Pesos_Blancos!A8,"")</f>
        <v>9855989</v>
      </c>
      <c r="B10" s="33"/>
      <c r="C10" s="12"/>
      <c r="D10" s="1"/>
      <c r="E10" s="1"/>
      <c r="F10" s="14" t="str">
        <f t="shared" si="2"/>
        <v/>
      </c>
      <c r="G10" s="14" t="str">
        <f t="shared" si="3"/>
        <v/>
      </c>
      <c r="H10" s="33"/>
      <c r="I10" s="12"/>
      <c r="J10" s="1"/>
      <c r="K10" s="1"/>
      <c r="L10" s="14" t="str">
        <f t="shared" si="6"/>
        <v/>
      </c>
      <c r="M10" s="14" t="str">
        <f t="shared" si="7"/>
        <v/>
      </c>
      <c r="N10" s="33">
        <v>4.4695</v>
      </c>
      <c r="O10" s="12">
        <v>44924.662453703706</v>
      </c>
      <c r="P10" s="1">
        <v>37.5</v>
      </c>
      <c r="Q10" s="1">
        <v>21.4</v>
      </c>
      <c r="R10" s="14">
        <f t="shared" si="8"/>
        <v>36.4</v>
      </c>
      <c r="S10" s="14">
        <f t="shared" si="9"/>
        <v>21.4</v>
      </c>
      <c r="T10" s="33">
        <v>4.4706000000000001</v>
      </c>
      <c r="U10" s="12">
        <v>44924.74417824074</v>
      </c>
      <c r="V10" s="1">
        <v>34.6</v>
      </c>
      <c r="W10" s="1">
        <v>21</v>
      </c>
      <c r="X10" s="14">
        <f t="shared" si="4"/>
        <v>33.5</v>
      </c>
      <c r="Y10" s="14">
        <f t="shared" si="5"/>
        <v>21</v>
      </c>
      <c r="Z10" s="30">
        <f>IF(T10="","",IF(LEFT(Pesos_Blancos!A8,2)="QC",T10,IF(ABS((N10-T10))&lt;=0.005,(N10+T10)/2,"Error")))</f>
        <v>4.4700500000000005</v>
      </c>
      <c r="AA10" s="30">
        <f>IF(A10="","",IF(LEFT(Pesos_Blancos!A8,2)="QC",T10,IF(OR(Pesos_Blancos!H8&gt;Z10,Z10="Error"),"Verifique",ABS(Pesos_Blancos!H8-Z10))))</f>
        <v>2.7850000000000819E-2</v>
      </c>
      <c r="AB10" s="6">
        <v>1.1000000000000001</v>
      </c>
      <c r="AC10" s="6">
        <v>0</v>
      </c>
      <c r="AD10" s="1" t="s">
        <v>63</v>
      </c>
    </row>
    <row r="11" spans="1:30" x14ac:dyDescent="0.3">
      <c r="A11" s="5">
        <f>IF(Pesos_Blancos!A9&lt;&gt;"",Pesos_Blancos!A9,"")</f>
        <v>9855972</v>
      </c>
      <c r="B11" s="33"/>
      <c r="C11" s="12"/>
      <c r="D11" s="1"/>
      <c r="E11" s="1"/>
      <c r="F11" s="14" t="str">
        <f t="shared" si="2"/>
        <v/>
      </c>
      <c r="G11" s="14" t="str">
        <f t="shared" si="3"/>
        <v/>
      </c>
      <c r="H11" s="33"/>
      <c r="I11" s="12"/>
      <c r="J11" s="1"/>
      <c r="K11" s="1"/>
      <c r="L11" s="14" t="str">
        <f t="shared" si="6"/>
        <v/>
      </c>
      <c r="M11" s="14" t="str">
        <f t="shared" si="7"/>
        <v/>
      </c>
      <c r="N11" s="33">
        <v>4.4721000000000002</v>
      </c>
      <c r="O11" s="12">
        <v>44924.662662037037</v>
      </c>
      <c r="P11" s="1">
        <v>37.5</v>
      </c>
      <c r="Q11" s="1">
        <v>21.4</v>
      </c>
      <c r="R11" s="14">
        <f t="shared" si="8"/>
        <v>36.4</v>
      </c>
      <c r="S11" s="14">
        <f t="shared" si="9"/>
        <v>21.4</v>
      </c>
      <c r="T11" s="33">
        <v>4.4729000000000001</v>
      </c>
      <c r="U11" s="12">
        <v>44924.745219907411</v>
      </c>
      <c r="V11" s="1">
        <v>34.6</v>
      </c>
      <c r="W11" s="1">
        <v>21</v>
      </c>
      <c r="X11" s="14">
        <f t="shared" si="4"/>
        <v>33.5</v>
      </c>
      <c r="Y11" s="14">
        <f t="shared" si="5"/>
        <v>21</v>
      </c>
      <c r="Z11" s="30">
        <f>IF(T11="","",IF(LEFT(Pesos_Blancos!A9,2)="QC",T11,IF(ABS((N11-T11))&lt;=0.005,(N11+T11)/2,"Error")))</f>
        <v>4.4725000000000001</v>
      </c>
      <c r="AA11" s="30">
        <f>IF(A11="","",IF(LEFT(Pesos_Blancos!A9,2)="QC",T11,IF(OR(Pesos_Blancos!H9&gt;Z11,Z11="Error"),"Verifique",ABS(Pesos_Blancos!H9-Z11))))</f>
        <v>2.6500000000000412E-2</v>
      </c>
      <c r="AB11" s="6">
        <v>1.1000000000000001</v>
      </c>
      <c r="AC11" s="6">
        <v>0</v>
      </c>
      <c r="AD11" s="1" t="s">
        <v>63</v>
      </c>
    </row>
    <row r="12" spans="1:30" x14ac:dyDescent="0.3">
      <c r="A12" s="5">
        <f>IF(Pesos_Blancos!A10&lt;&gt;"",Pesos_Blancos!A10,"")</f>
        <v>9855973</v>
      </c>
      <c r="B12" s="33"/>
      <c r="C12" s="12"/>
      <c r="D12" s="1"/>
      <c r="E12" s="1"/>
      <c r="F12" s="14" t="str">
        <f t="shared" si="2"/>
        <v/>
      </c>
      <c r="G12" s="14" t="str">
        <f t="shared" si="3"/>
        <v/>
      </c>
      <c r="H12" s="33"/>
      <c r="I12" s="12"/>
      <c r="J12" s="1"/>
      <c r="K12" s="1"/>
      <c r="L12" s="14" t="str">
        <f t="shared" si="6"/>
        <v/>
      </c>
      <c r="M12" s="14" t="str">
        <f t="shared" si="7"/>
        <v/>
      </c>
      <c r="N12" s="33">
        <v>4.4640000000000004</v>
      </c>
      <c r="O12" s="12">
        <v>44924.662974537037</v>
      </c>
      <c r="P12" s="1">
        <v>37.5</v>
      </c>
      <c r="Q12" s="1">
        <v>21.4</v>
      </c>
      <c r="R12" s="14">
        <f t="shared" si="8"/>
        <v>36.4</v>
      </c>
      <c r="S12" s="14">
        <f t="shared" si="9"/>
        <v>21.4</v>
      </c>
      <c r="T12" s="33">
        <v>4.4650999999999996</v>
      </c>
      <c r="U12" s="12">
        <v>44924.74560185185</v>
      </c>
      <c r="V12" s="1">
        <v>34.6</v>
      </c>
      <c r="W12" s="1">
        <v>21</v>
      </c>
      <c r="X12" s="14">
        <f t="shared" si="4"/>
        <v>33.5</v>
      </c>
      <c r="Y12" s="14">
        <f t="shared" si="5"/>
        <v>21</v>
      </c>
      <c r="Z12" s="30">
        <f>IF(T12="","",IF(LEFT(Pesos_Blancos!A10,2)="QC",T12,IF(ABS((N12-T12))&lt;=0.005,(N12+T12)/2,"Error")))</f>
        <v>4.46455</v>
      </c>
      <c r="AA12" s="30">
        <f>IF(A12="","",IF(LEFT(Pesos_Blancos!A10,2)="QC",T12,IF(OR(Pesos_Blancos!H10&gt;Z12,Z12="Error"),"Verifique",ABS(Pesos_Blancos!H10-Z12))))</f>
        <v>1.9749999999999268E-2</v>
      </c>
      <c r="AB12" s="6">
        <v>1.1000000000000001</v>
      </c>
      <c r="AC12" s="6">
        <v>0</v>
      </c>
      <c r="AD12" s="1" t="s">
        <v>63</v>
      </c>
    </row>
    <row r="13" spans="1:30" x14ac:dyDescent="0.3">
      <c r="A13" s="5">
        <f>IF(Pesos_Blancos!A11&lt;&gt;"",Pesos_Blancos!A11,"")</f>
        <v>9855974</v>
      </c>
      <c r="B13" s="33"/>
      <c r="C13" s="12"/>
      <c r="D13" s="1"/>
      <c r="E13" s="1"/>
      <c r="F13" s="14" t="str">
        <f t="shared" si="2"/>
        <v/>
      </c>
      <c r="G13" s="14" t="str">
        <f t="shared" si="3"/>
        <v/>
      </c>
      <c r="H13" s="33"/>
      <c r="I13" s="12"/>
      <c r="J13" s="1"/>
      <c r="K13" s="1"/>
      <c r="L13" s="14" t="str">
        <f t="shared" si="6"/>
        <v/>
      </c>
      <c r="M13" s="14" t="str">
        <f t="shared" si="7"/>
        <v/>
      </c>
      <c r="N13" s="33">
        <v>4.5404</v>
      </c>
      <c r="O13" s="12">
        <v>44924.663194444445</v>
      </c>
      <c r="P13" s="1">
        <v>37.5</v>
      </c>
      <c r="Q13" s="1">
        <v>21.4</v>
      </c>
      <c r="R13" s="14">
        <f t="shared" si="8"/>
        <v>36.4</v>
      </c>
      <c r="S13" s="14">
        <f t="shared" si="9"/>
        <v>21.4</v>
      </c>
      <c r="T13" s="33">
        <v>4.5410000000000004</v>
      </c>
      <c r="U13" s="12">
        <v>44924.746712962966</v>
      </c>
      <c r="V13" s="1">
        <v>34.6</v>
      </c>
      <c r="W13" s="1">
        <v>21</v>
      </c>
      <c r="X13" s="14">
        <f t="shared" si="4"/>
        <v>33.5</v>
      </c>
      <c r="Y13" s="14">
        <f t="shared" si="5"/>
        <v>21</v>
      </c>
      <c r="Z13" s="30">
        <f>IF(T13="","",IF(LEFT(Pesos_Blancos!A11,2)="QC",T13,IF(ABS((N13-T13))&lt;=0.005,(N13+T13)/2,"Error")))</f>
        <v>4.5407000000000002</v>
      </c>
      <c r="AA13" s="30">
        <f>IF(A13="","",IF(LEFT(Pesos_Blancos!A11,2)="QC",T13,IF(OR(Pesos_Blancos!H11&gt;Z13,Z13="Error"),"Verifique",ABS(Pesos_Blancos!H11-Z13))))</f>
        <v>8.7900000000000311E-2</v>
      </c>
      <c r="AB13" s="6">
        <v>1.1000000000000001</v>
      </c>
      <c r="AC13" s="6">
        <v>0</v>
      </c>
      <c r="AD13" s="1" t="s">
        <v>63</v>
      </c>
    </row>
    <row r="14" spans="1:30" x14ac:dyDescent="0.3">
      <c r="A14" s="5">
        <f>IF(Pesos_Blancos!A12&lt;&gt;"",Pesos_Blancos!A12,"")</f>
        <v>9855975</v>
      </c>
      <c r="B14" s="33"/>
      <c r="C14" s="12"/>
      <c r="D14" s="1"/>
      <c r="E14" s="1"/>
      <c r="F14" s="14" t="str">
        <f t="shared" si="2"/>
        <v/>
      </c>
      <c r="G14" s="14" t="str">
        <f t="shared" si="3"/>
        <v/>
      </c>
      <c r="H14" s="33"/>
      <c r="I14" s="12"/>
      <c r="J14" s="1"/>
      <c r="K14" s="1"/>
      <c r="L14" s="14" t="str">
        <f t="shared" si="6"/>
        <v/>
      </c>
      <c r="M14" s="14" t="str">
        <f t="shared" si="7"/>
        <v/>
      </c>
      <c r="N14" s="33">
        <v>4.4459</v>
      </c>
      <c r="O14" s="12">
        <v>44924.663368055553</v>
      </c>
      <c r="P14" s="1">
        <v>37.5</v>
      </c>
      <c r="Q14" s="1">
        <v>21.4</v>
      </c>
      <c r="R14" s="14">
        <f t="shared" si="8"/>
        <v>36.4</v>
      </c>
      <c r="S14" s="14">
        <f t="shared" si="9"/>
        <v>21.4</v>
      </c>
      <c r="T14" s="33">
        <v>4.4466999999999999</v>
      </c>
      <c r="U14" s="12">
        <v>44924.747037037036</v>
      </c>
      <c r="V14" s="1">
        <v>34.6</v>
      </c>
      <c r="W14" s="1">
        <v>21</v>
      </c>
      <c r="X14" s="14">
        <f t="shared" si="4"/>
        <v>33.5</v>
      </c>
      <c r="Y14" s="14">
        <f t="shared" si="5"/>
        <v>21</v>
      </c>
      <c r="Z14" s="30">
        <f>IF(T14="","",IF(LEFT(Pesos_Blancos!A12,2)="QC",T14,IF(ABS((N14-T14))&lt;=0.005,(N14+T14)/2,"Error")))</f>
        <v>4.4462999999999999</v>
      </c>
      <c r="AA14" s="30">
        <f>IF(A14="","",IF(LEFT(Pesos_Blancos!A12,2)="QC",T14,IF(OR(Pesos_Blancos!H12&gt;Z14,Z14="Error"),"Verifique",ABS(Pesos_Blancos!H12-Z14))))</f>
        <v>1.4999999999965041E-4</v>
      </c>
      <c r="AB14" s="6">
        <v>1.1000000000000001</v>
      </c>
      <c r="AC14" s="6">
        <v>0</v>
      </c>
      <c r="AD14" s="1" t="s">
        <v>63</v>
      </c>
    </row>
    <row r="15" spans="1:30" x14ac:dyDescent="0.3">
      <c r="A15" s="5">
        <f>IF(Pesos_Blancos!A13&lt;&gt;"",Pesos_Blancos!A13,"")</f>
        <v>9855978</v>
      </c>
      <c r="B15" s="33"/>
      <c r="C15" s="12"/>
      <c r="D15" s="1"/>
      <c r="E15" s="1"/>
      <c r="F15" s="14" t="str">
        <f t="shared" si="2"/>
        <v/>
      </c>
      <c r="G15" s="14" t="str">
        <f t="shared" si="3"/>
        <v/>
      </c>
      <c r="H15" s="33"/>
      <c r="I15" s="12"/>
      <c r="J15" s="1"/>
      <c r="K15" s="1"/>
      <c r="L15" s="14" t="str">
        <f t="shared" si="6"/>
        <v/>
      </c>
      <c r="M15" s="14" t="str">
        <f t="shared" si="7"/>
        <v/>
      </c>
      <c r="N15" s="33">
        <v>4.4764999999999997</v>
      </c>
      <c r="O15" s="12">
        <v>44924.6641087963</v>
      </c>
      <c r="P15" s="1">
        <v>37.5</v>
      </c>
      <c r="Q15" s="1">
        <v>21.4</v>
      </c>
      <c r="R15" s="14">
        <f t="shared" si="8"/>
        <v>36.4</v>
      </c>
      <c r="S15" s="14">
        <f t="shared" si="9"/>
        <v>21.4</v>
      </c>
      <c r="T15" s="33">
        <v>4.4785000000000004</v>
      </c>
      <c r="U15" s="12">
        <v>44924.747384259259</v>
      </c>
      <c r="V15" s="1">
        <v>34.6</v>
      </c>
      <c r="W15" s="1">
        <v>21</v>
      </c>
      <c r="X15" s="14">
        <f t="shared" si="4"/>
        <v>33.5</v>
      </c>
      <c r="Y15" s="14">
        <f t="shared" si="5"/>
        <v>21</v>
      </c>
      <c r="Z15" s="30">
        <f>IF(T15="","",IF(LEFT(Pesos_Blancos!A13,2)="QC",T15,IF(ABS((N15-T15))&lt;=0.005,(N15+T15)/2,"Error")))</f>
        <v>4.4775</v>
      </c>
      <c r="AA15" s="30">
        <f>IF(A15="","",IF(LEFT(Pesos_Blancos!A13,2)="QC",T15,IF(OR(Pesos_Blancos!H13&gt;Z15,Z15="Error"),"Verifique",ABS(Pesos_Blancos!H13-Z15))))</f>
        <v>1.9699999999999385E-2</v>
      </c>
      <c r="AB15" s="6">
        <v>1.1000000000000001</v>
      </c>
      <c r="AC15" s="6">
        <v>0</v>
      </c>
      <c r="AD15" s="1" t="s">
        <v>63</v>
      </c>
    </row>
    <row r="16" spans="1:30" x14ac:dyDescent="0.3">
      <c r="A16" s="5">
        <f>IF(Pesos_Blancos!A14&lt;&gt;"",Pesos_Blancos!A14,"")</f>
        <v>9997555</v>
      </c>
      <c r="B16" s="33"/>
      <c r="C16" s="12"/>
      <c r="D16" s="1"/>
      <c r="E16" s="1"/>
      <c r="F16" s="14" t="str">
        <f t="shared" si="2"/>
        <v/>
      </c>
      <c r="G16" s="14" t="str">
        <f t="shared" si="3"/>
        <v/>
      </c>
      <c r="H16" s="33"/>
      <c r="I16" s="12"/>
      <c r="J16" s="1"/>
      <c r="K16" s="1"/>
      <c r="L16" s="14" t="str">
        <f t="shared" si="6"/>
        <v/>
      </c>
      <c r="M16" s="14" t="str">
        <f t="shared" si="7"/>
        <v/>
      </c>
      <c r="N16" s="33">
        <v>4.5903</v>
      </c>
      <c r="O16" s="12">
        <v>44924.6643287037</v>
      </c>
      <c r="P16" s="1">
        <v>37.5</v>
      </c>
      <c r="Q16" s="1">
        <v>21.4</v>
      </c>
      <c r="R16" s="14">
        <f t="shared" si="8"/>
        <v>36.4</v>
      </c>
      <c r="S16" s="14">
        <f t="shared" si="9"/>
        <v>21.4</v>
      </c>
      <c r="T16" s="33">
        <v>4.5913000000000004</v>
      </c>
      <c r="U16" s="12">
        <v>44924.74759259259</v>
      </c>
      <c r="V16" s="1">
        <v>34.6</v>
      </c>
      <c r="W16" s="1">
        <v>21</v>
      </c>
      <c r="X16" s="14">
        <f t="shared" si="4"/>
        <v>33.5</v>
      </c>
      <c r="Y16" s="14">
        <f t="shared" si="5"/>
        <v>21</v>
      </c>
      <c r="Z16" s="30">
        <f>IF(T16="","",IF(LEFT(Pesos_Blancos!A14,2)="QC",T16,IF(ABS((N16-T16))&lt;=0.005,(N16+T16)/2,"Error")))</f>
        <v>4.5907999999999998</v>
      </c>
      <c r="AA16" s="30">
        <f>IF(A16="","",IF(LEFT(Pesos_Blancos!A14,2)="QC",T16,IF(OR(Pesos_Blancos!H14&gt;Z16,Z16="Error"),"Verifique",ABS(Pesos_Blancos!H14-Z16))))</f>
        <v>2.1199999999999442E-2</v>
      </c>
      <c r="AB16" s="6">
        <v>1.1000000000000001</v>
      </c>
      <c r="AC16" s="6">
        <v>0</v>
      </c>
      <c r="AD16" s="1" t="s">
        <v>63</v>
      </c>
    </row>
    <row r="17" spans="1:30" x14ac:dyDescent="0.3">
      <c r="A17" s="5">
        <f>IF(Pesos_Blancos!A15&lt;&gt;"",Pesos_Blancos!A15,"")</f>
        <v>9855956</v>
      </c>
      <c r="B17" s="33"/>
      <c r="C17" s="12"/>
      <c r="D17" s="1"/>
      <c r="E17" s="1"/>
      <c r="F17" s="14" t="str">
        <f t="shared" si="2"/>
        <v/>
      </c>
      <c r="G17" s="14" t="str">
        <f t="shared" si="3"/>
        <v/>
      </c>
      <c r="H17" s="33"/>
      <c r="I17" s="12"/>
      <c r="J17" s="1"/>
      <c r="K17" s="1"/>
      <c r="L17" s="14" t="str">
        <f t="shared" si="6"/>
        <v/>
      </c>
      <c r="M17" s="14" t="str">
        <f t="shared" si="7"/>
        <v/>
      </c>
      <c r="N17" s="33">
        <v>4.4390000000000001</v>
      </c>
      <c r="O17" s="12">
        <v>44924.665578703702</v>
      </c>
      <c r="P17" s="1">
        <v>37.5</v>
      </c>
      <c r="Q17" s="1">
        <v>21.4</v>
      </c>
      <c r="R17" s="14">
        <f t="shared" si="8"/>
        <v>36.4</v>
      </c>
      <c r="S17" s="14">
        <f t="shared" si="9"/>
        <v>21.4</v>
      </c>
      <c r="T17" s="33">
        <v>4.4381000000000004</v>
      </c>
      <c r="U17" s="12">
        <v>44924.748807870368</v>
      </c>
      <c r="V17" s="1">
        <v>34.6</v>
      </c>
      <c r="W17" s="1">
        <v>21</v>
      </c>
      <c r="X17" s="14">
        <f t="shared" si="4"/>
        <v>33.5</v>
      </c>
      <c r="Y17" s="14">
        <f t="shared" si="5"/>
        <v>21</v>
      </c>
      <c r="Z17" s="30">
        <f>IF(T17="","",IF(LEFT(Pesos_Blancos!A15,2)="QC",T17,IF(ABS((N17-T17))&lt;=0.005,(N17+T17)/2,"Error")))</f>
        <v>4.4385500000000002</v>
      </c>
      <c r="AA17" s="30">
        <f>IF(A17="","",IF(LEFT(Pesos_Blancos!A15,2)="QC",T17,IF(OR(Pesos_Blancos!H15&gt;Z17,Z17="Error"),"Verifique",ABS(Pesos_Blancos!H15-Z17))))</f>
        <v>9.1500000000008797E-3</v>
      </c>
      <c r="AB17" s="6">
        <v>1.1000000000000001</v>
      </c>
      <c r="AC17" s="6">
        <v>0</v>
      </c>
      <c r="AD17" s="1" t="s">
        <v>63</v>
      </c>
    </row>
    <row r="18" spans="1:30" x14ac:dyDescent="0.3">
      <c r="A18" s="5">
        <f>IF(Pesos_Blancos!A16&lt;&gt;"",Pesos_Blancos!A16,"")</f>
        <v>9855957</v>
      </c>
      <c r="B18" s="33"/>
      <c r="C18" s="12"/>
      <c r="D18" s="1"/>
      <c r="E18" s="1"/>
      <c r="F18" s="14" t="str">
        <f t="shared" si="2"/>
        <v/>
      </c>
      <c r="G18" s="14" t="str">
        <f t="shared" si="3"/>
        <v/>
      </c>
      <c r="H18" s="33"/>
      <c r="I18" s="12"/>
      <c r="J18" s="1"/>
      <c r="K18" s="1"/>
      <c r="L18" s="14" t="str">
        <f t="shared" si="6"/>
        <v/>
      </c>
      <c r="M18" s="14" t="str">
        <f t="shared" si="7"/>
        <v/>
      </c>
      <c r="N18" s="33">
        <v>4.4617000000000004</v>
      </c>
      <c r="O18" s="12">
        <v>44924.669374999998</v>
      </c>
      <c r="P18" s="1">
        <v>37.5</v>
      </c>
      <c r="Q18" s="1">
        <v>21.4</v>
      </c>
      <c r="R18" s="14">
        <f t="shared" si="8"/>
        <v>36.4</v>
      </c>
      <c r="S18" s="14">
        <f t="shared" si="9"/>
        <v>21.4</v>
      </c>
      <c r="T18" s="33">
        <v>4.4618000000000002</v>
      </c>
      <c r="U18" s="12">
        <v>44924.748993055553</v>
      </c>
      <c r="V18" s="1">
        <v>34.6</v>
      </c>
      <c r="W18" s="1">
        <v>21</v>
      </c>
      <c r="X18" s="14">
        <f t="shared" si="4"/>
        <v>33.5</v>
      </c>
      <c r="Y18" s="14">
        <f t="shared" si="5"/>
        <v>21</v>
      </c>
      <c r="Z18" s="30">
        <f>IF(T18="","",IF(LEFT(Pesos_Blancos!A16,2)="QC",T18,IF(ABS((N18-T18))&lt;=0.005,(N18+T18)/2,"Error")))</f>
        <v>4.4617500000000003</v>
      </c>
      <c r="AA18" s="30">
        <f>IF(A18="","",IF(LEFT(Pesos_Blancos!A16,2)="QC",T18,IF(OR(Pesos_Blancos!H16&gt;Z18,Z18="Error"),"Verifique",ABS(Pesos_Blancos!H16-Z18))))</f>
        <v>1.6550000000000509E-2</v>
      </c>
      <c r="AB18" s="6">
        <v>1.1000000000000001</v>
      </c>
      <c r="AC18" s="6">
        <v>0</v>
      </c>
      <c r="AD18" s="1" t="s">
        <v>63</v>
      </c>
    </row>
    <row r="19" spans="1:30" x14ac:dyDescent="0.3">
      <c r="A19" s="5">
        <f>IF(Pesos_Blancos!A17&lt;&gt;"",Pesos_Blancos!A17,"")</f>
        <v>9855958</v>
      </c>
      <c r="B19" s="33"/>
      <c r="C19" s="12"/>
      <c r="D19" s="1"/>
      <c r="E19" s="1"/>
      <c r="F19" s="14" t="str">
        <f t="shared" si="2"/>
        <v/>
      </c>
      <c r="G19" s="14" t="str">
        <f t="shared" si="3"/>
        <v/>
      </c>
      <c r="H19" s="33"/>
      <c r="I19" s="12"/>
      <c r="J19" s="1"/>
      <c r="K19" s="1"/>
      <c r="L19" s="14" t="str">
        <f t="shared" si="6"/>
        <v/>
      </c>
      <c r="M19" s="14" t="str">
        <f t="shared" si="7"/>
        <v/>
      </c>
      <c r="N19" s="33">
        <v>4.4602000000000004</v>
      </c>
      <c r="O19" s="12">
        <v>44924.669664351852</v>
      </c>
      <c r="P19" s="1">
        <v>37.5</v>
      </c>
      <c r="Q19" s="1">
        <v>21.4</v>
      </c>
      <c r="R19" s="14">
        <f t="shared" si="8"/>
        <v>36.4</v>
      </c>
      <c r="S19" s="14">
        <f t="shared" si="9"/>
        <v>21.4</v>
      </c>
      <c r="T19" s="33">
        <v>4.4584000000000001</v>
      </c>
      <c r="U19" s="12">
        <v>44924.749386574076</v>
      </c>
      <c r="V19" s="1">
        <v>34.6</v>
      </c>
      <c r="W19" s="1">
        <v>21</v>
      </c>
      <c r="X19" s="14">
        <f t="shared" si="4"/>
        <v>33.5</v>
      </c>
      <c r="Y19" s="14">
        <f t="shared" si="5"/>
        <v>21</v>
      </c>
      <c r="Z19" s="30">
        <f>IF(T19="","",IF(LEFT(Pesos_Blancos!A17,2)="QC",T19,IF(ABS((N19-T19))&lt;=0.005,(N19+T19)/2,"Error")))</f>
        <v>4.4593000000000007</v>
      </c>
      <c r="AA19" s="30">
        <f>IF(A19="","",IF(LEFT(Pesos_Blancos!A17,2)="QC",T19,IF(OR(Pesos_Blancos!H17&gt;Z19,Z19="Error"),"Verifique",ABS(Pesos_Blancos!H17-Z19))))</f>
        <v>1.0250000000000981E-2</v>
      </c>
      <c r="AB19" s="6">
        <v>1.1000000000000001</v>
      </c>
      <c r="AC19" s="6">
        <v>0</v>
      </c>
      <c r="AD19" s="1" t="s">
        <v>63</v>
      </c>
    </row>
    <row r="20" spans="1:30" x14ac:dyDescent="0.3">
      <c r="A20" s="5">
        <f>IF(Pesos_Blancos!A18&lt;&gt;"",Pesos_Blancos!A18,"")</f>
        <v>9855959</v>
      </c>
      <c r="B20" s="33"/>
      <c r="C20" s="12"/>
      <c r="D20" s="1"/>
      <c r="E20" s="1"/>
      <c r="F20" s="14" t="str">
        <f t="shared" si="2"/>
        <v/>
      </c>
      <c r="G20" s="14" t="str">
        <f t="shared" si="3"/>
        <v/>
      </c>
      <c r="H20" s="33"/>
      <c r="I20" s="12"/>
      <c r="J20" s="1"/>
      <c r="K20" s="1"/>
      <c r="L20" s="14" t="str">
        <f t="shared" si="6"/>
        <v/>
      </c>
      <c r="M20" s="14" t="str">
        <f t="shared" si="7"/>
        <v/>
      </c>
      <c r="N20" s="33">
        <v>4.4318999999999997</v>
      </c>
      <c r="O20" s="12">
        <v>44924.670243055552</v>
      </c>
      <c r="P20" s="1">
        <v>37.5</v>
      </c>
      <c r="Q20" s="1">
        <v>21.4</v>
      </c>
      <c r="R20" s="14">
        <f t="shared" si="8"/>
        <v>36.4</v>
      </c>
      <c r="S20" s="14">
        <f t="shared" si="9"/>
        <v>21.4</v>
      </c>
      <c r="T20" s="33">
        <v>4.4330999999999996</v>
      </c>
      <c r="U20" s="12">
        <v>44924.749560185184</v>
      </c>
      <c r="V20" s="1">
        <v>34.6</v>
      </c>
      <c r="W20" s="1">
        <v>21</v>
      </c>
      <c r="X20" s="14">
        <f t="shared" si="4"/>
        <v>33.5</v>
      </c>
      <c r="Y20" s="14">
        <f t="shared" si="5"/>
        <v>21</v>
      </c>
      <c r="Z20" s="30">
        <f>IF(T20="","",IF(LEFT(Pesos_Blancos!A18,2)="QC",T20,IF(ABS((N20-T20))&lt;=0.005,(N20+T20)/2,"Error")))</f>
        <v>4.4324999999999992</v>
      </c>
      <c r="AA20" s="30">
        <f>IF(A20="","",IF(LEFT(Pesos_Blancos!A18,2)="QC",T20,IF(OR(Pesos_Blancos!H18&gt;Z20,Z20="Error"),"Verifique",ABS(Pesos_Blancos!H18-Z20))))</f>
        <v>1.6199999999999548E-2</v>
      </c>
      <c r="AB20" s="6">
        <v>1.1000000000000001</v>
      </c>
      <c r="AC20" s="6">
        <v>0</v>
      </c>
      <c r="AD20" s="1" t="s">
        <v>63</v>
      </c>
    </row>
    <row r="21" spans="1:30" x14ac:dyDescent="0.3">
      <c r="A21" s="5">
        <f>IF(Pesos_Blancos!A19&lt;&gt;"",Pesos_Blancos!A19,"")</f>
        <v>9855960</v>
      </c>
      <c r="B21" s="33"/>
      <c r="C21" s="12"/>
      <c r="D21" s="1"/>
      <c r="E21" s="1"/>
      <c r="F21" s="14" t="str">
        <f t="shared" si="2"/>
        <v/>
      </c>
      <c r="G21" s="14" t="str">
        <f t="shared" si="3"/>
        <v/>
      </c>
      <c r="H21" s="33"/>
      <c r="I21" s="12"/>
      <c r="J21" s="1"/>
      <c r="K21" s="1"/>
      <c r="L21" s="14" t="str">
        <f t="shared" si="6"/>
        <v/>
      </c>
      <c r="M21" s="14" t="str">
        <f t="shared" si="7"/>
        <v/>
      </c>
      <c r="N21" s="33">
        <v>4.4733999999999998</v>
      </c>
      <c r="O21" s="12">
        <v>44924.670428240737</v>
      </c>
      <c r="P21" s="1">
        <v>37.5</v>
      </c>
      <c r="Q21" s="1">
        <v>21.4</v>
      </c>
      <c r="R21" s="14">
        <f t="shared" si="8"/>
        <v>36.4</v>
      </c>
      <c r="S21" s="14">
        <f t="shared" si="9"/>
        <v>21.4</v>
      </c>
      <c r="T21" s="33">
        <v>4.4729000000000001</v>
      </c>
      <c r="U21" s="12">
        <v>44924.749826388892</v>
      </c>
      <c r="V21" s="1">
        <v>34.6</v>
      </c>
      <c r="W21" s="1">
        <v>21</v>
      </c>
      <c r="X21" s="14">
        <f t="shared" si="4"/>
        <v>33.5</v>
      </c>
      <c r="Y21" s="14">
        <f t="shared" si="5"/>
        <v>21</v>
      </c>
      <c r="Z21" s="30">
        <f>IF(T21="","",IF(LEFT(Pesos_Blancos!A19,2)="QC",T21,IF(ABS((N21-T21))&lt;=0.005,(N21+T21)/2,"Error")))</f>
        <v>4.4731500000000004</v>
      </c>
      <c r="AA21" s="30">
        <f>IF(A21="","",IF(LEFT(Pesos_Blancos!A19,2)="QC",T21,IF(OR(Pesos_Blancos!H19&gt;Z21,Z21="Error"),"Verifique",ABS(Pesos_Blancos!H19-Z21))))</f>
        <v>4.210000000000047E-2</v>
      </c>
      <c r="AB21" s="6">
        <v>1.1000000000000001</v>
      </c>
      <c r="AC21" s="6">
        <v>0</v>
      </c>
      <c r="AD21" s="1" t="s">
        <v>63</v>
      </c>
    </row>
    <row r="22" spans="1:30" x14ac:dyDescent="0.3">
      <c r="A22" s="5">
        <f>IF(Pesos_Blancos!A20&lt;&gt;"",Pesos_Blancos!A20,"")</f>
        <v>9855961</v>
      </c>
      <c r="B22" s="33"/>
      <c r="C22" s="12"/>
      <c r="D22" s="1"/>
      <c r="E22" s="1"/>
      <c r="F22" s="14" t="str">
        <f t="shared" si="2"/>
        <v/>
      </c>
      <c r="G22" s="14" t="str">
        <f t="shared" si="3"/>
        <v/>
      </c>
      <c r="H22" s="33"/>
      <c r="I22" s="12"/>
      <c r="J22" s="1"/>
      <c r="K22" s="1"/>
      <c r="L22" s="14" t="str">
        <f t="shared" si="6"/>
        <v/>
      </c>
      <c r="M22" s="14" t="str">
        <f t="shared" si="7"/>
        <v/>
      </c>
      <c r="N22" s="33">
        <v>4.4394999999999998</v>
      </c>
      <c r="O22" s="12">
        <v>44924.670624999999</v>
      </c>
      <c r="P22" s="1">
        <v>37.5</v>
      </c>
      <c r="Q22" s="1">
        <v>21.4</v>
      </c>
      <c r="R22" s="14">
        <f t="shared" si="8"/>
        <v>36.4</v>
      </c>
      <c r="S22" s="14">
        <f t="shared" si="9"/>
        <v>21.4</v>
      </c>
      <c r="T22" s="33">
        <v>4.4393000000000002</v>
      </c>
      <c r="U22" s="12">
        <v>44924.750069444446</v>
      </c>
      <c r="V22" s="1">
        <v>34.6</v>
      </c>
      <c r="W22" s="1">
        <v>21</v>
      </c>
      <c r="X22" s="14">
        <f t="shared" si="4"/>
        <v>33.5</v>
      </c>
      <c r="Y22" s="14">
        <f t="shared" si="5"/>
        <v>21</v>
      </c>
      <c r="Z22" s="30">
        <f>IF(T22="","",IF(LEFT(Pesos_Blancos!A20,2)="QC",T22,IF(ABS((N22-T22))&lt;=0.005,(N22+T22)/2,"Error")))</f>
        <v>4.4394</v>
      </c>
      <c r="AA22" s="30">
        <f>IF(A22="","",IF(LEFT(Pesos_Blancos!A20,2)="QC",T22,IF(OR(Pesos_Blancos!H20&gt;Z22,Z22="Error"),"Verifique",ABS(Pesos_Blancos!H20-Z22))))</f>
        <v>2.3200000000000109E-2</v>
      </c>
      <c r="AB22" s="6">
        <v>1.1000000000000001</v>
      </c>
      <c r="AC22" s="6">
        <v>0</v>
      </c>
      <c r="AD22" s="1" t="s">
        <v>63</v>
      </c>
    </row>
    <row r="23" spans="1:30" x14ac:dyDescent="0.3">
      <c r="A23" s="5" t="str">
        <f>IF(Pesos_Blancos!A21&lt;&gt;"",Pesos_Blancos!A21,"")</f>
        <v>QC</v>
      </c>
      <c r="B23" s="33"/>
      <c r="C23" s="12"/>
      <c r="D23" s="1"/>
      <c r="E23" s="1"/>
      <c r="F23" s="14" t="str">
        <f>IF(AND(AB23&lt;&gt;"",D23&lt;&gt;""),(D23-AB23),"")</f>
        <v/>
      </c>
      <c r="G23" s="14" t="str">
        <f>IF(AND(AC23&lt;&gt;"",E23&lt;&gt;""),(E23-AC23),"")</f>
        <v/>
      </c>
      <c r="H23" s="33"/>
      <c r="I23" s="12"/>
      <c r="J23" s="1"/>
      <c r="K23" s="1"/>
      <c r="L23" s="14" t="str">
        <f>IF(AND(AB23&lt;&gt;"",J23&lt;&gt;""),(J23-AB23),"")</f>
        <v/>
      </c>
      <c r="M23" s="14" t="str">
        <f>IF(AND(AC23&lt;&gt;"",K23&lt;&gt;""),(K23-AC23),"")</f>
        <v/>
      </c>
      <c r="N23" s="33">
        <v>5</v>
      </c>
      <c r="O23" s="12">
        <v>44924.670949074076</v>
      </c>
      <c r="P23" s="1">
        <v>35.299999999999997</v>
      </c>
      <c r="Q23" s="1">
        <v>21.4</v>
      </c>
      <c r="R23" s="14">
        <f>IF(AND(AB23&lt;&gt;"",P23&lt;&gt;""),(P23-AB23),"")</f>
        <v>34.199999999999996</v>
      </c>
      <c r="S23" s="14">
        <f>IF(AND(AC23&lt;&gt;"",Q23&lt;&gt;""),(Q23-AC23),"")</f>
        <v>21.4</v>
      </c>
      <c r="T23" s="33">
        <v>5</v>
      </c>
      <c r="U23" s="12">
        <v>44924.750300925924</v>
      </c>
      <c r="V23" s="1">
        <v>36</v>
      </c>
      <c r="W23" s="1">
        <v>20.9</v>
      </c>
      <c r="X23" s="14">
        <f>IF(AND(AB23&lt;&gt;"",V23&lt;&gt;""),(V23-AB23),"")</f>
        <v>34.9</v>
      </c>
      <c r="Y23" s="14">
        <f>IF(AND(AC23&lt;&gt;"",W23&lt;&gt;""),(W23-AC23),"")</f>
        <v>20.9</v>
      </c>
      <c r="Z23" s="30">
        <f>IF(T23="","",IF(LEFT(Pesos_Blancos!A21,2)="QC",T23,IF(ABS((N23-T23))&lt;=0.005,(N23+T23)/2,"Error")))</f>
        <v>5</v>
      </c>
      <c r="AA23" s="30">
        <f>IF(A23="","",IF(LEFT(Pesos_Blancos!A21,2)="QC",T23,IF(OR(Pesos_Blancos!H21&gt;Z23,Z23="Error"),"Verifique",ABS(Pesos_Blancos!H21-Z23))))</f>
        <v>5</v>
      </c>
      <c r="AB23" s="6">
        <v>1.1000000000000001</v>
      </c>
      <c r="AC23" s="6">
        <v>0</v>
      </c>
      <c r="AD23" s="1" t="s">
        <v>63</v>
      </c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>IF(AND(AB24&lt;&gt;"",D24&lt;&gt;""),(D24-AB24),"")</f>
        <v/>
      </c>
      <c r="G24" s="14" t="str">
        <f>IF(AND(AC24&lt;&gt;"",E24&lt;&gt;""),(E24-AC24),"")</f>
        <v/>
      </c>
      <c r="H24" s="33"/>
      <c r="I24" s="12"/>
      <c r="J24" s="1"/>
      <c r="K24" s="1"/>
      <c r="L24" s="14" t="str">
        <f>IF(AND(AB24&lt;&gt;"",J24&lt;&gt;""),(J24-AB24),"")</f>
        <v/>
      </c>
      <c r="M24" s="14" t="str">
        <f>IF(AND(AC24&lt;&gt;"",K24&lt;&gt;""),(K24-AC24),"")</f>
        <v/>
      </c>
      <c r="N24" s="33"/>
      <c r="O24" s="12"/>
      <c r="P24" s="1"/>
      <c r="Q24" s="1"/>
      <c r="R24" s="14" t="str">
        <f>IF(AND(AB24&lt;&gt;"",P24&lt;&gt;""),(P24-AB24),"")</f>
        <v/>
      </c>
      <c r="S24" s="14" t="str">
        <f>IF(AND(AC24&lt;&gt;"",Q24&lt;&gt;""),(Q24-AC24),"")</f>
        <v/>
      </c>
      <c r="T24" s="33"/>
      <c r="U24" s="12"/>
      <c r="V24" s="1"/>
      <c r="W24" s="1"/>
      <c r="X24" s="14" t="str">
        <f>IF(AND(AB24&lt;&gt;"",V24&lt;&gt;""),(V24-AB24),"")</f>
        <v/>
      </c>
      <c r="Y24" s="14" t="str">
        <f>IF(AND(AC24&lt;&gt;"",W24&lt;&gt;""),(W24-AC24),"")</f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6">
        <v>1.1000000000000001</v>
      </c>
      <c r="AC24" s="6">
        <v>0</v>
      </c>
      <c r="AD24" s="1" t="s">
        <v>63</v>
      </c>
    </row>
  </sheetData>
  <sheetProtection algorithmName="SHA-512" hashValue="C3kwUya77gJecgub4mHmaRWI8V2+3Cky/GnByEFRDPVhYhIAYNxt995urxexZgO/kkPA8ncwC7w2zBOn//9nKQ==" saltValue="d7I4xKl8r35oGeCM1LGytg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>QHV-05322</v>
      </c>
      <c r="B2" s="37">
        <f>IF(AND(A2&lt;&gt;"",Filtros_Muestra!N4&lt;&gt;""),Filtros_Muestra!N4,"")</f>
        <v>4.7100999999999997</v>
      </c>
      <c r="C2" s="13">
        <f>IF(AND(A2&lt;&gt;"",Filtros_Muestra!O4&lt;&gt;""),Filtros_Muestra!O4,"")</f>
        <v>44924.660682870373</v>
      </c>
      <c r="D2">
        <f>IF(AND(A2&lt;&gt;"",Filtros_Muestra!R4&lt;&gt;""),Filtros_Muestra!R4,"")</f>
        <v>36.4</v>
      </c>
      <c r="E2">
        <f>IF(AND(A2&lt;&gt;"",Filtros_Muestra!S4&lt;&gt;""),Filtros_Muestra!S4,"")</f>
        <v>21.4</v>
      </c>
      <c r="F2" s="37">
        <f>IF(AND(A2&lt;&gt;"",Filtros_Muestra!T4&lt;&gt;""),Filtros_Muestra!T4,"")</f>
        <v>4.7081</v>
      </c>
      <c r="G2" s="13">
        <f>IF(AND(A2&lt;&gt;"",Filtros_Muestra!U4&lt;&gt;""),Filtros_Muestra!U4,"")</f>
        <v>44924.741064814814</v>
      </c>
      <c r="H2">
        <f>IF(AND(A2&lt;&gt;"",Filtros_Muestra!X4&lt;&gt;""),Filtros_Muestra!X4,"")</f>
        <v>33.5</v>
      </c>
      <c r="I2">
        <f>IF(AND(A2&lt;&gt;"",Filtros_Muestra!Y4&lt;&gt;""),Filtros_Muestra!Y4,"")</f>
        <v>21</v>
      </c>
      <c r="J2" s="16">
        <f>IF(AND(A2&lt;&gt;"",Filtros_Muestra!Z4&lt;&gt;""),Filtros_Muestra!Z4,"")</f>
        <v>4.7090999999999994</v>
      </c>
      <c r="K2" s="16">
        <f>IF(AND(A2&lt;&gt;"",Filtros_Muestra!AA4&lt;&gt;""),Filtros_Muestra!AA4,"")</f>
        <v>0.10884999999999945</v>
      </c>
    </row>
    <row r="3" spans="1:12" x14ac:dyDescent="0.3">
      <c r="A3" t="str">
        <f>IF(Pesos_Blancos!A3&lt;&gt;"",Pesos_Blancos!A3,"")</f>
        <v>QHV-05323</v>
      </c>
      <c r="B3" s="37">
        <f>IF(AND(A3&lt;&gt;"",Filtros_Muestra!N5&lt;&gt;""),Filtros_Muestra!N5,"")</f>
        <v>4.6547000000000001</v>
      </c>
      <c r="C3" s="13">
        <f>IF(AND(A3&lt;&gt;"",Filtros_Muestra!O5&lt;&gt;""),Filtros_Muestra!O5,"")</f>
        <v>44924.660717592589</v>
      </c>
      <c r="D3">
        <f>IF(AND(A3&lt;&gt;"",Filtros_Muestra!R5&lt;&gt;""),Filtros_Muestra!R5,"")</f>
        <v>36.4</v>
      </c>
      <c r="E3">
        <f>IF(AND(A3&lt;&gt;"",Filtros_Muestra!S5&lt;&gt;""),Filtros_Muestra!S5,"")</f>
        <v>21.4</v>
      </c>
      <c r="F3" s="37">
        <f>IF(AND(A3&lt;&gt;"",Filtros_Muestra!T5&lt;&gt;""),Filtros_Muestra!T5,"")</f>
        <v>4.6539000000000001</v>
      </c>
      <c r="G3" s="13">
        <f>IF(AND(A3&lt;&gt;"",Filtros_Muestra!U5&lt;&gt;""),Filtros_Muestra!U5,"")</f>
        <v>44924.741215277776</v>
      </c>
      <c r="H3">
        <f>IF(AND(A3&lt;&gt;"",Filtros_Muestra!X5&lt;&gt;""),Filtros_Muestra!X5,"")</f>
        <v>33.5</v>
      </c>
      <c r="I3">
        <f>IF(AND(A3&lt;&gt;"",Filtros_Muestra!Y5&lt;&gt;""),Filtros_Muestra!Y5,"")</f>
        <v>21</v>
      </c>
      <c r="J3" s="16">
        <f>IF(AND(A3&lt;&gt;"",Filtros_Muestra!Z5&lt;&gt;""),Filtros_Muestra!Z5,"")</f>
        <v>4.6543000000000001</v>
      </c>
      <c r="K3" s="16">
        <f>IF(A3&lt;&gt;"",Filtros_Muestra!AA5,"")</f>
        <v>6.9049999999999834E-2</v>
      </c>
    </row>
    <row r="4" spans="1:12" x14ac:dyDescent="0.3">
      <c r="A4" t="str">
        <f>IF(Pesos_Blancos!A4&lt;&gt;"",Pesos_Blancos!A4,"")</f>
        <v>QHV-05324</v>
      </c>
      <c r="B4" s="37">
        <f>IF(AND(A4&lt;&gt;"",Filtros_Muestra!N6&lt;&gt;""),Filtros_Muestra!N6,"")</f>
        <v>4.6898</v>
      </c>
      <c r="C4" s="13">
        <f>IF(AND(A4&lt;&gt;"",Filtros_Muestra!O6&lt;&gt;""),Filtros_Muestra!O6,"")</f>
        <v>44924.661064814813</v>
      </c>
      <c r="D4">
        <f>IF(AND(A4&lt;&gt;"",Filtros_Muestra!R6&lt;&gt;""),Filtros_Muestra!R6,"")</f>
        <v>36.4</v>
      </c>
      <c r="E4">
        <f>IF(AND(A4&lt;&gt;"",Filtros_Muestra!S6&lt;&gt;""),Filtros_Muestra!S6,"")</f>
        <v>21.4</v>
      </c>
      <c r="F4" s="37">
        <f>IF(AND(A4&lt;&gt;"",Filtros_Muestra!T6&lt;&gt;""),Filtros_Muestra!T6,"")</f>
        <v>4.6893000000000002</v>
      </c>
      <c r="G4" s="13">
        <f>IF(AND(A4&lt;&gt;"",Filtros_Muestra!U6&lt;&gt;""),Filtros_Muestra!U6,"")</f>
        <v>44924.741747685184</v>
      </c>
      <c r="H4">
        <f>IF(AND(A4&lt;&gt;"",Filtros_Muestra!X6&lt;&gt;""),Filtros_Muestra!X6,"")</f>
        <v>33.5</v>
      </c>
      <c r="I4">
        <f>IF(AND(A4&lt;&gt;"",Filtros_Muestra!Y6&lt;&gt;""),Filtros_Muestra!Y6,"")</f>
        <v>21</v>
      </c>
      <c r="J4" s="16">
        <f>IF(AND(A4&lt;&gt;"",Filtros_Muestra!Z6&lt;&gt;""),Filtros_Muestra!Z6,"")</f>
        <v>4.6895500000000006</v>
      </c>
      <c r="K4" s="16">
        <f>IF(A4&lt;&gt;"",Filtros_Muestra!AA6,"")</f>
        <v>0.10095000000000098</v>
      </c>
    </row>
    <row r="5" spans="1:12" x14ac:dyDescent="0.3">
      <c r="A5">
        <f>IF(Pesos_Blancos!A5&lt;&gt;"",Pesos_Blancos!A5,"")</f>
        <v>9855986</v>
      </c>
      <c r="B5" s="37">
        <f>IF(AND(A5&lt;&gt;"",Filtros_Muestra!N7&lt;&gt;""),Filtros_Muestra!N7,"")</f>
        <v>4.4633000000000003</v>
      </c>
      <c r="C5" s="13">
        <f>IF(AND(A5&lt;&gt;"",Filtros_Muestra!O7&lt;&gt;""),Filtros_Muestra!O7,"")</f>
        <v>44924.66134259259</v>
      </c>
      <c r="D5">
        <f>IF(AND(A5&lt;&gt;"",Filtros_Muestra!R7&lt;&gt;""),Filtros_Muestra!R7,"")</f>
        <v>36.4</v>
      </c>
      <c r="E5">
        <f>IF(AND(A5&lt;&gt;"",Filtros_Muestra!S7&lt;&gt;""),Filtros_Muestra!S7,"")</f>
        <v>21.4</v>
      </c>
      <c r="F5" s="37">
        <f>IF(AND(A5&lt;&gt;"",Filtros_Muestra!T7&lt;&gt;""),Filtros_Muestra!T7,"")</f>
        <v>4.4611999999999998</v>
      </c>
      <c r="G5" s="13">
        <f>IF(AND(A5&lt;&gt;"",Filtros_Muestra!U7&lt;&gt;""),Filtros_Muestra!U7,"")</f>
        <v>44924.742129629631</v>
      </c>
      <c r="H5">
        <f>IF(AND(A5&lt;&gt;"",Filtros_Muestra!X7&lt;&gt;""),Filtros_Muestra!X7,"")</f>
        <v>33.5</v>
      </c>
      <c r="I5">
        <f>IF(AND(A5&lt;&gt;"",Filtros_Muestra!Y7&lt;&gt;""),Filtros_Muestra!Y7,"")</f>
        <v>21</v>
      </c>
      <c r="J5" s="16">
        <f>IF(AND(A5&lt;&gt;"",Filtros_Muestra!Z7&lt;&gt;""),Filtros_Muestra!Z7,"")</f>
        <v>4.46225</v>
      </c>
      <c r="K5" s="16">
        <f>IF(A5&lt;&gt;"",Filtros_Muestra!AA7,"")</f>
        <v>2.6850000000000485E-2</v>
      </c>
    </row>
    <row r="6" spans="1:12" x14ac:dyDescent="0.3">
      <c r="A6">
        <f>IF(Pesos_Blancos!A6&lt;&gt;"",Pesos_Blancos!A6,"")</f>
        <v>9855987</v>
      </c>
      <c r="B6" s="37">
        <f>IF(AND(A6&lt;&gt;"",Filtros_Muestra!N8&lt;&gt;""),Filtros_Muestra!N8,"")</f>
        <v>4.4878999999999998</v>
      </c>
      <c r="C6" s="13">
        <f>IF(AND(A6&lt;&gt;"",Filtros_Muestra!O8&lt;&gt;""),Filtros_Muestra!O8,"")</f>
        <v>44924.661574074074</v>
      </c>
      <c r="D6">
        <f>IF(AND(A6&lt;&gt;"",Filtros_Muestra!R8&lt;&gt;""),Filtros_Muestra!R8,"")</f>
        <v>36.4</v>
      </c>
      <c r="E6">
        <f>IF(AND(A6&lt;&gt;"",Filtros_Muestra!S8&lt;&gt;""),Filtros_Muestra!S8,"")</f>
        <v>21.4</v>
      </c>
      <c r="F6" s="37">
        <f>IF(AND(A6&lt;&gt;"",Filtros_Muestra!T8&lt;&gt;""),Filtros_Muestra!T8,"")</f>
        <v>4.4885000000000002</v>
      </c>
      <c r="G6" s="13">
        <f>IF(AND(A6&lt;&gt;"",Filtros_Muestra!U8&lt;&gt;""),Filtros_Muestra!U8,"")</f>
        <v>44924.743506944447</v>
      </c>
      <c r="H6">
        <f>IF(AND(A6&lt;&gt;"",Filtros_Muestra!X8&lt;&gt;""),Filtros_Muestra!X8,"")</f>
        <v>33.5</v>
      </c>
      <c r="I6">
        <f>IF(AND(A6&lt;&gt;"",Filtros_Muestra!Y8&lt;&gt;""),Filtros_Muestra!Y8,"")</f>
        <v>21</v>
      </c>
      <c r="J6" s="16">
        <f>IF(AND(A6&lt;&gt;"",Filtros_Muestra!Z8&lt;&gt;""),Filtros_Muestra!Z8,"")</f>
        <v>4.4882</v>
      </c>
      <c r="K6" s="16">
        <f>IF(A6&lt;&gt;"",Filtros_Muestra!AA8,"")</f>
        <v>3.4099999999999575E-2</v>
      </c>
    </row>
    <row r="7" spans="1:12" x14ac:dyDescent="0.3">
      <c r="A7">
        <f>IF(Pesos_Blancos!A7&lt;&gt;"",Pesos_Blancos!A7,"")</f>
        <v>9855988</v>
      </c>
      <c r="B7" s="37">
        <f>IF(AND(A7&lt;&gt;"",Filtros_Muestra!N9&lt;&gt;""),Filtros_Muestra!N9,"")</f>
        <v>4.4543999999999997</v>
      </c>
      <c r="C7" s="13">
        <f>IF(AND(A7&lt;&gt;"",Filtros_Muestra!O9&lt;&gt;""),Filtros_Muestra!O9,"")</f>
        <v>44924.662002314813</v>
      </c>
      <c r="D7">
        <f>IF(AND(A7&lt;&gt;"",Filtros_Muestra!R9&lt;&gt;""),Filtros_Muestra!R9,"")</f>
        <v>36.4</v>
      </c>
      <c r="E7">
        <f>IF(AND(A7&lt;&gt;"",Filtros_Muestra!S9&lt;&gt;""),Filtros_Muestra!S9,"")</f>
        <v>21.4</v>
      </c>
      <c r="F7" s="37">
        <f>IF(AND(A7&lt;&gt;"",Filtros_Muestra!T9&lt;&gt;""),Filtros_Muestra!T9,"")</f>
        <v>4.4554999999999998</v>
      </c>
      <c r="G7" s="13">
        <f>IF(AND(A7&lt;&gt;"",Filtros_Muestra!U9&lt;&gt;""),Filtros_Muestra!U9,"")</f>
        <v>44924.743819444448</v>
      </c>
      <c r="H7">
        <f>IF(AND(A7&lt;&gt;"",Filtros_Muestra!X9&lt;&gt;""),Filtros_Muestra!X9,"")</f>
        <v>33.5</v>
      </c>
      <c r="I7">
        <f>IF(AND(A7&lt;&gt;"",Filtros_Muestra!Y9&lt;&gt;""),Filtros_Muestra!Y9,"")</f>
        <v>21</v>
      </c>
      <c r="J7" s="16">
        <f>IF(AND(A7&lt;&gt;"",Filtros_Muestra!Z9&lt;&gt;""),Filtros_Muestra!Z9,"")</f>
        <v>4.4549500000000002</v>
      </c>
      <c r="K7" s="16">
        <f>IF(A7&lt;&gt;"",Filtros_Muestra!AA9,"")</f>
        <v>1.900000000000901E-3</v>
      </c>
    </row>
    <row r="8" spans="1:12" x14ac:dyDescent="0.3">
      <c r="A8">
        <f>IF(Pesos_Blancos!A8&lt;&gt;"",Pesos_Blancos!A8,"")</f>
        <v>9855989</v>
      </c>
      <c r="B8" s="37">
        <f>IF(AND(A8&lt;&gt;"",Filtros_Muestra!N10&lt;&gt;""),Filtros_Muestra!N10,"")</f>
        <v>4.4695</v>
      </c>
      <c r="C8" s="13">
        <f>IF(AND(A8&lt;&gt;"",Filtros_Muestra!O10&lt;&gt;""),Filtros_Muestra!O10,"")</f>
        <v>44924.662453703706</v>
      </c>
      <c r="D8">
        <f>IF(AND(A8&lt;&gt;"",Filtros_Muestra!R10&lt;&gt;""),Filtros_Muestra!R10,"")</f>
        <v>36.4</v>
      </c>
      <c r="E8">
        <f>IF(AND(A8&lt;&gt;"",Filtros_Muestra!S10&lt;&gt;""),Filtros_Muestra!S10,"")</f>
        <v>21.4</v>
      </c>
      <c r="F8" s="37">
        <f>IF(AND(A8&lt;&gt;"",Filtros_Muestra!T10&lt;&gt;""),Filtros_Muestra!T10,"")</f>
        <v>4.4706000000000001</v>
      </c>
      <c r="G8" s="13">
        <f>IF(AND(A8&lt;&gt;"",Filtros_Muestra!U10&lt;&gt;""),Filtros_Muestra!U10,"")</f>
        <v>44924.74417824074</v>
      </c>
      <c r="H8">
        <f>IF(AND(A8&lt;&gt;"",Filtros_Muestra!X10&lt;&gt;""),Filtros_Muestra!X10,"")</f>
        <v>33.5</v>
      </c>
      <c r="I8">
        <f>IF(AND(A8&lt;&gt;"",Filtros_Muestra!Y10&lt;&gt;""),Filtros_Muestra!Y10,"")</f>
        <v>21</v>
      </c>
      <c r="J8" s="16">
        <f>IF(AND(A8&lt;&gt;"",Filtros_Muestra!Z10&lt;&gt;""),Filtros_Muestra!Z10,"")</f>
        <v>4.4700500000000005</v>
      </c>
      <c r="K8" s="16">
        <f>IF(A8&lt;&gt;"",Filtros_Muestra!AA10,"")</f>
        <v>2.7850000000000819E-2</v>
      </c>
    </row>
    <row r="9" spans="1:12" x14ac:dyDescent="0.3">
      <c r="A9">
        <f>IF(Pesos_Blancos!A9&lt;&gt;"",Pesos_Blancos!A9,"")</f>
        <v>9855972</v>
      </c>
      <c r="B9" s="37">
        <f>IF(AND(A9&lt;&gt;"",Filtros_Muestra!N11&lt;&gt;""),Filtros_Muestra!N11,"")</f>
        <v>4.4721000000000002</v>
      </c>
      <c r="C9" s="13">
        <f>IF(AND(A9&lt;&gt;"",Filtros_Muestra!O11&lt;&gt;""),Filtros_Muestra!O11,"")</f>
        <v>44924.662662037037</v>
      </c>
      <c r="D9">
        <f>IF(AND(A9&lt;&gt;"",Filtros_Muestra!R11&lt;&gt;""),Filtros_Muestra!R11,"")</f>
        <v>36.4</v>
      </c>
      <c r="E9">
        <f>IF(AND(A9&lt;&gt;"",Filtros_Muestra!S11&lt;&gt;""),Filtros_Muestra!S11,"")</f>
        <v>21.4</v>
      </c>
      <c r="F9" s="37">
        <f>IF(AND(A9&lt;&gt;"",Filtros_Muestra!T11&lt;&gt;""),Filtros_Muestra!T11,"")</f>
        <v>4.4729000000000001</v>
      </c>
      <c r="G9" s="13">
        <f>IF(AND(A9&lt;&gt;"",Filtros_Muestra!U11&lt;&gt;""),Filtros_Muestra!U11,"")</f>
        <v>44924.745219907411</v>
      </c>
      <c r="H9">
        <f>IF(AND(A9&lt;&gt;"",Filtros_Muestra!X11&lt;&gt;""),Filtros_Muestra!X11,"")</f>
        <v>33.5</v>
      </c>
      <c r="I9">
        <f>IF(AND(A9&lt;&gt;"",Filtros_Muestra!Y11&lt;&gt;""),Filtros_Muestra!Y11,"")</f>
        <v>21</v>
      </c>
      <c r="J9" s="16">
        <f>IF(AND(A9&lt;&gt;"",Filtros_Muestra!Z11&lt;&gt;""),Filtros_Muestra!Z11,"")</f>
        <v>4.4725000000000001</v>
      </c>
      <c r="K9" s="16">
        <f>IF(A9&lt;&gt;"",Filtros_Muestra!AA11,"")</f>
        <v>2.6500000000000412E-2</v>
      </c>
    </row>
    <row r="10" spans="1:12" x14ac:dyDescent="0.3">
      <c r="A10">
        <f>IF(Pesos_Blancos!A10&lt;&gt;"",Pesos_Blancos!A10,"")</f>
        <v>9855973</v>
      </c>
      <c r="B10" s="37">
        <f>IF(AND(A10&lt;&gt;"",Filtros_Muestra!N12&lt;&gt;""),Filtros_Muestra!N12,"")</f>
        <v>4.4640000000000004</v>
      </c>
      <c r="C10" s="13">
        <f>IF(AND(A10&lt;&gt;"",Filtros_Muestra!O12&lt;&gt;""),Filtros_Muestra!O12,"")</f>
        <v>44924.662974537037</v>
      </c>
      <c r="D10">
        <f>IF(AND(A10&lt;&gt;"",Filtros_Muestra!R12&lt;&gt;""),Filtros_Muestra!R12,"")</f>
        <v>36.4</v>
      </c>
      <c r="E10">
        <f>IF(AND(A10&lt;&gt;"",Filtros_Muestra!S12&lt;&gt;""),Filtros_Muestra!S12,"")</f>
        <v>21.4</v>
      </c>
      <c r="F10" s="37">
        <f>IF(AND(A10&lt;&gt;"",Filtros_Muestra!T12&lt;&gt;""),Filtros_Muestra!T12,"")</f>
        <v>4.4650999999999996</v>
      </c>
      <c r="G10" s="13">
        <f>IF(AND(A10&lt;&gt;"",Filtros_Muestra!U12&lt;&gt;""),Filtros_Muestra!U12,"")</f>
        <v>44924.74560185185</v>
      </c>
      <c r="H10">
        <f>IF(AND(A10&lt;&gt;"",Filtros_Muestra!X12&lt;&gt;""),Filtros_Muestra!X12,"")</f>
        <v>33.5</v>
      </c>
      <c r="I10">
        <f>IF(AND(A10&lt;&gt;"",Filtros_Muestra!Y12&lt;&gt;""),Filtros_Muestra!Y12,"")</f>
        <v>21</v>
      </c>
      <c r="J10" s="16">
        <f>IF(AND(A10&lt;&gt;"",Filtros_Muestra!Z12&lt;&gt;""),Filtros_Muestra!Z12,"")</f>
        <v>4.46455</v>
      </c>
      <c r="K10" s="16">
        <f>IF(A10&lt;&gt;"",Filtros_Muestra!AA12,"")</f>
        <v>1.9749999999999268E-2</v>
      </c>
    </row>
    <row r="11" spans="1:12" x14ac:dyDescent="0.3">
      <c r="A11">
        <f>IF(Pesos_Blancos!A11&lt;&gt;"",Pesos_Blancos!A11,"")</f>
        <v>9855974</v>
      </c>
      <c r="B11" s="37">
        <f>IF(AND(A11&lt;&gt;"",Filtros_Muestra!N13&lt;&gt;""),Filtros_Muestra!N13,"")</f>
        <v>4.5404</v>
      </c>
      <c r="C11" s="13">
        <f>IF(AND(A11&lt;&gt;"",Filtros_Muestra!O13&lt;&gt;""),Filtros_Muestra!O13,"")</f>
        <v>44924.663194444445</v>
      </c>
      <c r="D11">
        <f>IF(AND(A11&lt;&gt;"",Filtros_Muestra!R13&lt;&gt;""),Filtros_Muestra!R13,"")</f>
        <v>36.4</v>
      </c>
      <c r="E11">
        <f>IF(AND(A11&lt;&gt;"",Filtros_Muestra!S13&lt;&gt;""),Filtros_Muestra!S13,"")</f>
        <v>21.4</v>
      </c>
      <c r="F11" s="37">
        <f>IF(AND(A11&lt;&gt;"",Filtros_Muestra!T13&lt;&gt;""),Filtros_Muestra!T13,"")</f>
        <v>4.5410000000000004</v>
      </c>
      <c r="G11" s="13">
        <f>IF(AND(A11&lt;&gt;"",Filtros_Muestra!U13&lt;&gt;""),Filtros_Muestra!U13,"")</f>
        <v>44924.746712962966</v>
      </c>
      <c r="H11">
        <f>IF(AND(A11&lt;&gt;"",Filtros_Muestra!X13&lt;&gt;""),Filtros_Muestra!X13,"")</f>
        <v>33.5</v>
      </c>
      <c r="I11">
        <f>IF(AND(A11&lt;&gt;"",Filtros_Muestra!Y13&lt;&gt;""),Filtros_Muestra!Y13,"")</f>
        <v>21</v>
      </c>
      <c r="J11" s="16">
        <f>IF(AND(A11&lt;&gt;"",Filtros_Muestra!Z13&lt;&gt;""),Filtros_Muestra!Z13,"")</f>
        <v>4.5407000000000002</v>
      </c>
      <c r="K11" s="16">
        <f>IF(A11&lt;&gt;"",Filtros_Muestra!AA13,"")</f>
        <v>8.7900000000000311E-2</v>
      </c>
    </row>
    <row r="12" spans="1:12" x14ac:dyDescent="0.3">
      <c r="A12">
        <f>IF(Pesos_Blancos!A12&lt;&gt;"",Pesos_Blancos!A12,"")</f>
        <v>9855975</v>
      </c>
      <c r="B12" s="37">
        <f>IF(AND(A12&lt;&gt;"",Filtros_Muestra!N14&lt;&gt;""),Filtros_Muestra!N14,"")</f>
        <v>4.4459</v>
      </c>
      <c r="C12" s="13">
        <f>IF(AND(A12&lt;&gt;"",Filtros_Muestra!O14&lt;&gt;""),Filtros_Muestra!O14,"")</f>
        <v>44924.663368055553</v>
      </c>
      <c r="D12">
        <f>IF(AND(A12&lt;&gt;"",Filtros_Muestra!R14&lt;&gt;""),Filtros_Muestra!R14,"")</f>
        <v>36.4</v>
      </c>
      <c r="E12">
        <f>IF(AND(A12&lt;&gt;"",Filtros_Muestra!S14&lt;&gt;""),Filtros_Muestra!S14,"")</f>
        <v>21.4</v>
      </c>
      <c r="F12" s="37">
        <f>IF(AND(A12&lt;&gt;"",Filtros_Muestra!T14&lt;&gt;""),Filtros_Muestra!T14,"")</f>
        <v>4.4466999999999999</v>
      </c>
      <c r="G12" s="13">
        <f>IF(AND(A12&lt;&gt;"",Filtros_Muestra!U14&lt;&gt;""),Filtros_Muestra!U14,"")</f>
        <v>44924.747037037036</v>
      </c>
      <c r="H12">
        <f>IF(AND(A12&lt;&gt;"",Filtros_Muestra!X14&lt;&gt;""),Filtros_Muestra!X14,"")</f>
        <v>33.5</v>
      </c>
      <c r="I12">
        <f>IF(AND(A12&lt;&gt;"",Filtros_Muestra!Y14&lt;&gt;""),Filtros_Muestra!Y14,"")</f>
        <v>21</v>
      </c>
      <c r="J12" s="16">
        <f>IF(AND(A12&lt;&gt;"",Filtros_Muestra!Z14&lt;&gt;""),Filtros_Muestra!Z14,"")</f>
        <v>4.4462999999999999</v>
      </c>
      <c r="K12" s="16">
        <f>IF(A12&lt;&gt;"",Filtros_Muestra!AA14,"")</f>
        <v>1.4999999999965041E-4</v>
      </c>
    </row>
    <row r="13" spans="1:12" x14ac:dyDescent="0.3">
      <c r="A13">
        <f>IF(Pesos_Blancos!A13&lt;&gt;"",Pesos_Blancos!A13,"")</f>
        <v>9855978</v>
      </c>
      <c r="B13" s="37">
        <f>IF(AND(A13&lt;&gt;"",Filtros_Muestra!N15&lt;&gt;""),Filtros_Muestra!N15,"")</f>
        <v>4.4764999999999997</v>
      </c>
      <c r="C13" s="13">
        <f>IF(AND(A13&lt;&gt;"",Filtros_Muestra!O15&lt;&gt;""),Filtros_Muestra!O15,"")</f>
        <v>44924.6641087963</v>
      </c>
      <c r="D13">
        <f>IF(AND(A13&lt;&gt;"",Filtros_Muestra!R15&lt;&gt;""),Filtros_Muestra!R15,"")</f>
        <v>36.4</v>
      </c>
      <c r="E13">
        <f>IF(AND(A13&lt;&gt;"",Filtros_Muestra!S15&lt;&gt;""),Filtros_Muestra!S15,"")</f>
        <v>21.4</v>
      </c>
      <c r="F13" s="37">
        <f>IF(AND(A13&lt;&gt;"",Filtros_Muestra!T15&lt;&gt;""),Filtros_Muestra!T15,"")</f>
        <v>4.4785000000000004</v>
      </c>
      <c r="G13" s="13">
        <f>IF(AND(A13&lt;&gt;"",Filtros_Muestra!U15&lt;&gt;""),Filtros_Muestra!U15,"")</f>
        <v>44924.747384259259</v>
      </c>
      <c r="H13">
        <f>IF(AND(A13&lt;&gt;"",Filtros_Muestra!X15&lt;&gt;""),Filtros_Muestra!X15,"")</f>
        <v>33.5</v>
      </c>
      <c r="I13">
        <f>IF(AND(A13&lt;&gt;"",Filtros_Muestra!Y15&lt;&gt;""),Filtros_Muestra!Y15,"")</f>
        <v>21</v>
      </c>
      <c r="J13" s="16">
        <f>IF(AND(A13&lt;&gt;"",Filtros_Muestra!Z15&lt;&gt;""),Filtros_Muestra!Z15,"")</f>
        <v>4.4775</v>
      </c>
      <c r="K13" s="16">
        <f>IF(A13&lt;&gt;"",Filtros_Muestra!AA15,"")</f>
        <v>1.9699999999999385E-2</v>
      </c>
    </row>
    <row r="14" spans="1:12" x14ac:dyDescent="0.3">
      <c r="A14">
        <f>IF(Pesos_Blancos!A14&lt;&gt;"",Pesos_Blancos!A14,"")</f>
        <v>9997555</v>
      </c>
      <c r="B14" s="37">
        <f>IF(AND(A14&lt;&gt;"",Filtros_Muestra!N16&lt;&gt;""),Filtros_Muestra!N16,"")</f>
        <v>4.5903</v>
      </c>
      <c r="C14" s="13">
        <f>IF(AND(A14&lt;&gt;"",Filtros_Muestra!O16&lt;&gt;""),Filtros_Muestra!O16,"")</f>
        <v>44924.6643287037</v>
      </c>
      <c r="D14">
        <f>IF(AND(A14&lt;&gt;"",Filtros_Muestra!R16&lt;&gt;""),Filtros_Muestra!R16,"")</f>
        <v>36.4</v>
      </c>
      <c r="E14">
        <f>IF(AND(A14&lt;&gt;"",Filtros_Muestra!S16&lt;&gt;""),Filtros_Muestra!S16,"")</f>
        <v>21.4</v>
      </c>
      <c r="F14" s="37">
        <f>IF(AND(A14&lt;&gt;"",Filtros_Muestra!T16&lt;&gt;""),Filtros_Muestra!T16,"")</f>
        <v>4.5913000000000004</v>
      </c>
      <c r="G14" s="13">
        <f>IF(AND(A14&lt;&gt;"",Filtros_Muestra!U16&lt;&gt;""),Filtros_Muestra!U16,"")</f>
        <v>44924.74759259259</v>
      </c>
      <c r="H14">
        <f>IF(AND(A14&lt;&gt;"",Filtros_Muestra!X16&lt;&gt;""),Filtros_Muestra!X16,"")</f>
        <v>33.5</v>
      </c>
      <c r="I14">
        <f>IF(AND(A14&lt;&gt;"",Filtros_Muestra!Y16&lt;&gt;""),Filtros_Muestra!Y16,"")</f>
        <v>21</v>
      </c>
      <c r="J14" s="16">
        <f>IF(AND(A14&lt;&gt;"",Filtros_Muestra!Z16&lt;&gt;""),Filtros_Muestra!Z16,"")</f>
        <v>4.5907999999999998</v>
      </c>
      <c r="K14" s="16">
        <f>IF(A14&lt;&gt;"",Filtros_Muestra!AA16,"")</f>
        <v>2.1199999999999442E-2</v>
      </c>
    </row>
    <row r="15" spans="1:12" x14ac:dyDescent="0.3">
      <c r="A15">
        <f>IF(Pesos_Blancos!A15&lt;&gt;"",Pesos_Blancos!A15,"")</f>
        <v>9855956</v>
      </c>
      <c r="B15" s="37">
        <f>IF(AND(A15&lt;&gt;"",Filtros_Muestra!N17&lt;&gt;""),Filtros_Muestra!N17,"")</f>
        <v>4.4390000000000001</v>
      </c>
      <c r="C15" s="13">
        <f>IF(AND(A15&lt;&gt;"",Filtros_Muestra!O17&lt;&gt;""),Filtros_Muestra!O17,"")</f>
        <v>44924.665578703702</v>
      </c>
      <c r="D15">
        <f>IF(AND(A15&lt;&gt;"",Filtros_Muestra!R17&lt;&gt;""),Filtros_Muestra!R17,"")</f>
        <v>36.4</v>
      </c>
      <c r="E15">
        <f>IF(AND(A15&lt;&gt;"",Filtros_Muestra!S17&lt;&gt;""),Filtros_Muestra!S17,"")</f>
        <v>21.4</v>
      </c>
      <c r="F15" s="37">
        <f>IF(AND(A15&lt;&gt;"",Filtros_Muestra!T17&lt;&gt;""),Filtros_Muestra!T17,"")</f>
        <v>4.4381000000000004</v>
      </c>
      <c r="G15" s="13">
        <f>IF(AND(A15&lt;&gt;"",Filtros_Muestra!U17&lt;&gt;""),Filtros_Muestra!U17,"")</f>
        <v>44924.748807870368</v>
      </c>
      <c r="H15">
        <f>IF(AND(A15&lt;&gt;"",Filtros_Muestra!X17&lt;&gt;""),Filtros_Muestra!X17,"")</f>
        <v>33.5</v>
      </c>
      <c r="I15">
        <f>IF(AND(A15&lt;&gt;"",Filtros_Muestra!Y17&lt;&gt;""),Filtros_Muestra!Y17,"")</f>
        <v>21</v>
      </c>
      <c r="J15" s="16">
        <f>IF(AND(A15&lt;&gt;"",Filtros_Muestra!Z17&lt;&gt;""),Filtros_Muestra!Z17,"")</f>
        <v>4.4385500000000002</v>
      </c>
      <c r="K15" s="16">
        <f>IF(A15&lt;&gt;"",Filtros_Muestra!AA17,"")</f>
        <v>9.1500000000008797E-3</v>
      </c>
    </row>
    <row r="16" spans="1:12" x14ac:dyDescent="0.3">
      <c r="A16">
        <f>IF(Pesos_Blancos!A16&lt;&gt;"",Pesos_Blancos!A16,"")</f>
        <v>9855957</v>
      </c>
      <c r="B16" s="37">
        <f>IF(AND(A16&lt;&gt;"",Filtros_Muestra!N18&lt;&gt;""),Filtros_Muestra!N18,"")</f>
        <v>4.4617000000000004</v>
      </c>
      <c r="C16" s="13">
        <f>IF(AND(A16&lt;&gt;"",Filtros_Muestra!O18&lt;&gt;""),Filtros_Muestra!O18,"")</f>
        <v>44924.669374999998</v>
      </c>
      <c r="D16">
        <f>IF(AND(A16&lt;&gt;"",Filtros_Muestra!R18&lt;&gt;""),Filtros_Muestra!R18,"")</f>
        <v>36.4</v>
      </c>
      <c r="E16">
        <f>IF(AND(A16&lt;&gt;"",Filtros_Muestra!S18&lt;&gt;""),Filtros_Muestra!S18,"")</f>
        <v>21.4</v>
      </c>
      <c r="F16" s="37">
        <f>IF(AND(A16&lt;&gt;"",Filtros_Muestra!T18&lt;&gt;""),Filtros_Muestra!T18,"")</f>
        <v>4.4618000000000002</v>
      </c>
      <c r="G16" s="13">
        <f>IF(AND(A16&lt;&gt;"",Filtros_Muestra!U18&lt;&gt;""),Filtros_Muestra!U18,"")</f>
        <v>44924.748993055553</v>
      </c>
      <c r="H16">
        <f>IF(AND(A16&lt;&gt;"",Filtros_Muestra!X18&lt;&gt;""),Filtros_Muestra!X18,"")</f>
        <v>33.5</v>
      </c>
      <c r="I16">
        <f>IF(AND(A16&lt;&gt;"",Filtros_Muestra!Y18&lt;&gt;""),Filtros_Muestra!Y18,"")</f>
        <v>21</v>
      </c>
      <c r="J16" s="16">
        <f>IF(AND(A16&lt;&gt;"",Filtros_Muestra!Z18&lt;&gt;""),Filtros_Muestra!Z18,"")</f>
        <v>4.4617500000000003</v>
      </c>
      <c r="K16" s="16">
        <f>IF(A16&lt;&gt;"",Filtros_Muestra!AA18,"")</f>
        <v>1.6550000000000509E-2</v>
      </c>
    </row>
    <row r="17" spans="1:11" x14ac:dyDescent="0.3">
      <c r="A17">
        <f>IF(Pesos_Blancos!A17&lt;&gt;"",Pesos_Blancos!A17,"")</f>
        <v>9855958</v>
      </c>
      <c r="B17" s="37">
        <f>IF(AND(A17&lt;&gt;"",Filtros_Muestra!N19&lt;&gt;""),Filtros_Muestra!N19,"")</f>
        <v>4.4602000000000004</v>
      </c>
      <c r="C17" s="13">
        <f>IF(AND(A17&lt;&gt;"",Filtros_Muestra!O19&lt;&gt;""),Filtros_Muestra!O19,"")</f>
        <v>44924.669664351852</v>
      </c>
      <c r="D17">
        <f>IF(AND(A17&lt;&gt;"",Filtros_Muestra!R19&lt;&gt;""),Filtros_Muestra!R19,"")</f>
        <v>36.4</v>
      </c>
      <c r="E17">
        <f>IF(AND(A17&lt;&gt;"",Filtros_Muestra!S19&lt;&gt;""),Filtros_Muestra!S19,"")</f>
        <v>21.4</v>
      </c>
      <c r="F17" s="37">
        <f>IF(AND(A17&lt;&gt;"",Filtros_Muestra!T19&lt;&gt;""),Filtros_Muestra!T19,"")</f>
        <v>4.4584000000000001</v>
      </c>
      <c r="G17" s="13">
        <f>IF(AND(A17&lt;&gt;"",Filtros_Muestra!U19&lt;&gt;""),Filtros_Muestra!U19,"")</f>
        <v>44924.749386574076</v>
      </c>
      <c r="H17">
        <f>IF(AND(A17&lt;&gt;"",Filtros_Muestra!X19&lt;&gt;""),Filtros_Muestra!X19,"")</f>
        <v>33.5</v>
      </c>
      <c r="I17">
        <f>IF(AND(A17&lt;&gt;"",Filtros_Muestra!Y19&lt;&gt;""),Filtros_Muestra!Y19,"")</f>
        <v>21</v>
      </c>
      <c r="J17" s="16">
        <f>IF(AND(A17&lt;&gt;"",Filtros_Muestra!Z19&lt;&gt;""),Filtros_Muestra!Z19,"")</f>
        <v>4.4593000000000007</v>
      </c>
      <c r="K17" s="16">
        <f>IF(A17&lt;&gt;"",Filtros_Muestra!AA19,"")</f>
        <v>1.0250000000000981E-2</v>
      </c>
    </row>
    <row r="18" spans="1:11" x14ac:dyDescent="0.3">
      <c r="A18">
        <f>IF(Pesos_Blancos!A18&lt;&gt;"",Pesos_Blancos!A18,"")</f>
        <v>9855959</v>
      </c>
      <c r="B18" s="37">
        <f>IF(AND(A18&lt;&gt;"",Filtros_Muestra!N20&lt;&gt;""),Filtros_Muestra!N20,"")</f>
        <v>4.4318999999999997</v>
      </c>
      <c r="C18" s="13">
        <f>IF(AND(A18&lt;&gt;"",Filtros_Muestra!O20&lt;&gt;""),Filtros_Muestra!O20,"")</f>
        <v>44924.670243055552</v>
      </c>
      <c r="D18">
        <f>IF(AND(A18&lt;&gt;"",Filtros_Muestra!R20&lt;&gt;""),Filtros_Muestra!R20,"")</f>
        <v>36.4</v>
      </c>
      <c r="E18">
        <f>IF(AND(A18&lt;&gt;"",Filtros_Muestra!S20&lt;&gt;""),Filtros_Muestra!S20,"")</f>
        <v>21.4</v>
      </c>
      <c r="F18" s="37">
        <f>IF(AND(A18&lt;&gt;"",Filtros_Muestra!T20&lt;&gt;""),Filtros_Muestra!T20,"")</f>
        <v>4.4330999999999996</v>
      </c>
      <c r="G18" s="13">
        <f>IF(AND(A18&lt;&gt;"",Filtros_Muestra!U20&lt;&gt;""),Filtros_Muestra!U20,"")</f>
        <v>44924.749560185184</v>
      </c>
      <c r="H18">
        <f>IF(AND(A18&lt;&gt;"",Filtros_Muestra!X20&lt;&gt;""),Filtros_Muestra!X20,"")</f>
        <v>33.5</v>
      </c>
      <c r="I18">
        <f>IF(AND(A18&lt;&gt;"",Filtros_Muestra!Y20&lt;&gt;""),Filtros_Muestra!Y20,"")</f>
        <v>21</v>
      </c>
      <c r="J18" s="16">
        <f>IF(AND(A18&lt;&gt;"",Filtros_Muestra!Z20&lt;&gt;""),Filtros_Muestra!Z20,"")</f>
        <v>4.4324999999999992</v>
      </c>
      <c r="K18" s="16">
        <f>IF(A18&lt;&gt;"",Filtros_Muestra!AA20,"")</f>
        <v>1.6199999999999548E-2</v>
      </c>
    </row>
    <row r="19" spans="1:11" x14ac:dyDescent="0.3">
      <c r="A19">
        <f>IF(Pesos_Blancos!A19&lt;&gt;"",Pesos_Blancos!A19,"")</f>
        <v>9855960</v>
      </c>
      <c r="B19" s="37">
        <f>IF(AND(A19&lt;&gt;"",Filtros_Muestra!N21&lt;&gt;""),Filtros_Muestra!N21,"")</f>
        <v>4.4733999999999998</v>
      </c>
      <c r="C19" s="13">
        <f>IF(AND(A19&lt;&gt;"",Filtros_Muestra!O21&lt;&gt;""),Filtros_Muestra!O21,"")</f>
        <v>44924.670428240737</v>
      </c>
      <c r="D19">
        <f>IF(AND(A19&lt;&gt;"",Filtros_Muestra!R21&lt;&gt;""),Filtros_Muestra!R21,"")</f>
        <v>36.4</v>
      </c>
      <c r="E19">
        <f>IF(AND(A19&lt;&gt;"",Filtros_Muestra!S21&lt;&gt;""),Filtros_Muestra!S21,"")</f>
        <v>21.4</v>
      </c>
      <c r="F19" s="37">
        <f>IF(AND(A19&lt;&gt;"",Filtros_Muestra!T21&lt;&gt;""),Filtros_Muestra!T21,"")</f>
        <v>4.4729000000000001</v>
      </c>
      <c r="G19" s="13">
        <f>IF(AND(A19&lt;&gt;"",Filtros_Muestra!U21&lt;&gt;""),Filtros_Muestra!U21,"")</f>
        <v>44924.749826388892</v>
      </c>
      <c r="H19">
        <f>IF(AND(A19&lt;&gt;"",Filtros_Muestra!X21&lt;&gt;""),Filtros_Muestra!X21,"")</f>
        <v>33.5</v>
      </c>
      <c r="I19">
        <f>IF(AND(A19&lt;&gt;"",Filtros_Muestra!Y21&lt;&gt;""),Filtros_Muestra!Y21,"")</f>
        <v>21</v>
      </c>
      <c r="J19" s="16">
        <f>IF(AND(A19&lt;&gt;"",Filtros_Muestra!Z21&lt;&gt;""),Filtros_Muestra!Z21,"")</f>
        <v>4.4731500000000004</v>
      </c>
      <c r="K19" s="16">
        <f>IF(A19&lt;&gt;"",Filtros_Muestra!AA21,"")</f>
        <v>4.210000000000047E-2</v>
      </c>
    </row>
    <row r="20" spans="1:11" x14ac:dyDescent="0.3">
      <c r="A20">
        <f>IF(Pesos_Blancos!A20&lt;&gt;"",Pesos_Blancos!A20,"")</f>
        <v>9855961</v>
      </c>
      <c r="B20" s="37">
        <f>IF(AND(A20&lt;&gt;"",Filtros_Muestra!N22&lt;&gt;""),Filtros_Muestra!N22,"")</f>
        <v>4.4394999999999998</v>
      </c>
      <c r="C20" s="13">
        <f>IF(AND(A20&lt;&gt;"",Filtros_Muestra!O22&lt;&gt;""),Filtros_Muestra!O22,"")</f>
        <v>44924.670624999999</v>
      </c>
      <c r="D20">
        <f>IF(AND(A20&lt;&gt;"",Filtros_Muestra!R22&lt;&gt;""),Filtros_Muestra!R22,"")</f>
        <v>36.4</v>
      </c>
      <c r="E20">
        <f>IF(AND(A20&lt;&gt;"",Filtros_Muestra!S22&lt;&gt;""),Filtros_Muestra!S22,"")</f>
        <v>21.4</v>
      </c>
      <c r="F20" s="37">
        <f>IF(AND(A20&lt;&gt;"",Filtros_Muestra!T22&lt;&gt;""),Filtros_Muestra!T22,"")</f>
        <v>4.4393000000000002</v>
      </c>
      <c r="G20" s="13">
        <f>IF(AND(A20&lt;&gt;"",Filtros_Muestra!U22&lt;&gt;""),Filtros_Muestra!U22,"")</f>
        <v>44924.750069444446</v>
      </c>
      <c r="H20">
        <f>IF(AND(A20&lt;&gt;"",Filtros_Muestra!X22&lt;&gt;""),Filtros_Muestra!X22,"")</f>
        <v>33.5</v>
      </c>
      <c r="I20">
        <f>IF(AND(A20&lt;&gt;"",Filtros_Muestra!Y22&lt;&gt;""),Filtros_Muestra!Y22,"")</f>
        <v>21</v>
      </c>
      <c r="J20" s="16">
        <f>IF(AND(A20&lt;&gt;"",Filtros_Muestra!Z22&lt;&gt;""),Filtros_Muestra!Z22,"")</f>
        <v>4.4394</v>
      </c>
      <c r="K20" s="16">
        <f>IF(A20&lt;&gt;"",Filtros_Muestra!AA22,"")</f>
        <v>2.3200000000000109E-2</v>
      </c>
    </row>
    <row r="21" spans="1:11" x14ac:dyDescent="0.3">
      <c r="A21" t="str">
        <f>IF(Pesos_Blancos!A21&lt;&gt;"",Pesos_Blancos!A21,"")</f>
        <v>QC</v>
      </c>
      <c r="B21" s="37">
        <f>IF(AND(A21&lt;&gt;"",Filtros_Muestra!N23&lt;&gt;""),Filtros_Muestra!N23,"")</f>
        <v>5</v>
      </c>
      <c r="C21" s="13">
        <f>IF(AND(A21&lt;&gt;"",Filtros_Muestra!O23&lt;&gt;""),Filtros_Muestra!O23,"")</f>
        <v>44924.670949074076</v>
      </c>
      <c r="D21">
        <f>IF(AND(A21&lt;&gt;"",Filtros_Muestra!R23&lt;&gt;""),Filtros_Muestra!R23,"")</f>
        <v>34.199999999999996</v>
      </c>
      <c r="E21">
        <f>IF(AND(A21&lt;&gt;"",Filtros_Muestra!S23&lt;&gt;""),Filtros_Muestra!S23,"")</f>
        <v>21.4</v>
      </c>
      <c r="F21" s="37">
        <f>IF(AND(A21&lt;&gt;"",Filtros_Muestra!T23&lt;&gt;""),Filtros_Muestra!T23,"")</f>
        <v>5</v>
      </c>
      <c r="G21" s="13">
        <f>IF(AND(A21&lt;&gt;"",Filtros_Muestra!U23&lt;&gt;""),Filtros_Muestra!U23,"")</f>
        <v>44924.750300925924</v>
      </c>
      <c r="H21">
        <f>IF(AND(A21&lt;&gt;"",Filtros_Muestra!X23&lt;&gt;""),Filtros_Muestra!X23,"")</f>
        <v>34.9</v>
      </c>
      <c r="I21">
        <f>IF(AND(A21&lt;&gt;"",Filtros_Muestra!Y23&lt;&gt;""),Filtros_Muestra!Y23,"")</f>
        <v>20.9</v>
      </c>
      <c r="J21" s="16">
        <f>IF(AND(A21&lt;&gt;"",Filtros_Muestra!Z23&lt;&gt;""),Filtros_Muestra!Z23,"")</f>
        <v>5</v>
      </c>
      <c r="K21" s="16">
        <f>IF(A21&lt;&gt;"",Filtros_Muestra!AA23,"")</f>
        <v>5</v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>QHV-05322</v>
      </c>
      <c r="B2" s="37">
        <f>Filtros_Muestra!$Z4</f>
        <v>4.7090999999999994</v>
      </c>
      <c r="C2" s="37">
        <f>Filtros_Muestra!$Z4</f>
        <v>4.7090999999999994</v>
      </c>
      <c r="D2" s="37">
        <f>Filtros_Muestra!$Z4</f>
        <v>4.7090999999999994</v>
      </c>
      <c r="E2" s="37">
        <f>Filtros_Muestra!$Z4</f>
        <v>4.7090999999999994</v>
      </c>
      <c r="F2" s="37">
        <f>Filtros_Muestra!$Z4</f>
        <v>4.7090999999999994</v>
      </c>
      <c r="G2" s="13">
        <f>IF(Filtros_Muestra!U4&lt;&gt;"",Filtros_Muestra!U4,"")</f>
        <v>44924.741064814814</v>
      </c>
      <c r="H2" s="37">
        <f>Filtros_Muestra!$Z4</f>
        <v>4.7090999999999994</v>
      </c>
      <c r="I2" s="37">
        <f>Filtros_Muestra!$Z4</f>
        <v>4.7090999999999994</v>
      </c>
      <c r="J2" s="37">
        <f>Filtros_Muestra!$Z4</f>
        <v>4.7090999999999994</v>
      </c>
      <c r="K2" s="37">
        <f>Filtros_Muestra!$Z4</f>
        <v>4.7090999999999994</v>
      </c>
      <c r="L2" s="37">
        <f>Filtros_Muestra!$Z4</f>
        <v>4.7090999999999994</v>
      </c>
      <c r="M2" s="37">
        <f>Filtros_Muestra!$Z4</f>
        <v>4.7090999999999994</v>
      </c>
      <c r="N2" s="37">
        <f>Filtros_Muestra!$Z4</f>
        <v>4.7090999999999994</v>
      </c>
      <c r="O2" s="37">
        <f>Filtros_Muestra!$Z4</f>
        <v>4.7090999999999994</v>
      </c>
      <c r="P2" s="37">
        <f>Filtros_Muestra!$Z4</f>
        <v>4.7090999999999994</v>
      </c>
      <c r="Q2" s="37">
        <f>Filtros_Muestra!$Z4</f>
        <v>4.7090999999999994</v>
      </c>
      <c r="R2" s="37">
        <f>Filtros_Muestra!$Z4</f>
        <v>4.7090999999999994</v>
      </c>
      <c r="S2" s="37">
        <f>Filtros_Muestra!$Z4</f>
        <v>4.7090999999999994</v>
      </c>
      <c r="T2" s="37">
        <f>Filtros_Muestra!$Z4</f>
        <v>4.7090999999999994</v>
      </c>
      <c r="U2" s="37">
        <f>Filtros_Muestra!$Z4</f>
        <v>4.7090999999999994</v>
      </c>
      <c r="V2" s="37">
        <f>Filtros_Muestra!$Z4</f>
        <v>4.7090999999999994</v>
      </c>
      <c r="W2" s="37">
        <f>Filtros_Muestra!$Z4</f>
        <v>4.7090999999999994</v>
      </c>
      <c r="X2" s="37">
        <f>Filtros_Muestra!$Z4</f>
        <v>4.7090999999999994</v>
      </c>
    </row>
    <row r="3" spans="1:25" x14ac:dyDescent="0.3">
      <c r="A3" t="str">
        <f>IF(Pesos_Blancos!A3&lt;&gt;"",Pesos_Blancos!A3,"")</f>
        <v>QHV-05323</v>
      </c>
      <c r="B3" s="37">
        <f>Filtros_Muestra!$Z5</f>
        <v>4.6543000000000001</v>
      </c>
      <c r="C3" s="37">
        <f>Filtros_Muestra!$Z5</f>
        <v>4.6543000000000001</v>
      </c>
      <c r="D3" s="37">
        <f>Filtros_Muestra!$Z5</f>
        <v>4.6543000000000001</v>
      </c>
      <c r="E3" s="37">
        <f>Filtros_Muestra!$Z5</f>
        <v>4.6543000000000001</v>
      </c>
      <c r="F3" s="37">
        <f>Filtros_Muestra!$Z5</f>
        <v>4.6543000000000001</v>
      </c>
      <c r="G3" s="13">
        <f>IF(Filtros_Muestra!U5&lt;&gt;"",Filtros_Muestra!U5,"")</f>
        <v>44924.741215277776</v>
      </c>
      <c r="H3" s="37">
        <f>Filtros_Muestra!$Z5</f>
        <v>4.6543000000000001</v>
      </c>
      <c r="I3" s="37">
        <f>Filtros_Muestra!$Z5</f>
        <v>4.6543000000000001</v>
      </c>
      <c r="J3" s="37">
        <f>Filtros_Muestra!$Z5</f>
        <v>4.6543000000000001</v>
      </c>
      <c r="K3" s="37">
        <f>Filtros_Muestra!$Z5</f>
        <v>4.6543000000000001</v>
      </c>
      <c r="L3" s="37">
        <f>Filtros_Muestra!$Z5</f>
        <v>4.6543000000000001</v>
      </c>
      <c r="M3" s="37">
        <f>Filtros_Muestra!$Z5</f>
        <v>4.6543000000000001</v>
      </c>
      <c r="N3" s="37">
        <f>Filtros_Muestra!$Z5</f>
        <v>4.6543000000000001</v>
      </c>
      <c r="O3" s="37">
        <f>Filtros_Muestra!$Z5</f>
        <v>4.6543000000000001</v>
      </c>
      <c r="P3" s="37">
        <f>Filtros_Muestra!$Z5</f>
        <v>4.6543000000000001</v>
      </c>
      <c r="Q3" s="37">
        <f>Filtros_Muestra!$Z5</f>
        <v>4.6543000000000001</v>
      </c>
      <c r="R3" s="37">
        <f>Filtros_Muestra!$Z5</f>
        <v>4.6543000000000001</v>
      </c>
      <c r="S3" s="37">
        <f>Filtros_Muestra!$Z5</f>
        <v>4.6543000000000001</v>
      </c>
      <c r="T3" s="37">
        <f>Filtros_Muestra!$Z5</f>
        <v>4.6543000000000001</v>
      </c>
      <c r="U3" s="37">
        <f>Filtros_Muestra!$Z5</f>
        <v>4.6543000000000001</v>
      </c>
      <c r="V3" s="37">
        <f>Filtros_Muestra!$Z5</f>
        <v>4.6543000000000001</v>
      </c>
      <c r="W3" s="37">
        <f>Filtros_Muestra!$Z5</f>
        <v>4.6543000000000001</v>
      </c>
      <c r="X3" s="37">
        <f>Filtros_Muestra!$Z5</f>
        <v>4.6543000000000001</v>
      </c>
    </row>
    <row r="4" spans="1:25" x14ac:dyDescent="0.3">
      <c r="A4" t="str">
        <f>IF(Pesos_Blancos!A4&lt;&gt;"",Pesos_Blancos!A4,"")</f>
        <v>QHV-05324</v>
      </c>
      <c r="B4" s="37">
        <f>Filtros_Muestra!$Z6</f>
        <v>4.6895500000000006</v>
      </c>
      <c r="C4" s="37">
        <f>Filtros_Muestra!$Z6</f>
        <v>4.6895500000000006</v>
      </c>
      <c r="D4" s="37">
        <f>Filtros_Muestra!$Z6</f>
        <v>4.6895500000000006</v>
      </c>
      <c r="E4" s="37">
        <f>Filtros_Muestra!$Z6</f>
        <v>4.6895500000000006</v>
      </c>
      <c r="F4" s="37">
        <f>Filtros_Muestra!$Z6</f>
        <v>4.6895500000000006</v>
      </c>
      <c r="G4" s="13">
        <f>IF(Filtros_Muestra!U6&lt;&gt;"",Filtros_Muestra!U6,"")</f>
        <v>44924.741747685184</v>
      </c>
      <c r="H4" s="37">
        <f>Filtros_Muestra!$Z6</f>
        <v>4.6895500000000006</v>
      </c>
      <c r="I4" s="37">
        <f>Filtros_Muestra!$Z6</f>
        <v>4.6895500000000006</v>
      </c>
      <c r="J4" s="37">
        <f>Filtros_Muestra!$Z6</f>
        <v>4.6895500000000006</v>
      </c>
      <c r="K4" s="37">
        <f>Filtros_Muestra!$Z6</f>
        <v>4.6895500000000006</v>
      </c>
      <c r="L4" s="37">
        <f>Filtros_Muestra!$Z6</f>
        <v>4.6895500000000006</v>
      </c>
      <c r="M4" s="37">
        <f>Filtros_Muestra!$Z6</f>
        <v>4.6895500000000006</v>
      </c>
      <c r="N4" s="37">
        <f>Filtros_Muestra!$Z6</f>
        <v>4.6895500000000006</v>
      </c>
      <c r="O4" s="37">
        <f>Filtros_Muestra!$Z6</f>
        <v>4.6895500000000006</v>
      </c>
      <c r="P4" s="37">
        <f>Filtros_Muestra!$Z6</f>
        <v>4.6895500000000006</v>
      </c>
      <c r="Q4" s="37">
        <f>Filtros_Muestra!$Z6</f>
        <v>4.6895500000000006</v>
      </c>
      <c r="R4" s="37">
        <f>Filtros_Muestra!$Z6</f>
        <v>4.6895500000000006</v>
      </c>
      <c r="S4" s="37">
        <f>Filtros_Muestra!$Z6</f>
        <v>4.6895500000000006</v>
      </c>
      <c r="T4" s="37">
        <f>Filtros_Muestra!$Z6</f>
        <v>4.6895500000000006</v>
      </c>
      <c r="U4" s="37">
        <f>Filtros_Muestra!$Z6</f>
        <v>4.6895500000000006</v>
      </c>
      <c r="V4" s="37">
        <f>Filtros_Muestra!$Z6</f>
        <v>4.6895500000000006</v>
      </c>
      <c r="W4" s="37">
        <f>Filtros_Muestra!$Z6</f>
        <v>4.6895500000000006</v>
      </c>
      <c r="X4" s="37">
        <f>Filtros_Muestra!$Z6</f>
        <v>4.6895500000000006</v>
      </c>
    </row>
    <row r="5" spans="1:25" x14ac:dyDescent="0.3">
      <c r="A5">
        <f>IF(Pesos_Blancos!A5&lt;&gt;"",Pesos_Blancos!A5,"")</f>
        <v>9855986</v>
      </c>
      <c r="B5" s="37">
        <f>Filtros_Muestra!$Z7</f>
        <v>4.46225</v>
      </c>
      <c r="C5" s="37">
        <f>Filtros_Muestra!$Z7</f>
        <v>4.46225</v>
      </c>
      <c r="D5" s="37">
        <f>Filtros_Muestra!$Z7</f>
        <v>4.46225</v>
      </c>
      <c r="E5" s="37">
        <f>Filtros_Muestra!$Z7</f>
        <v>4.46225</v>
      </c>
      <c r="F5" s="37">
        <f>Filtros_Muestra!$Z7</f>
        <v>4.46225</v>
      </c>
      <c r="G5" s="13">
        <f>IF(Filtros_Muestra!U7&lt;&gt;"",Filtros_Muestra!U7,"")</f>
        <v>44924.742129629631</v>
      </c>
      <c r="H5" s="37">
        <f>Filtros_Muestra!$Z7</f>
        <v>4.46225</v>
      </c>
      <c r="I5" s="37">
        <f>Filtros_Muestra!$Z7</f>
        <v>4.46225</v>
      </c>
      <c r="J5" s="37">
        <f>Filtros_Muestra!$Z7</f>
        <v>4.46225</v>
      </c>
      <c r="K5" s="37">
        <f>Filtros_Muestra!$Z7</f>
        <v>4.46225</v>
      </c>
      <c r="L5" s="37">
        <f>Filtros_Muestra!$Z7</f>
        <v>4.46225</v>
      </c>
      <c r="M5" s="37">
        <f>Filtros_Muestra!$Z7</f>
        <v>4.46225</v>
      </c>
      <c r="N5" s="37">
        <f>Filtros_Muestra!$Z7</f>
        <v>4.46225</v>
      </c>
      <c r="O5" s="37">
        <f>Filtros_Muestra!$Z7</f>
        <v>4.46225</v>
      </c>
      <c r="P5" s="37">
        <f>Filtros_Muestra!$Z7</f>
        <v>4.46225</v>
      </c>
      <c r="Q5" s="37">
        <f>Filtros_Muestra!$Z7</f>
        <v>4.46225</v>
      </c>
      <c r="R5" s="37">
        <f>Filtros_Muestra!$Z7</f>
        <v>4.46225</v>
      </c>
      <c r="S5" s="37">
        <f>Filtros_Muestra!$Z7</f>
        <v>4.46225</v>
      </c>
      <c r="T5" s="37">
        <f>Filtros_Muestra!$Z7</f>
        <v>4.46225</v>
      </c>
      <c r="U5" s="37">
        <f>Filtros_Muestra!$Z7</f>
        <v>4.46225</v>
      </c>
      <c r="V5" s="37">
        <f>Filtros_Muestra!$Z7</f>
        <v>4.46225</v>
      </c>
      <c r="W5" s="37">
        <f>Filtros_Muestra!$Z7</f>
        <v>4.46225</v>
      </c>
      <c r="X5" s="37">
        <f>Filtros_Muestra!$Z7</f>
        <v>4.46225</v>
      </c>
    </row>
    <row r="6" spans="1:25" x14ac:dyDescent="0.3">
      <c r="A6">
        <f>IF(Pesos_Blancos!A6&lt;&gt;"",Pesos_Blancos!A6,"")</f>
        <v>9855987</v>
      </c>
      <c r="B6" s="37">
        <f>Filtros_Muestra!$Z8</f>
        <v>4.4882</v>
      </c>
      <c r="C6" s="37">
        <f>Filtros_Muestra!$Z8</f>
        <v>4.4882</v>
      </c>
      <c r="D6" s="37">
        <f>Filtros_Muestra!$Z8</f>
        <v>4.4882</v>
      </c>
      <c r="E6" s="37">
        <f>Filtros_Muestra!$Z8</f>
        <v>4.4882</v>
      </c>
      <c r="F6" s="37">
        <f>Filtros_Muestra!$Z8</f>
        <v>4.4882</v>
      </c>
      <c r="G6" s="13">
        <f>IF(Filtros_Muestra!U8&lt;&gt;"",Filtros_Muestra!U8,"")</f>
        <v>44924.743506944447</v>
      </c>
      <c r="H6" s="37">
        <f>Filtros_Muestra!$Z8</f>
        <v>4.4882</v>
      </c>
      <c r="I6" s="37">
        <f>Filtros_Muestra!$Z8</f>
        <v>4.4882</v>
      </c>
      <c r="J6" s="37">
        <f>Filtros_Muestra!$Z8</f>
        <v>4.4882</v>
      </c>
      <c r="K6" s="37">
        <f>Filtros_Muestra!$Z8</f>
        <v>4.4882</v>
      </c>
      <c r="L6" s="37">
        <f>Filtros_Muestra!$Z8</f>
        <v>4.4882</v>
      </c>
      <c r="M6" s="37">
        <f>Filtros_Muestra!$Z8</f>
        <v>4.4882</v>
      </c>
      <c r="N6" s="37">
        <f>Filtros_Muestra!$Z8</f>
        <v>4.4882</v>
      </c>
      <c r="O6" s="37">
        <f>Filtros_Muestra!$Z8</f>
        <v>4.4882</v>
      </c>
      <c r="P6" s="37">
        <f>Filtros_Muestra!$Z8</f>
        <v>4.4882</v>
      </c>
      <c r="Q6" s="37">
        <f>Filtros_Muestra!$Z8</f>
        <v>4.4882</v>
      </c>
      <c r="R6" s="37">
        <f>Filtros_Muestra!$Z8</f>
        <v>4.4882</v>
      </c>
      <c r="S6" s="37">
        <f>Filtros_Muestra!$Z8</f>
        <v>4.4882</v>
      </c>
      <c r="T6" s="37">
        <f>Filtros_Muestra!$Z8</f>
        <v>4.4882</v>
      </c>
      <c r="U6" s="37">
        <f>Filtros_Muestra!$Z8</f>
        <v>4.4882</v>
      </c>
      <c r="V6" s="37">
        <f>Filtros_Muestra!$Z8</f>
        <v>4.4882</v>
      </c>
      <c r="W6" s="37">
        <f>Filtros_Muestra!$Z8</f>
        <v>4.4882</v>
      </c>
      <c r="X6" s="37">
        <f>Filtros_Muestra!$Z8</f>
        <v>4.4882</v>
      </c>
    </row>
    <row r="7" spans="1:25" x14ac:dyDescent="0.3">
      <c r="A7">
        <f>IF(Pesos_Blancos!A7&lt;&gt;"",Pesos_Blancos!A7,"")</f>
        <v>9855988</v>
      </c>
      <c r="B7" s="37">
        <f>Filtros_Muestra!$Z9</f>
        <v>4.4549500000000002</v>
      </c>
      <c r="C7" s="37">
        <f>Filtros_Muestra!$Z9</f>
        <v>4.4549500000000002</v>
      </c>
      <c r="D7" s="37">
        <f>Filtros_Muestra!$Z9</f>
        <v>4.4549500000000002</v>
      </c>
      <c r="E7" s="37">
        <f>Filtros_Muestra!$Z9</f>
        <v>4.4549500000000002</v>
      </c>
      <c r="F7" s="37">
        <f>Filtros_Muestra!$Z9</f>
        <v>4.4549500000000002</v>
      </c>
      <c r="G7" s="13">
        <f>IF(Filtros_Muestra!U9&lt;&gt;"",Filtros_Muestra!U9,"")</f>
        <v>44924.743819444448</v>
      </c>
      <c r="H7" s="37">
        <f>Filtros_Muestra!$Z9</f>
        <v>4.4549500000000002</v>
      </c>
      <c r="I7" s="37">
        <f>Filtros_Muestra!$Z9</f>
        <v>4.4549500000000002</v>
      </c>
      <c r="J7" s="37">
        <f>Filtros_Muestra!$Z9</f>
        <v>4.4549500000000002</v>
      </c>
      <c r="K7" s="37">
        <f>Filtros_Muestra!$Z9</f>
        <v>4.4549500000000002</v>
      </c>
      <c r="L7" s="37">
        <f>Filtros_Muestra!$Z9</f>
        <v>4.4549500000000002</v>
      </c>
      <c r="M7" s="37">
        <f>Filtros_Muestra!$Z9</f>
        <v>4.4549500000000002</v>
      </c>
      <c r="N7" s="37">
        <f>Filtros_Muestra!$Z9</f>
        <v>4.4549500000000002</v>
      </c>
      <c r="O7" s="37">
        <f>Filtros_Muestra!$Z9</f>
        <v>4.4549500000000002</v>
      </c>
      <c r="P7" s="37">
        <f>Filtros_Muestra!$Z9</f>
        <v>4.4549500000000002</v>
      </c>
      <c r="Q7" s="37">
        <f>Filtros_Muestra!$Z9</f>
        <v>4.4549500000000002</v>
      </c>
      <c r="R7" s="37">
        <f>Filtros_Muestra!$Z9</f>
        <v>4.4549500000000002</v>
      </c>
      <c r="S7" s="37">
        <f>Filtros_Muestra!$Z9</f>
        <v>4.4549500000000002</v>
      </c>
      <c r="T7" s="37">
        <f>Filtros_Muestra!$Z9</f>
        <v>4.4549500000000002</v>
      </c>
      <c r="U7" s="37">
        <f>Filtros_Muestra!$Z9</f>
        <v>4.4549500000000002</v>
      </c>
      <c r="V7" s="37">
        <f>Filtros_Muestra!$Z9</f>
        <v>4.4549500000000002</v>
      </c>
      <c r="W7" s="37">
        <f>Filtros_Muestra!$Z9</f>
        <v>4.4549500000000002</v>
      </c>
      <c r="X7" s="37">
        <f>Filtros_Muestra!$Z9</f>
        <v>4.4549500000000002</v>
      </c>
    </row>
    <row r="8" spans="1:25" x14ac:dyDescent="0.3">
      <c r="A8">
        <f>IF(Pesos_Blancos!A8&lt;&gt;"",Pesos_Blancos!A8,"")</f>
        <v>9855989</v>
      </c>
      <c r="B8" s="37">
        <f>Filtros_Muestra!$Z10</f>
        <v>4.4700500000000005</v>
      </c>
      <c r="C8" s="37">
        <f>Filtros_Muestra!$Z10</f>
        <v>4.4700500000000005</v>
      </c>
      <c r="D8" s="37">
        <f>Filtros_Muestra!$Z10</f>
        <v>4.4700500000000005</v>
      </c>
      <c r="E8" s="37">
        <f>Filtros_Muestra!$Z10</f>
        <v>4.4700500000000005</v>
      </c>
      <c r="F8" s="37">
        <f>Filtros_Muestra!$Z10</f>
        <v>4.4700500000000005</v>
      </c>
      <c r="G8" s="13">
        <f>IF(Filtros_Muestra!U10&lt;&gt;"",Filtros_Muestra!U10,"")</f>
        <v>44924.74417824074</v>
      </c>
      <c r="H8" s="37">
        <f>Filtros_Muestra!$Z10</f>
        <v>4.4700500000000005</v>
      </c>
      <c r="I8" s="37">
        <f>Filtros_Muestra!$Z10</f>
        <v>4.4700500000000005</v>
      </c>
      <c r="J8" s="37">
        <f>Filtros_Muestra!$Z10</f>
        <v>4.4700500000000005</v>
      </c>
      <c r="K8" s="37">
        <f>Filtros_Muestra!$Z10</f>
        <v>4.4700500000000005</v>
      </c>
      <c r="L8" s="37">
        <f>Filtros_Muestra!$Z10</f>
        <v>4.4700500000000005</v>
      </c>
      <c r="M8" s="37">
        <f>Filtros_Muestra!$Z10</f>
        <v>4.4700500000000005</v>
      </c>
      <c r="N8" s="37">
        <f>Filtros_Muestra!$Z10</f>
        <v>4.4700500000000005</v>
      </c>
      <c r="O8" s="37">
        <f>Filtros_Muestra!$Z10</f>
        <v>4.4700500000000005</v>
      </c>
      <c r="P8" s="37">
        <f>Filtros_Muestra!$Z10</f>
        <v>4.4700500000000005</v>
      </c>
      <c r="Q8" s="37">
        <f>Filtros_Muestra!$Z10</f>
        <v>4.4700500000000005</v>
      </c>
      <c r="R8" s="37">
        <f>Filtros_Muestra!$Z10</f>
        <v>4.4700500000000005</v>
      </c>
      <c r="S8" s="37">
        <f>Filtros_Muestra!$Z10</f>
        <v>4.4700500000000005</v>
      </c>
      <c r="T8" s="37">
        <f>Filtros_Muestra!$Z10</f>
        <v>4.4700500000000005</v>
      </c>
      <c r="U8" s="37">
        <f>Filtros_Muestra!$Z10</f>
        <v>4.4700500000000005</v>
      </c>
      <c r="V8" s="37">
        <f>Filtros_Muestra!$Z10</f>
        <v>4.4700500000000005</v>
      </c>
      <c r="W8" s="37">
        <f>Filtros_Muestra!$Z10</f>
        <v>4.4700500000000005</v>
      </c>
      <c r="X8" s="37">
        <f>Filtros_Muestra!$Z10</f>
        <v>4.4700500000000005</v>
      </c>
    </row>
    <row r="9" spans="1:25" x14ac:dyDescent="0.3">
      <c r="A9">
        <f>IF(Pesos_Blancos!A9&lt;&gt;"",Pesos_Blancos!A9,"")</f>
        <v>9855972</v>
      </c>
      <c r="B9" s="37">
        <f>Filtros_Muestra!$Z11</f>
        <v>4.4725000000000001</v>
      </c>
      <c r="C9" s="37">
        <f>Filtros_Muestra!$Z11</f>
        <v>4.4725000000000001</v>
      </c>
      <c r="D9" s="37">
        <f>Filtros_Muestra!$Z11</f>
        <v>4.4725000000000001</v>
      </c>
      <c r="E9" s="37">
        <f>Filtros_Muestra!$Z11</f>
        <v>4.4725000000000001</v>
      </c>
      <c r="F9" s="37">
        <f>Filtros_Muestra!$Z11</f>
        <v>4.4725000000000001</v>
      </c>
      <c r="G9" s="13">
        <f>IF(Filtros_Muestra!U11&lt;&gt;"",Filtros_Muestra!U11,"")</f>
        <v>44924.745219907411</v>
      </c>
      <c r="H9" s="37">
        <f>Filtros_Muestra!$Z11</f>
        <v>4.4725000000000001</v>
      </c>
      <c r="I9" s="37">
        <f>Filtros_Muestra!$Z11</f>
        <v>4.4725000000000001</v>
      </c>
      <c r="J9" s="37">
        <f>Filtros_Muestra!$Z11</f>
        <v>4.4725000000000001</v>
      </c>
      <c r="K9" s="37">
        <f>Filtros_Muestra!$Z11</f>
        <v>4.4725000000000001</v>
      </c>
      <c r="L9" s="37">
        <f>Filtros_Muestra!$Z11</f>
        <v>4.4725000000000001</v>
      </c>
      <c r="M9" s="37">
        <f>Filtros_Muestra!$Z11</f>
        <v>4.4725000000000001</v>
      </c>
      <c r="N9" s="37">
        <f>Filtros_Muestra!$Z11</f>
        <v>4.4725000000000001</v>
      </c>
      <c r="O9" s="37">
        <f>Filtros_Muestra!$Z11</f>
        <v>4.4725000000000001</v>
      </c>
      <c r="P9" s="37">
        <f>Filtros_Muestra!$Z11</f>
        <v>4.4725000000000001</v>
      </c>
      <c r="Q9" s="37">
        <f>Filtros_Muestra!$Z11</f>
        <v>4.4725000000000001</v>
      </c>
      <c r="R9" s="37">
        <f>Filtros_Muestra!$Z11</f>
        <v>4.4725000000000001</v>
      </c>
      <c r="S9" s="37">
        <f>Filtros_Muestra!$Z11</f>
        <v>4.4725000000000001</v>
      </c>
      <c r="T9" s="37">
        <f>Filtros_Muestra!$Z11</f>
        <v>4.4725000000000001</v>
      </c>
      <c r="U9" s="37">
        <f>Filtros_Muestra!$Z11</f>
        <v>4.4725000000000001</v>
      </c>
      <c r="V9" s="37">
        <f>Filtros_Muestra!$Z11</f>
        <v>4.4725000000000001</v>
      </c>
      <c r="W9" s="37">
        <f>Filtros_Muestra!$Z11</f>
        <v>4.4725000000000001</v>
      </c>
      <c r="X9" s="37">
        <f>Filtros_Muestra!$Z11</f>
        <v>4.4725000000000001</v>
      </c>
    </row>
    <row r="10" spans="1:25" x14ac:dyDescent="0.3">
      <c r="A10">
        <f>IF(Pesos_Blancos!A10&lt;&gt;"",Pesos_Blancos!A10,"")</f>
        <v>9855973</v>
      </c>
      <c r="B10" s="37">
        <f>Filtros_Muestra!$Z12</f>
        <v>4.46455</v>
      </c>
      <c r="C10" s="37">
        <f>Filtros_Muestra!$Z12</f>
        <v>4.46455</v>
      </c>
      <c r="D10" s="37">
        <f>Filtros_Muestra!$Z12</f>
        <v>4.46455</v>
      </c>
      <c r="E10" s="37">
        <f>Filtros_Muestra!$Z12</f>
        <v>4.46455</v>
      </c>
      <c r="F10" s="37">
        <f>Filtros_Muestra!$Z12</f>
        <v>4.46455</v>
      </c>
      <c r="G10" s="13">
        <f>IF(Filtros_Muestra!U12&lt;&gt;"",Filtros_Muestra!U12,"")</f>
        <v>44924.74560185185</v>
      </c>
      <c r="H10" s="37">
        <f>Filtros_Muestra!$Z12</f>
        <v>4.46455</v>
      </c>
      <c r="I10" s="37">
        <f>Filtros_Muestra!$Z12</f>
        <v>4.46455</v>
      </c>
      <c r="J10" s="37">
        <f>Filtros_Muestra!$Z12</f>
        <v>4.46455</v>
      </c>
      <c r="K10" s="37">
        <f>Filtros_Muestra!$Z12</f>
        <v>4.46455</v>
      </c>
      <c r="L10" s="37">
        <f>Filtros_Muestra!$Z12</f>
        <v>4.46455</v>
      </c>
      <c r="M10" s="37">
        <f>Filtros_Muestra!$Z12</f>
        <v>4.46455</v>
      </c>
      <c r="N10" s="37">
        <f>Filtros_Muestra!$Z12</f>
        <v>4.46455</v>
      </c>
      <c r="O10" s="37">
        <f>Filtros_Muestra!$Z12</f>
        <v>4.46455</v>
      </c>
      <c r="P10" s="37">
        <f>Filtros_Muestra!$Z12</f>
        <v>4.46455</v>
      </c>
      <c r="Q10" s="37">
        <f>Filtros_Muestra!$Z12</f>
        <v>4.46455</v>
      </c>
      <c r="R10" s="37">
        <f>Filtros_Muestra!$Z12</f>
        <v>4.46455</v>
      </c>
      <c r="S10" s="37">
        <f>Filtros_Muestra!$Z12</f>
        <v>4.46455</v>
      </c>
      <c r="T10" s="37">
        <f>Filtros_Muestra!$Z12</f>
        <v>4.46455</v>
      </c>
      <c r="U10" s="37">
        <f>Filtros_Muestra!$Z12</f>
        <v>4.46455</v>
      </c>
      <c r="V10" s="37">
        <f>Filtros_Muestra!$Z12</f>
        <v>4.46455</v>
      </c>
      <c r="W10" s="37">
        <f>Filtros_Muestra!$Z12</f>
        <v>4.46455</v>
      </c>
      <c r="X10" s="37">
        <f>Filtros_Muestra!$Z12</f>
        <v>4.46455</v>
      </c>
    </row>
    <row r="11" spans="1:25" x14ac:dyDescent="0.3">
      <c r="A11">
        <f>IF(Pesos_Blancos!A11&lt;&gt;"",Pesos_Blancos!A11,"")</f>
        <v>9855974</v>
      </c>
      <c r="B11" s="37">
        <f>Filtros_Muestra!$Z13</f>
        <v>4.5407000000000002</v>
      </c>
      <c r="C11" s="37">
        <f>Filtros_Muestra!$Z13</f>
        <v>4.5407000000000002</v>
      </c>
      <c r="D11" s="37">
        <f>Filtros_Muestra!$Z13</f>
        <v>4.5407000000000002</v>
      </c>
      <c r="E11" s="37">
        <f>Filtros_Muestra!$Z13</f>
        <v>4.5407000000000002</v>
      </c>
      <c r="F11" s="37">
        <f>Filtros_Muestra!$Z13</f>
        <v>4.5407000000000002</v>
      </c>
      <c r="G11" s="13">
        <f>IF(Filtros_Muestra!U13&lt;&gt;"",Filtros_Muestra!U13,"")</f>
        <v>44924.746712962966</v>
      </c>
      <c r="H11" s="37">
        <f>Filtros_Muestra!$Z13</f>
        <v>4.5407000000000002</v>
      </c>
      <c r="I11" s="37">
        <f>Filtros_Muestra!$Z13</f>
        <v>4.5407000000000002</v>
      </c>
      <c r="J11" s="37">
        <f>Filtros_Muestra!$Z13</f>
        <v>4.5407000000000002</v>
      </c>
      <c r="K11" s="37">
        <f>Filtros_Muestra!$Z13</f>
        <v>4.5407000000000002</v>
      </c>
      <c r="L11" s="37">
        <f>Filtros_Muestra!$Z13</f>
        <v>4.5407000000000002</v>
      </c>
      <c r="M11" s="37">
        <f>Filtros_Muestra!$Z13</f>
        <v>4.5407000000000002</v>
      </c>
      <c r="N11" s="37">
        <f>Filtros_Muestra!$Z13</f>
        <v>4.5407000000000002</v>
      </c>
      <c r="O11" s="37">
        <f>Filtros_Muestra!$Z13</f>
        <v>4.5407000000000002</v>
      </c>
      <c r="P11" s="37">
        <f>Filtros_Muestra!$Z13</f>
        <v>4.5407000000000002</v>
      </c>
      <c r="Q11" s="37">
        <f>Filtros_Muestra!$Z13</f>
        <v>4.5407000000000002</v>
      </c>
      <c r="R11" s="37">
        <f>Filtros_Muestra!$Z13</f>
        <v>4.5407000000000002</v>
      </c>
      <c r="S11" s="37">
        <f>Filtros_Muestra!$Z13</f>
        <v>4.5407000000000002</v>
      </c>
      <c r="T11" s="37">
        <f>Filtros_Muestra!$Z13</f>
        <v>4.5407000000000002</v>
      </c>
      <c r="U11" s="37">
        <f>Filtros_Muestra!$Z13</f>
        <v>4.5407000000000002</v>
      </c>
      <c r="V11" s="37">
        <f>Filtros_Muestra!$Z13</f>
        <v>4.5407000000000002</v>
      </c>
      <c r="W11" s="37">
        <f>Filtros_Muestra!$Z13</f>
        <v>4.5407000000000002</v>
      </c>
      <c r="X11" s="37">
        <f>Filtros_Muestra!$Z13</f>
        <v>4.5407000000000002</v>
      </c>
    </row>
    <row r="12" spans="1:25" x14ac:dyDescent="0.3">
      <c r="A12">
        <f>IF(Pesos_Blancos!A12&lt;&gt;"",Pesos_Blancos!A12,"")</f>
        <v>9855975</v>
      </c>
      <c r="B12" s="37">
        <f>Filtros_Muestra!$Z14</f>
        <v>4.4462999999999999</v>
      </c>
      <c r="C12" s="37">
        <f>Filtros_Muestra!$Z14</f>
        <v>4.4462999999999999</v>
      </c>
      <c r="D12" s="37">
        <f>Filtros_Muestra!$Z14</f>
        <v>4.4462999999999999</v>
      </c>
      <c r="E12" s="37">
        <f>Filtros_Muestra!$Z14</f>
        <v>4.4462999999999999</v>
      </c>
      <c r="F12" s="37">
        <f>Filtros_Muestra!$Z14</f>
        <v>4.4462999999999999</v>
      </c>
      <c r="G12" s="13">
        <f>IF(Filtros_Muestra!U14&lt;&gt;"",Filtros_Muestra!U14,"")</f>
        <v>44924.747037037036</v>
      </c>
      <c r="H12" s="37">
        <f>Filtros_Muestra!$Z14</f>
        <v>4.4462999999999999</v>
      </c>
      <c r="I12" s="37">
        <f>Filtros_Muestra!$Z14</f>
        <v>4.4462999999999999</v>
      </c>
      <c r="J12" s="37">
        <f>Filtros_Muestra!$Z14</f>
        <v>4.4462999999999999</v>
      </c>
      <c r="K12" s="37">
        <f>Filtros_Muestra!$Z14</f>
        <v>4.4462999999999999</v>
      </c>
      <c r="L12" s="37">
        <f>Filtros_Muestra!$Z14</f>
        <v>4.4462999999999999</v>
      </c>
      <c r="M12" s="37">
        <f>Filtros_Muestra!$Z14</f>
        <v>4.4462999999999999</v>
      </c>
      <c r="N12" s="37">
        <f>Filtros_Muestra!$Z14</f>
        <v>4.4462999999999999</v>
      </c>
      <c r="O12" s="37">
        <f>Filtros_Muestra!$Z14</f>
        <v>4.4462999999999999</v>
      </c>
      <c r="P12" s="37">
        <f>Filtros_Muestra!$Z14</f>
        <v>4.4462999999999999</v>
      </c>
      <c r="Q12" s="37">
        <f>Filtros_Muestra!$Z14</f>
        <v>4.4462999999999999</v>
      </c>
      <c r="R12" s="37">
        <f>Filtros_Muestra!$Z14</f>
        <v>4.4462999999999999</v>
      </c>
      <c r="S12" s="37">
        <f>Filtros_Muestra!$Z14</f>
        <v>4.4462999999999999</v>
      </c>
      <c r="T12" s="37">
        <f>Filtros_Muestra!$Z14</f>
        <v>4.4462999999999999</v>
      </c>
      <c r="U12" s="37">
        <f>Filtros_Muestra!$Z14</f>
        <v>4.4462999999999999</v>
      </c>
      <c r="V12" s="37">
        <f>Filtros_Muestra!$Z14</f>
        <v>4.4462999999999999</v>
      </c>
      <c r="W12" s="37">
        <f>Filtros_Muestra!$Z14</f>
        <v>4.4462999999999999</v>
      </c>
      <c r="X12" s="37">
        <f>Filtros_Muestra!$Z14</f>
        <v>4.4462999999999999</v>
      </c>
    </row>
    <row r="13" spans="1:25" x14ac:dyDescent="0.3">
      <c r="A13">
        <f>IF(Pesos_Blancos!A13&lt;&gt;"",Pesos_Blancos!A13,"")</f>
        <v>9855978</v>
      </c>
      <c r="B13" s="37">
        <f>Filtros_Muestra!$Z15</f>
        <v>4.4775</v>
      </c>
      <c r="C13" s="37">
        <f>Filtros_Muestra!$Z15</f>
        <v>4.4775</v>
      </c>
      <c r="D13" s="37">
        <f>Filtros_Muestra!$Z15</f>
        <v>4.4775</v>
      </c>
      <c r="E13" s="37">
        <f>Filtros_Muestra!$Z15</f>
        <v>4.4775</v>
      </c>
      <c r="F13" s="37">
        <f>Filtros_Muestra!$Z15</f>
        <v>4.4775</v>
      </c>
      <c r="G13" s="13">
        <f>IF(Filtros_Muestra!U15&lt;&gt;"",Filtros_Muestra!U15,"")</f>
        <v>44924.747384259259</v>
      </c>
      <c r="H13" s="37">
        <f>Filtros_Muestra!$Z15</f>
        <v>4.4775</v>
      </c>
      <c r="I13" s="37">
        <f>Filtros_Muestra!$Z15</f>
        <v>4.4775</v>
      </c>
      <c r="J13" s="37">
        <f>Filtros_Muestra!$Z15</f>
        <v>4.4775</v>
      </c>
      <c r="K13" s="37">
        <f>Filtros_Muestra!$Z15</f>
        <v>4.4775</v>
      </c>
      <c r="L13" s="37">
        <f>Filtros_Muestra!$Z15</f>
        <v>4.4775</v>
      </c>
      <c r="M13" s="37">
        <f>Filtros_Muestra!$Z15</f>
        <v>4.4775</v>
      </c>
      <c r="N13" s="37">
        <f>Filtros_Muestra!$Z15</f>
        <v>4.4775</v>
      </c>
      <c r="O13" s="37">
        <f>Filtros_Muestra!$Z15</f>
        <v>4.4775</v>
      </c>
      <c r="P13" s="37">
        <f>Filtros_Muestra!$Z15</f>
        <v>4.4775</v>
      </c>
      <c r="Q13" s="37">
        <f>Filtros_Muestra!$Z15</f>
        <v>4.4775</v>
      </c>
      <c r="R13" s="37">
        <f>Filtros_Muestra!$Z15</f>
        <v>4.4775</v>
      </c>
      <c r="S13" s="37">
        <f>Filtros_Muestra!$Z15</f>
        <v>4.4775</v>
      </c>
      <c r="T13" s="37">
        <f>Filtros_Muestra!$Z15</f>
        <v>4.4775</v>
      </c>
      <c r="U13" s="37">
        <f>Filtros_Muestra!$Z15</f>
        <v>4.4775</v>
      </c>
      <c r="V13" s="37">
        <f>Filtros_Muestra!$Z15</f>
        <v>4.4775</v>
      </c>
      <c r="W13" s="37">
        <f>Filtros_Muestra!$Z15</f>
        <v>4.4775</v>
      </c>
      <c r="X13" s="37">
        <f>Filtros_Muestra!$Z15</f>
        <v>4.4775</v>
      </c>
    </row>
    <row r="14" spans="1:25" x14ac:dyDescent="0.3">
      <c r="A14">
        <f>IF(Pesos_Blancos!A14&lt;&gt;"",Pesos_Blancos!A14,"")</f>
        <v>9997555</v>
      </c>
      <c r="B14" s="37">
        <f>Filtros_Muestra!$Z16</f>
        <v>4.5907999999999998</v>
      </c>
      <c r="C14" s="37">
        <f>Filtros_Muestra!$Z16</f>
        <v>4.5907999999999998</v>
      </c>
      <c r="D14" s="37">
        <f>Filtros_Muestra!$Z16</f>
        <v>4.5907999999999998</v>
      </c>
      <c r="E14" s="37">
        <f>Filtros_Muestra!$Z16</f>
        <v>4.5907999999999998</v>
      </c>
      <c r="F14" s="37">
        <f>Filtros_Muestra!$Z16</f>
        <v>4.5907999999999998</v>
      </c>
      <c r="G14" s="13">
        <f>IF(Filtros_Muestra!U16&lt;&gt;"",Filtros_Muestra!U16,"")</f>
        <v>44924.74759259259</v>
      </c>
      <c r="H14" s="37">
        <f>Filtros_Muestra!$Z16</f>
        <v>4.5907999999999998</v>
      </c>
      <c r="I14" s="37">
        <f>Filtros_Muestra!$Z16</f>
        <v>4.5907999999999998</v>
      </c>
      <c r="J14" s="37">
        <f>Filtros_Muestra!$Z16</f>
        <v>4.5907999999999998</v>
      </c>
      <c r="K14" s="37">
        <f>Filtros_Muestra!$Z16</f>
        <v>4.5907999999999998</v>
      </c>
      <c r="L14" s="37">
        <f>Filtros_Muestra!$Z16</f>
        <v>4.5907999999999998</v>
      </c>
      <c r="M14" s="37">
        <f>Filtros_Muestra!$Z16</f>
        <v>4.5907999999999998</v>
      </c>
      <c r="N14" s="37">
        <f>Filtros_Muestra!$Z16</f>
        <v>4.5907999999999998</v>
      </c>
      <c r="O14" s="37">
        <f>Filtros_Muestra!$Z16</f>
        <v>4.5907999999999998</v>
      </c>
      <c r="P14" s="37">
        <f>Filtros_Muestra!$Z16</f>
        <v>4.5907999999999998</v>
      </c>
      <c r="Q14" s="37">
        <f>Filtros_Muestra!$Z16</f>
        <v>4.5907999999999998</v>
      </c>
      <c r="R14" s="37">
        <f>Filtros_Muestra!$Z16</f>
        <v>4.5907999999999998</v>
      </c>
      <c r="S14" s="37">
        <f>Filtros_Muestra!$Z16</f>
        <v>4.5907999999999998</v>
      </c>
      <c r="T14" s="37">
        <f>Filtros_Muestra!$Z16</f>
        <v>4.5907999999999998</v>
      </c>
      <c r="U14" s="37">
        <f>Filtros_Muestra!$Z16</f>
        <v>4.5907999999999998</v>
      </c>
      <c r="V14" s="37">
        <f>Filtros_Muestra!$Z16</f>
        <v>4.5907999999999998</v>
      </c>
      <c r="W14" s="37">
        <f>Filtros_Muestra!$Z16</f>
        <v>4.5907999999999998</v>
      </c>
      <c r="X14" s="37">
        <f>Filtros_Muestra!$Z16</f>
        <v>4.5907999999999998</v>
      </c>
    </row>
    <row r="15" spans="1:25" x14ac:dyDescent="0.3">
      <c r="A15">
        <f>IF(Pesos_Blancos!A15&lt;&gt;"",Pesos_Blancos!A15,"")</f>
        <v>9855956</v>
      </c>
      <c r="B15" s="37">
        <f>Filtros_Muestra!$Z17</f>
        <v>4.4385500000000002</v>
      </c>
      <c r="C15" s="37">
        <f>Filtros_Muestra!$Z17</f>
        <v>4.4385500000000002</v>
      </c>
      <c r="D15" s="37">
        <f>Filtros_Muestra!$Z17</f>
        <v>4.4385500000000002</v>
      </c>
      <c r="E15" s="37">
        <f>Filtros_Muestra!$Z17</f>
        <v>4.4385500000000002</v>
      </c>
      <c r="F15" s="37">
        <f>Filtros_Muestra!$Z17</f>
        <v>4.4385500000000002</v>
      </c>
      <c r="G15" s="13">
        <f>IF(Filtros_Muestra!U17&lt;&gt;"",Filtros_Muestra!U17,"")</f>
        <v>44924.748807870368</v>
      </c>
      <c r="H15" s="37">
        <f>Filtros_Muestra!$Z17</f>
        <v>4.4385500000000002</v>
      </c>
      <c r="I15" s="37">
        <f>Filtros_Muestra!$Z17</f>
        <v>4.4385500000000002</v>
      </c>
      <c r="J15" s="37">
        <f>Filtros_Muestra!$Z17</f>
        <v>4.4385500000000002</v>
      </c>
      <c r="K15" s="37">
        <f>Filtros_Muestra!$Z17</f>
        <v>4.4385500000000002</v>
      </c>
      <c r="L15" s="37">
        <f>Filtros_Muestra!$Z17</f>
        <v>4.4385500000000002</v>
      </c>
      <c r="M15" s="37">
        <f>Filtros_Muestra!$Z17</f>
        <v>4.4385500000000002</v>
      </c>
      <c r="N15" s="37">
        <f>Filtros_Muestra!$Z17</f>
        <v>4.4385500000000002</v>
      </c>
      <c r="O15" s="37">
        <f>Filtros_Muestra!$Z17</f>
        <v>4.4385500000000002</v>
      </c>
      <c r="P15" s="37">
        <f>Filtros_Muestra!$Z17</f>
        <v>4.4385500000000002</v>
      </c>
      <c r="Q15" s="37">
        <f>Filtros_Muestra!$Z17</f>
        <v>4.4385500000000002</v>
      </c>
      <c r="R15" s="37">
        <f>Filtros_Muestra!$Z17</f>
        <v>4.4385500000000002</v>
      </c>
      <c r="S15" s="37">
        <f>Filtros_Muestra!$Z17</f>
        <v>4.4385500000000002</v>
      </c>
      <c r="T15" s="37">
        <f>Filtros_Muestra!$Z17</f>
        <v>4.4385500000000002</v>
      </c>
      <c r="U15" s="37">
        <f>Filtros_Muestra!$Z17</f>
        <v>4.4385500000000002</v>
      </c>
      <c r="V15" s="37">
        <f>Filtros_Muestra!$Z17</f>
        <v>4.4385500000000002</v>
      </c>
      <c r="W15" s="37">
        <f>Filtros_Muestra!$Z17</f>
        <v>4.4385500000000002</v>
      </c>
      <c r="X15" s="37">
        <f>Filtros_Muestra!$Z17</f>
        <v>4.4385500000000002</v>
      </c>
    </row>
    <row r="16" spans="1:25" x14ac:dyDescent="0.3">
      <c r="A16">
        <f>IF(Pesos_Blancos!A16&lt;&gt;"",Pesos_Blancos!A16,"")</f>
        <v>9855957</v>
      </c>
      <c r="B16" s="37">
        <f>Filtros_Muestra!$Z18</f>
        <v>4.4617500000000003</v>
      </c>
      <c r="C16" s="37">
        <f>Filtros_Muestra!$Z18</f>
        <v>4.4617500000000003</v>
      </c>
      <c r="D16" s="37">
        <f>Filtros_Muestra!$Z18</f>
        <v>4.4617500000000003</v>
      </c>
      <c r="E16" s="37">
        <f>Filtros_Muestra!$Z18</f>
        <v>4.4617500000000003</v>
      </c>
      <c r="F16" s="37">
        <f>Filtros_Muestra!$Z18</f>
        <v>4.4617500000000003</v>
      </c>
      <c r="G16" s="13">
        <f>IF(Filtros_Muestra!U18&lt;&gt;"",Filtros_Muestra!U18,"")</f>
        <v>44924.748993055553</v>
      </c>
      <c r="H16" s="37">
        <f>Filtros_Muestra!$Z18</f>
        <v>4.4617500000000003</v>
      </c>
      <c r="I16" s="37">
        <f>Filtros_Muestra!$Z18</f>
        <v>4.4617500000000003</v>
      </c>
      <c r="J16" s="37">
        <f>Filtros_Muestra!$Z18</f>
        <v>4.4617500000000003</v>
      </c>
      <c r="K16" s="37">
        <f>Filtros_Muestra!$Z18</f>
        <v>4.4617500000000003</v>
      </c>
      <c r="L16" s="37">
        <f>Filtros_Muestra!$Z18</f>
        <v>4.4617500000000003</v>
      </c>
      <c r="M16" s="37">
        <f>Filtros_Muestra!$Z18</f>
        <v>4.4617500000000003</v>
      </c>
      <c r="N16" s="37">
        <f>Filtros_Muestra!$Z18</f>
        <v>4.4617500000000003</v>
      </c>
      <c r="O16" s="37">
        <f>Filtros_Muestra!$Z18</f>
        <v>4.4617500000000003</v>
      </c>
      <c r="P16" s="37">
        <f>Filtros_Muestra!$Z18</f>
        <v>4.4617500000000003</v>
      </c>
      <c r="Q16" s="37">
        <f>Filtros_Muestra!$Z18</f>
        <v>4.4617500000000003</v>
      </c>
      <c r="R16" s="37">
        <f>Filtros_Muestra!$Z18</f>
        <v>4.4617500000000003</v>
      </c>
      <c r="S16" s="37">
        <f>Filtros_Muestra!$Z18</f>
        <v>4.4617500000000003</v>
      </c>
      <c r="T16" s="37">
        <f>Filtros_Muestra!$Z18</f>
        <v>4.4617500000000003</v>
      </c>
      <c r="U16" s="37">
        <f>Filtros_Muestra!$Z18</f>
        <v>4.4617500000000003</v>
      </c>
      <c r="V16" s="37">
        <f>Filtros_Muestra!$Z18</f>
        <v>4.4617500000000003</v>
      </c>
      <c r="W16" s="37">
        <f>Filtros_Muestra!$Z18</f>
        <v>4.4617500000000003</v>
      </c>
      <c r="X16" s="37">
        <f>Filtros_Muestra!$Z18</f>
        <v>4.4617500000000003</v>
      </c>
    </row>
    <row r="17" spans="1:24" x14ac:dyDescent="0.3">
      <c r="A17">
        <f>IF(Pesos_Blancos!A17&lt;&gt;"",Pesos_Blancos!A17,"")</f>
        <v>9855958</v>
      </c>
      <c r="B17" s="37">
        <f>Filtros_Muestra!$Z19</f>
        <v>4.4593000000000007</v>
      </c>
      <c r="C17" s="37">
        <f>Filtros_Muestra!$Z19</f>
        <v>4.4593000000000007</v>
      </c>
      <c r="D17" s="37">
        <f>Filtros_Muestra!$Z19</f>
        <v>4.4593000000000007</v>
      </c>
      <c r="E17" s="37">
        <f>Filtros_Muestra!$Z19</f>
        <v>4.4593000000000007</v>
      </c>
      <c r="F17" s="37">
        <f>Filtros_Muestra!$Z19</f>
        <v>4.4593000000000007</v>
      </c>
      <c r="G17" s="13">
        <f>IF(Filtros_Muestra!U19&lt;&gt;"",Filtros_Muestra!U19,"")</f>
        <v>44924.749386574076</v>
      </c>
      <c r="H17" s="37">
        <f>Filtros_Muestra!$Z19</f>
        <v>4.4593000000000007</v>
      </c>
      <c r="I17" s="37">
        <f>Filtros_Muestra!$Z19</f>
        <v>4.4593000000000007</v>
      </c>
      <c r="J17" s="37">
        <f>Filtros_Muestra!$Z19</f>
        <v>4.4593000000000007</v>
      </c>
      <c r="K17" s="37">
        <f>Filtros_Muestra!$Z19</f>
        <v>4.4593000000000007</v>
      </c>
      <c r="L17" s="37">
        <f>Filtros_Muestra!$Z19</f>
        <v>4.4593000000000007</v>
      </c>
      <c r="M17" s="37">
        <f>Filtros_Muestra!$Z19</f>
        <v>4.4593000000000007</v>
      </c>
      <c r="N17" s="37">
        <f>Filtros_Muestra!$Z19</f>
        <v>4.4593000000000007</v>
      </c>
      <c r="O17" s="37">
        <f>Filtros_Muestra!$Z19</f>
        <v>4.4593000000000007</v>
      </c>
      <c r="P17" s="37">
        <f>Filtros_Muestra!$Z19</f>
        <v>4.4593000000000007</v>
      </c>
      <c r="Q17" s="37">
        <f>Filtros_Muestra!$Z19</f>
        <v>4.4593000000000007</v>
      </c>
      <c r="R17" s="37">
        <f>Filtros_Muestra!$Z19</f>
        <v>4.4593000000000007</v>
      </c>
      <c r="S17" s="37">
        <f>Filtros_Muestra!$Z19</f>
        <v>4.4593000000000007</v>
      </c>
      <c r="T17" s="37">
        <f>Filtros_Muestra!$Z19</f>
        <v>4.4593000000000007</v>
      </c>
      <c r="U17" s="37">
        <f>Filtros_Muestra!$Z19</f>
        <v>4.4593000000000007</v>
      </c>
      <c r="V17" s="37">
        <f>Filtros_Muestra!$Z19</f>
        <v>4.4593000000000007</v>
      </c>
      <c r="W17" s="37">
        <f>Filtros_Muestra!$Z19</f>
        <v>4.4593000000000007</v>
      </c>
      <c r="X17" s="37">
        <f>Filtros_Muestra!$Z19</f>
        <v>4.4593000000000007</v>
      </c>
    </row>
    <row r="18" spans="1:24" x14ac:dyDescent="0.3">
      <c r="A18">
        <f>IF(Pesos_Blancos!A18&lt;&gt;"",Pesos_Blancos!A18,"")</f>
        <v>9855959</v>
      </c>
      <c r="B18" s="37">
        <f>Filtros_Muestra!$Z20</f>
        <v>4.4324999999999992</v>
      </c>
      <c r="C18" s="37">
        <f>Filtros_Muestra!$Z20</f>
        <v>4.4324999999999992</v>
      </c>
      <c r="D18" s="37">
        <f>Filtros_Muestra!$Z20</f>
        <v>4.4324999999999992</v>
      </c>
      <c r="E18" s="37">
        <f>Filtros_Muestra!$Z20</f>
        <v>4.4324999999999992</v>
      </c>
      <c r="F18" s="37">
        <f>Filtros_Muestra!$Z20</f>
        <v>4.4324999999999992</v>
      </c>
      <c r="G18" s="13">
        <f>IF(Filtros_Muestra!U20&lt;&gt;"",Filtros_Muestra!U20,"")</f>
        <v>44924.749560185184</v>
      </c>
      <c r="H18" s="37">
        <f>Filtros_Muestra!$Z20</f>
        <v>4.4324999999999992</v>
      </c>
      <c r="I18" s="37">
        <f>Filtros_Muestra!$Z20</f>
        <v>4.4324999999999992</v>
      </c>
      <c r="J18" s="37">
        <f>Filtros_Muestra!$Z20</f>
        <v>4.4324999999999992</v>
      </c>
      <c r="K18" s="37">
        <f>Filtros_Muestra!$Z20</f>
        <v>4.4324999999999992</v>
      </c>
      <c r="L18" s="37">
        <f>Filtros_Muestra!$Z20</f>
        <v>4.4324999999999992</v>
      </c>
      <c r="M18" s="37">
        <f>Filtros_Muestra!$Z20</f>
        <v>4.4324999999999992</v>
      </c>
      <c r="N18" s="37">
        <f>Filtros_Muestra!$Z20</f>
        <v>4.4324999999999992</v>
      </c>
      <c r="O18" s="37">
        <f>Filtros_Muestra!$Z20</f>
        <v>4.4324999999999992</v>
      </c>
      <c r="P18" s="37">
        <f>Filtros_Muestra!$Z20</f>
        <v>4.4324999999999992</v>
      </c>
      <c r="Q18" s="37">
        <f>Filtros_Muestra!$Z20</f>
        <v>4.4324999999999992</v>
      </c>
      <c r="R18" s="37">
        <f>Filtros_Muestra!$Z20</f>
        <v>4.4324999999999992</v>
      </c>
      <c r="S18" s="37">
        <f>Filtros_Muestra!$Z20</f>
        <v>4.4324999999999992</v>
      </c>
      <c r="T18" s="37">
        <f>Filtros_Muestra!$Z20</f>
        <v>4.4324999999999992</v>
      </c>
      <c r="U18" s="37">
        <f>Filtros_Muestra!$Z20</f>
        <v>4.4324999999999992</v>
      </c>
      <c r="V18" s="37">
        <f>Filtros_Muestra!$Z20</f>
        <v>4.4324999999999992</v>
      </c>
      <c r="W18" s="37">
        <f>Filtros_Muestra!$Z20</f>
        <v>4.4324999999999992</v>
      </c>
      <c r="X18" s="37">
        <f>Filtros_Muestra!$Z20</f>
        <v>4.4324999999999992</v>
      </c>
    </row>
    <row r="19" spans="1:24" x14ac:dyDescent="0.3">
      <c r="A19">
        <f>IF(Pesos_Blancos!A19&lt;&gt;"",Pesos_Blancos!A19,"")</f>
        <v>9855960</v>
      </c>
      <c r="B19" s="37">
        <f>Filtros_Muestra!$Z21</f>
        <v>4.4731500000000004</v>
      </c>
      <c r="C19" s="37">
        <f>Filtros_Muestra!$Z21</f>
        <v>4.4731500000000004</v>
      </c>
      <c r="D19" s="37">
        <f>Filtros_Muestra!$Z21</f>
        <v>4.4731500000000004</v>
      </c>
      <c r="E19" s="37">
        <f>Filtros_Muestra!$Z21</f>
        <v>4.4731500000000004</v>
      </c>
      <c r="F19" s="37">
        <f>Filtros_Muestra!$Z21</f>
        <v>4.4731500000000004</v>
      </c>
      <c r="G19" s="13">
        <f>IF(Filtros_Muestra!U21&lt;&gt;"",Filtros_Muestra!U21,"")</f>
        <v>44924.749826388892</v>
      </c>
      <c r="H19" s="37">
        <f>Filtros_Muestra!$Z21</f>
        <v>4.4731500000000004</v>
      </c>
      <c r="I19" s="37">
        <f>Filtros_Muestra!$Z21</f>
        <v>4.4731500000000004</v>
      </c>
      <c r="J19" s="37">
        <f>Filtros_Muestra!$Z21</f>
        <v>4.4731500000000004</v>
      </c>
      <c r="K19" s="37">
        <f>Filtros_Muestra!$Z21</f>
        <v>4.4731500000000004</v>
      </c>
      <c r="L19" s="37">
        <f>Filtros_Muestra!$Z21</f>
        <v>4.4731500000000004</v>
      </c>
      <c r="M19" s="37">
        <f>Filtros_Muestra!$Z21</f>
        <v>4.4731500000000004</v>
      </c>
      <c r="N19" s="37">
        <f>Filtros_Muestra!$Z21</f>
        <v>4.4731500000000004</v>
      </c>
      <c r="O19" s="37">
        <f>Filtros_Muestra!$Z21</f>
        <v>4.4731500000000004</v>
      </c>
      <c r="P19" s="37">
        <f>Filtros_Muestra!$Z21</f>
        <v>4.4731500000000004</v>
      </c>
      <c r="Q19" s="37">
        <f>Filtros_Muestra!$Z21</f>
        <v>4.4731500000000004</v>
      </c>
      <c r="R19" s="37">
        <f>Filtros_Muestra!$Z21</f>
        <v>4.4731500000000004</v>
      </c>
      <c r="S19" s="37">
        <f>Filtros_Muestra!$Z21</f>
        <v>4.4731500000000004</v>
      </c>
      <c r="T19" s="37">
        <f>Filtros_Muestra!$Z21</f>
        <v>4.4731500000000004</v>
      </c>
      <c r="U19" s="37">
        <f>Filtros_Muestra!$Z21</f>
        <v>4.4731500000000004</v>
      </c>
      <c r="V19" s="37">
        <f>Filtros_Muestra!$Z21</f>
        <v>4.4731500000000004</v>
      </c>
      <c r="W19" s="37">
        <f>Filtros_Muestra!$Z21</f>
        <v>4.4731500000000004</v>
      </c>
      <c r="X19" s="37">
        <f>Filtros_Muestra!$Z21</f>
        <v>4.4731500000000004</v>
      </c>
    </row>
    <row r="20" spans="1:24" x14ac:dyDescent="0.3">
      <c r="A20">
        <f>IF(Pesos_Blancos!A20&lt;&gt;"",Pesos_Blancos!A20,"")</f>
        <v>9855961</v>
      </c>
      <c r="B20" s="37">
        <f>Filtros_Muestra!$Z22</f>
        <v>4.4394</v>
      </c>
      <c r="C20" s="37">
        <f>Filtros_Muestra!$Z22</f>
        <v>4.4394</v>
      </c>
      <c r="D20" s="37">
        <f>Filtros_Muestra!$Z22</f>
        <v>4.4394</v>
      </c>
      <c r="E20" s="37">
        <f>Filtros_Muestra!$Z22</f>
        <v>4.4394</v>
      </c>
      <c r="F20" s="37">
        <f>Filtros_Muestra!$Z22</f>
        <v>4.4394</v>
      </c>
      <c r="G20" s="13">
        <f>IF(Filtros_Muestra!U22&lt;&gt;"",Filtros_Muestra!U22,"")</f>
        <v>44924.750069444446</v>
      </c>
      <c r="H20" s="37">
        <f>Filtros_Muestra!$Z22</f>
        <v>4.4394</v>
      </c>
      <c r="I20" s="37">
        <f>Filtros_Muestra!$Z22</f>
        <v>4.4394</v>
      </c>
      <c r="J20" s="37">
        <f>Filtros_Muestra!$Z22</f>
        <v>4.4394</v>
      </c>
      <c r="K20" s="37">
        <f>Filtros_Muestra!$Z22</f>
        <v>4.4394</v>
      </c>
      <c r="L20" s="37">
        <f>Filtros_Muestra!$Z22</f>
        <v>4.4394</v>
      </c>
      <c r="M20" s="37">
        <f>Filtros_Muestra!$Z22</f>
        <v>4.4394</v>
      </c>
      <c r="N20" s="37">
        <f>Filtros_Muestra!$Z22</f>
        <v>4.4394</v>
      </c>
      <c r="O20" s="37">
        <f>Filtros_Muestra!$Z22</f>
        <v>4.4394</v>
      </c>
      <c r="P20" s="37">
        <f>Filtros_Muestra!$Z22</f>
        <v>4.4394</v>
      </c>
      <c r="Q20" s="37">
        <f>Filtros_Muestra!$Z22</f>
        <v>4.4394</v>
      </c>
      <c r="R20" s="37">
        <f>Filtros_Muestra!$Z22</f>
        <v>4.4394</v>
      </c>
      <c r="S20" s="37">
        <f>Filtros_Muestra!$Z22</f>
        <v>4.4394</v>
      </c>
      <c r="T20" s="37">
        <f>Filtros_Muestra!$Z22</f>
        <v>4.4394</v>
      </c>
      <c r="U20" s="37">
        <f>Filtros_Muestra!$Z22</f>
        <v>4.4394</v>
      </c>
      <c r="V20" s="37">
        <f>Filtros_Muestra!$Z22</f>
        <v>4.4394</v>
      </c>
      <c r="W20" s="37">
        <f>Filtros_Muestra!$Z22</f>
        <v>4.4394</v>
      </c>
      <c r="X20" s="37">
        <f>Filtros_Muestra!$Z22</f>
        <v>4.4394</v>
      </c>
    </row>
    <row r="21" spans="1:24" x14ac:dyDescent="0.3">
      <c r="A21" t="str">
        <f>IF(Pesos_Blancos!A21&lt;&gt;"",Pesos_Blancos!A21,"")</f>
        <v>QC</v>
      </c>
      <c r="B21" s="37">
        <f>Filtros_Muestra!$Z23</f>
        <v>5</v>
      </c>
      <c r="C21" s="37">
        <f>Filtros_Muestra!$Z23</f>
        <v>5</v>
      </c>
      <c r="D21" s="37">
        <f>Filtros_Muestra!$Z23</f>
        <v>5</v>
      </c>
      <c r="E21" s="37">
        <f>Filtros_Muestra!$Z23</f>
        <v>5</v>
      </c>
      <c r="F21" s="37">
        <f>Filtros_Muestra!$Z23</f>
        <v>5</v>
      </c>
      <c r="G21" s="13">
        <f>IF(Filtros_Muestra!U23&lt;&gt;"",Filtros_Muestra!U23,"")</f>
        <v>44924.750300925924</v>
      </c>
      <c r="H21" s="37">
        <f>Filtros_Muestra!$Z23</f>
        <v>5</v>
      </c>
      <c r="I21" s="37">
        <f>Filtros_Muestra!$Z23</f>
        <v>5</v>
      </c>
      <c r="J21" s="37">
        <f>Filtros_Muestra!$Z23</f>
        <v>5</v>
      </c>
      <c r="K21" s="37">
        <f>Filtros_Muestra!$Z23</f>
        <v>5</v>
      </c>
      <c r="L21" s="37">
        <f>Filtros_Muestra!$Z23</f>
        <v>5</v>
      </c>
      <c r="M21" s="37">
        <f>Filtros_Muestra!$Z23</f>
        <v>5</v>
      </c>
      <c r="N21" s="37">
        <f>Filtros_Muestra!$Z23</f>
        <v>5</v>
      </c>
      <c r="O21" s="37">
        <f>Filtros_Muestra!$Z23</f>
        <v>5</v>
      </c>
      <c r="P21" s="37">
        <f>Filtros_Muestra!$Z23</f>
        <v>5</v>
      </c>
      <c r="Q21" s="37">
        <f>Filtros_Muestra!$Z23</f>
        <v>5</v>
      </c>
      <c r="R21" s="37">
        <f>Filtros_Muestra!$Z23</f>
        <v>5</v>
      </c>
      <c r="S21" s="37">
        <f>Filtros_Muestra!$Z23</f>
        <v>5</v>
      </c>
      <c r="T21" s="37">
        <f>Filtros_Muestra!$Z23</f>
        <v>5</v>
      </c>
      <c r="U21" s="37">
        <f>Filtros_Muestra!$Z23</f>
        <v>5</v>
      </c>
      <c r="V21" s="37">
        <f>Filtros_Muestra!$Z23</f>
        <v>5</v>
      </c>
      <c r="W21" s="37">
        <f>Filtros_Muestra!$Z23</f>
        <v>5</v>
      </c>
      <c r="X21" s="37">
        <f>Filtros_Muestra!$Z23</f>
        <v>5</v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2022-08-17T16:05:27Z</cp:lastPrinted>
  <dcterms:created xsi:type="dcterms:W3CDTF">2022-02-07T17:43:38Z</dcterms:created>
  <dcterms:modified xsi:type="dcterms:W3CDTF">2022-12-29T21:01:15Z</dcterms:modified>
</cp:coreProperties>
</file>