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193FEED6-A45A-4A89-A02C-D65068A1D68B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tabRatio="59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F4" i="5"/>
  <c r="I7" i="5"/>
  <c r="C9" i="5"/>
  <c r="B10" i="5"/>
  <c r="B14" i="5"/>
  <c r="C3" i="5"/>
  <c r="M11" i="5"/>
  <c r="F15" i="5"/>
  <c r="U22" i="5"/>
  <c r="D7" i="5"/>
  <c r="D19" i="5"/>
  <c r="D5" i="5"/>
  <c r="F13" i="5"/>
  <c r="E17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4" i="5"/>
  <c r="C8" i="5"/>
  <c r="C11" i="5"/>
  <c r="C12" i="5"/>
  <c r="C13" i="5"/>
  <c r="C16" i="5"/>
  <c r="C17" i="5"/>
  <c r="C20" i="5"/>
  <c r="D4" i="5"/>
  <c r="D8" i="5"/>
  <c r="D9" i="5"/>
  <c r="D11" i="5"/>
  <c r="D12" i="5"/>
  <c r="D13" i="5"/>
  <c r="D16" i="5"/>
  <c r="D20" i="5"/>
  <c r="E4" i="5"/>
  <c r="E5" i="5"/>
  <c r="E8" i="5"/>
  <c r="E9" i="5"/>
  <c r="E11" i="5"/>
  <c r="E12" i="5"/>
  <c r="E16" i="5"/>
  <c r="E19" i="5"/>
  <c r="E20" i="5"/>
  <c r="E21" i="5"/>
  <c r="F5" i="5"/>
  <c r="F8" i="5"/>
  <c r="F12" i="5"/>
  <c r="F16" i="5"/>
  <c r="F17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4" i="5"/>
  <c r="H7" i="5"/>
  <c r="H8" i="5"/>
  <c r="H12" i="5"/>
  <c r="H13" i="5"/>
  <c r="H16" i="5"/>
  <c r="H17" i="5"/>
  <c r="H19" i="5"/>
  <c r="H20" i="5"/>
  <c r="I4" i="5"/>
  <c r="I5" i="5"/>
  <c r="I8" i="5"/>
  <c r="I9" i="5"/>
  <c r="I12" i="5"/>
  <c r="I13" i="5"/>
  <c r="I16" i="5"/>
  <c r="I19" i="5"/>
  <c r="I20" i="5"/>
  <c r="J4" i="5"/>
  <c r="J5" i="5"/>
  <c r="J8" i="5"/>
  <c r="J9" i="5"/>
  <c r="J12" i="5"/>
  <c r="J16" i="5"/>
  <c r="J17" i="5"/>
  <c r="J19" i="5"/>
  <c r="J20" i="5"/>
  <c r="J21" i="5"/>
  <c r="K4" i="5"/>
  <c r="K5" i="5"/>
  <c r="K8" i="5"/>
  <c r="K12" i="5"/>
  <c r="K13" i="5"/>
  <c r="K16" i="5"/>
  <c r="K17" i="5"/>
  <c r="K20" i="5"/>
  <c r="K21" i="5"/>
  <c r="L4" i="5"/>
  <c r="L8" i="5"/>
  <c r="L9" i="5"/>
  <c r="L11" i="5"/>
  <c r="L12" i="5"/>
  <c r="L13" i="5"/>
  <c r="L16" i="5"/>
  <c r="L17" i="5"/>
  <c r="L20" i="5"/>
  <c r="M4" i="5"/>
  <c r="M5" i="5"/>
  <c r="M8" i="5"/>
  <c r="M9" i="5"/>
  <c r="M12" i="5"/>
  <c r="M13" i="5"/>
  <c r="M15" i="5"/>
  <c r="M16" i="5"/>
  <c r="M20" i="5"/>
  <c r="M21" i="5"/>
  <c r="N4" i="5"/>
  <c r="N5" i="5"/>
  <c r="N8" i="5"/>
  <c r="N9" i="5"/>
  <c r="N12" i="5"/>
  <c r="N15" i="5"/>
  <c r="N16" i="5"/>
  <c r="N17" i="5"/>
  <c r="N20" i="5"/>
  <c r="N21" i="5"/>
  <c r="O4" i="5"/>
  <c r="O5" i="5"/>
  <c r="O7" i="5"/>
  <c r="O8" i="5"/>
  <c r="O12" i="5"/>
  <c r="O13" i="5"/>
  <c r="O16" i="5"/>
  <c r="O17" i="5"/>
  <c r="O19" i="5"/>
  <c r="O20" i="5"/>
  <c r="O21" i="5"/>
  <c r="P4" i="5"/>
  <c r="P7" i="5"/>
  <c r="P8" i="5"/>
  <c r="P9" i="5"/>
  <c r="P12" i="5"/>
  <c r="P13" i="5"/>
  <c r="P16" i="5"/>
  <c r="P17" i="5"/>
  <c r="P20" i="5"/>
  <c r="Q4" i="5"/>
  <c r="Q5" i="5"/>
  <c r="Q8" i="5"/>
  <c r="Q9" i="5"/>
  <c r="Q11" i="5"/>
  <c r="Q12" i="5"/>
  <c r="Q13" i="5"/>
  <c r="Q16" i="5"/>
  <c r="Q20" i="5"/>
  <c r="Q21" i="5"/>
  <c r="R4" i="5"/>
  <c r="R5" i="5"/>
  <c r="R8" i="5"/>
  <c r="R9" i="5"/>
  <c r="R12" i="5"/>
  <c r="R16" i="5"/>
  <c r="R17" i="5"/>
  <c r="R20" i="5"/>
  <c r="R21" i="5"/>
  <c r="S4" i="5"/>
  <c r="S5" i="5"/>
  <c r="S8" i="5"/>
  <c r="S12" i="5"/>
  <c r="S13" i="5"/>
  <c r="S15" i="5"/>
  <c r="S16" i="5"/>
  <c r="S17" i="5"/>
  <c r="S20" i="5"/>
  <c r="S21" i="5"/>
  <c r="T4" i="5"/>
  <c r="T8" i="5"/>
  <c r="T9" i="5"/>
  <c r="T12" i="5"/>
  <c r="T13" i="5"/>
  <c r="T16" i="5"/>
  <c r="T17" i="5"/>
  <c r="T19" i="5"/>
  <c r="T20" i="5"/>
  <c r="U4" i="5"/>
  <c r="U5" i="5"/>
  <c r="U7" i="5"/>
  <c r="U8" i="5"/>
  <c r="U9" i="5"/>
  <c r="U12" i="5"/>
  <c r="U13" i="5"/>
  <c r="U16" i="5"/>
  <c r="U19" i="5"/>
  <c r="U20" i="5"/>
  <c r="U21" i="5"/>
  <c r="V4" i="5"/>
  <c r="V5" i="5"/>
  <c r="V8" i="5"/>
  <c r="V9" i="5"/>
  <c r="V11" i="5"/>
  <c r="V12" i="5"/>
  <c r="V16" i="5"/>
  <c r="V17" i="5"/>
  <c r="V20" i="5"/>
  <c r="V21" i="5"/>
  <c r="W4" i="5"/>
  <c r="W5" i="5"/>
  <c r="W8" i="5"/>
  <c r="W11" i="5"/>
  <c r="W12" i="5"/>
  <c r="W13" i="5"/>
  <c r="W16" i="5"/>
  <c r="W17" i="5"/>
  <c r="W20" i="5"/>
  <c r="W21" i="5"/>
  <c r="X4" i="5"/>
  <c r="X8" i="5"/>
  <c r="X9" i="5"/>
  <c r="X12" i="5"/>
  <c r="X13" i="5"/>
  <c r="X15" i="5"/>
  <c r="X16" i="5"/>
  <c r="X17" i="5"/>
  <c r="X20" i="5"/>
  <c r="B4" i="5"/>
  <c r="B5" i="5"/>
  <c r="B8" i="5"/>
  <c r="B12" i="5"/>
  <c r="B13" i="5"/>
  <c r="B15" i="5"/>
  <c r="B16" i="5"/>
  <c r="B17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J4" i="4" s="1"/>
  <c r="A5" i="4"/>
  <c r="A6" i="4"/>
  <c r="A7" i="4"/>
  <c r="A8" i="4"/>
  <c r="A9" i="4"/>
  <c r="J9" i="4" s="1"/>
  <c r="A10" i="4"/>
  <c r="A11" i="4"/>
  <c r="A12" i="4"/>
  <c r="A13" i="4"/>
  <c r="A14" i="4"/>
  <c r="A15" i="4"/>
  <c r="A16" i="4"/>
  <c r="J16" i="4" s="1"/>
  <c r="A17" i="4"/>
  <c r="A18" i="4"/>
  <c r="A19" i="4"/>
  <c r="A20" i="4"/>
  <c r="J20" i="4" s="1"/>
  <c r="A21" i="4"/>
  <c r="G21" i="4" s="1"/>
  <c r="A22" i="4"/>
  <c r="J7" i="5" l="1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20" i="1" l="1"/>
  <c r="AA22" i="3" s="1"/>
  <c r="K20" i="4" s="1"/>
  <c r="H21" i="1"/>
  <c r="AA23" i="3" s="1"/>
  <c r="K21" i="4" s="1"/>
  <c r="E20" i="1"/>
  <c r="E21" i="1"/>
  <c r="F20" i="1"/>
  <c r="F21" i="1"/>
  <c r="H15" i="1"/>
  <c r="AA17" i="3" s="1"/>
  <c r="K15" i="4" s="1"/>
  <c r="H16" i="1"/>
  <c r="AA18" i="3" s="1"/>
  <c r="K16" i="4" s="1"/>
  <c r="H18" i="1" l="1"/>
  <c r="AA20" i="3" s="1"/>
  <c r="K18" i="4" s="1"/>
  <c r="H19" i="1"/>
  <c r="AA21" i="3" s="1"/>
  <c r="K19" i="4" s="1"/>
  <c r="H17" i="1"/>
  <c r="AA19" i="3" s="1"/>
  <c r="K17" i="4" s="1"/>
  <c r="H12" i="1"/>
  <c r="H13" i="1"/>
  <c r="E18" i="1"/>
  <c r="E19" i="1"/>
  <c r="E17" i="1"/>
  <c r="E12" i="1"/>
  <c r="E13" i="1"/>
  <c r="E14" i="1"/>
  <c r="E15" i="1"/>
  <c r="E16" i="1"/>
  <c r="F18" i="1"/>
  <c r="F19" i="1"/>
  <c r="F17" i="1"/>
  <c r="F12" i="1"/>
  <c r="F13" i="1"/>
  <c r="F14" i="1"/>
  <c r="F15" i="1"/>
  <c r="F16" i="1"/>
  <c r="AA15" i="3" l="1"/>
  <c r="K13" i="4" s="1"/>
  <c r="AA14" i="3"/>
  <c r="K12" i="4" s="1"/>
  <c r="H14" i="1" l="1"/>
  <c r="AA16" i="3" s="1"/>
  <c r="K14" i="4" s="1"/>
  <c r="H10" i="1" l="1"/>
  <c r="AA12" i="3" s="1"/>
  <c r="K10" i="4" s="1"/>
  <c r="H11" i="1"/>
  <c r="AA13" i="3" s="1"/>
  <c r="K11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  <c r="H7" i="1"/>
  <c r="AA9" i="3" s="1"/>
  <c r="K7" i="4" s="1"/>
  <c r="H8" i="1"/>
  <c r="AA10" i="3" s="1"/>
  <c r="K8" i="4" s="1"/>
  <c r="H9" i="1"/>
  <c r="AA11" i="3" s="1"/>
  <c r="K9" i="4" s="1"/>
  <c r="E10" i="1" l="1"/>
  <c r="E11" i="1"/>
  <c r="E2" i="1"/>
  <c r="E3" i="1"/>
  <c r="E4" i="1"/>
  <c r="E5" i="1"/>
  <c r="E6" i="1"/>
  <c r="E7" i="1"/>
  <c r="E8" i="1"/>
  <c r="E9" i="1"/>
  <c r="F10" i="1"/>
  <c r="F11" i="1"/>
  <c r="F2" i="1"/>
  <c r="F3" i="1"/>
  <c r="F4" i="1"/>
  <c r="F5" i="1"/>
  <c r="F6" i="1"/>
  <c r="F7" i="1"/>
  <c r="F8" i="1"/>
  <c r="F9" i="1"/>
</calcChain>
</file>

<file path=xl/sharedStrings.xml><?xml version="1.0" encoding="utf-8"?>
<sst xmlns="http://schemas.openxmlformats.org/spreadsheetml/2006/main" count="101" uniqueCount="72">
  <si>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</si>
  <si>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</si>
  <si>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</si>
  <si>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</si>
  <si>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</si>
  <si>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</si>
  <si>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</si>
  <si>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</si>
  <si>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</si>
  <si>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</si>
  <si>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</si>
  <si>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</si>
  <si>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</si>
  <si>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</si>
  <si>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</si>
  <si>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</si>
  <si>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</si>
  <si>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</si>
  <si>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</si>
  <si>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</si>
  <si>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</si>
  <si>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</si>
  <si>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</si>
  <si>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</si>
  <si>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</si>
  <si>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</si>
  <si>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</si>
  <si>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</si>
  <si>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</si>
  <si>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</si>
  <si>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</si>
  <si>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</si>
  <si>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</si>
  <si>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</si>
  <si>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</si>
  <si>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</si>
  <si>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</si>
  <si>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</si>
  <si>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</si>
  <si>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</si>
  <si>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</si>
  <si>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</si>
  <si>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</si>
  <si>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</si>
  <si>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</si>
  <si>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</si>
  <si>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</si>
  <si>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</si>
  <si>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</si>
  <si>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</si>
  <si>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</si>
  <si>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</si>
  <si>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</si>
  <si>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</si>
  <si>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</si>
  <si>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</si>
  <si>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</si>
  <si>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</si>
  <si>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</si>
  <si>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</si>
  <si>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</si>
  <si>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</si>
  <si>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THI-015</t>
  </si>
  <si>
    <t>SR</t>
  </si>
  <si>
    <t>QC</t>
  </si>
  <si>
    <t>QHV-05793</t>
  </si>
  <si>
    <t>QHV-05858</t>
  </si>
  <si>
    <t>QHV-05767</t>
  </si>
  <si>
    <t>QHV-05780</t>
  </si>
  <si>
    <t>QHV-05806</t>
  </si>
  <si>
    <t>QHV-05832</t>
  </si>
  <si>
    <t>QHV-05819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</si>
</sst>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90477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90478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90479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90480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90481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90482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90483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90484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4.5335999999999999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4.5340999999999996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4.5338499999999993</v>
          </cell>
          <cell r="AB4508">
            <v>4.9999999999972289E-4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4.5365000000000002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4.5369000000000002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4.5366999999999997</v>
          </cell>
          <cell r="AB4512">
            <v>3.9999999999995595E-4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4.6093000000000002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4.6093999999999999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4.6093500000000001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4.5632999999999999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4.5643000000000002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4.5638000000000005</v>
          </cell>
          <cell r="AB4832">
            <v>1.000000000000334E-3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4.3079999999999998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4.3083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4.3081499999999995</v>
          </cell>
          <cell r="AB4936">
            <v>3.00000000000189E-4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4.4428999999999998</v>
          </cell>
          <cell r="P5244">
            <v>45014.409444444442</v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>
            <v>4.4428999999999998</v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P5245">
            <v>45014.409594907411</v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0" sqref="A10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 t="s">
        <v>65</v>
      </c>
      <c r="B2" s="6"/>
      <c r="C2" s="30">
        <f>IF($A2&lt;&gt;"",IFERROR(VLOOKUP($A2,[1]Traspaso!$B$4:$AE$24371,14,FALSE),""),"")</f>
        <v>4.6155999999999997</v>
      </c>
      <c r="D2" s="30">
        <f>IF($A2&lt;&gt;"",IFERROR(VLOOKUP($A2,[1]Traspaso!$B$4:$AE$24371,20,FALSE),""),"")</f>
        <v>4.6153000000000004</v>
      </c>
      <c r="E2" s="14">
        <f>IF($A2&lt;&gt;"",IFERROR(VLOOKUP($A2,[1]Traspaso!$B$4:$AE$24371,24,FALSE),""),"")</f>
        <v>37.799999999999997</v>
      </c>
      <c r="F2" s="14">
        <f>IF($A2&lt;&gt;"",IFERROR(VLOOKUP($A2,[1]Traspaso!$B$4:$AE$24371,25,FALSE),""),"")</f>
        <v>20.2</v>
      </c>
      <c r="G2" s="8">
        <f>IF($A2&lt;&gt;"",IFERROR(VLOOKUP($A2,[1]Traspaso!$B$4:$AE$24371,21,FALSE),""),"")</f>
        <v>44971.633148148147</v>
      </c>
      <c r="H2" s="40">
        <f>IF($A2&lt;&gt;"",IFERROR(VLOOKUP($A2,[1]Traspaso!$B$4:$AE$24371,26,FALSE),""),"")</f>
        <v>4.6154500000000001</v>
      </c>
      <c r="I2" s="5"/>
    </row>
    <row r="3" spans="1:10" x14ac:dyDescent="0.3">
      <c r="A3" s="1" t="s">
        <v>66</v>
      </c>
      <c r="B3" s="6"/>
      <c r="C3" s="30">
        <f>IF($A3&lt;&gt;"",IFERROR(VLOOKUP($A3,[1]Traspaso!$B$4:$AE$24371,14,FALSE),""),"")</f>
        <v>4.6294000000000004</v>
      </c>
      <c r="D3" s="30">
        <f>IF($A3&lt;&gt;"",IFERROR(VLOOKUP($A3,[1]Traspaso!$B$4:$AE$24371,20,FALSE),""),"")</f>
        <v>4.6289999999999996</v>
      </c>
      <c r="E3" s="14">
        <f>IF($A3&lt;&gt;"",IFERROR(VLOOKUP($A3,[1]Traspaso!$B$4:$AE$24371,24,FALSE),""),"")</f>
        <v>34.9</v>
      </c>
      <c r="F3" s="14">
        <f>IF($A3&lt;&gt;"",IFERROR(VLOOKUP($A3,[1]Traspaso!$B$4:$AE$24371,25,FALSE),""),"")</f>
        <v>20.399999999999999</v>
      </c>
      <c r="G3" s="8">
        <f>IF($A3&lt;&gt;"",IFERROR(VLOOKUP($A3,[1]Traspaso!$B$4:$AE$24371,21,FALSE),""),"")</f>
        <v>44972.68409722222</v>
      </c>
      <c r="H3" s="40">
        <f>IF($A3&lt;&gt;"",IFERROR(VLOOKUP($A3,[1]Traspaso!$B$4:$AE$24371,26,FALSE),""),"")</f>
        <v>4.6292</v>
      </c>
      <c r="I3" s="5"/>
    </row>
    <row r="4" spans="1:10" x14ac:dyDescent="0.3">
      <c r="A4" s="1" t="s">
        <v>67</v>
      </c>
      <c r="B4" s="6"/>
      <c r="C4" s="30">
        <f>IF($A4&lt;&gt;"",IFERROR(VLOOKUP($A4,[1]Traspaso!$B$4:$AE$24371,14,FALSE),""),"")</f>
        <v>4.2789999999999999</v>
      </c>
      <c r="D4" s="30">
        <f>IF($A4&lt;&gt;"",IFERROR(VLOOKUP($A4,[1]Traspaso!$B$4:$AE$24371,20,FALSE),""),"")</f>
        <v>4.2789000000000001</v>
      </c>
      <c r="E4" s="14">
        <f>IF($A4&lt;&gt;"",IFERROR(VLOOKUP($A4,[1]Traspaso!$B$4:$AE$24371,24,FALSE),""),"")</f>
        <v>32.799999999999997</v>
      </c>
      <c r="F4" s="14">
        <f>IF($A4&lt;&gt;"",IFERROR(VLOOKUP($A4,[1]Traspaso!$B$4:$AE$24371,25,FALSE),""),"")</f>
        <v>21.8</v>
      </c>
      <c r="G4" s="8">
        <f>IF($A4&lt;&gt;"",IFERROR(VLOOKUP($A4,[1]Traspaso!$B$4:$AE$24371,21,FALSE),""),"")</f>
        <v>44958.497615740744</v>
      </c>
      <c r="H4" s="40">
        <f>IF($A4&lt;&gt;"",IFERROR(VLOOKUP($A4,[1]Traspaso!$B$4:$AE$24371,26,FALSE),""),"")</f>
        <v>4.27895</v>
      </c>
      <c r="I4" s="5"/>
    </row>
    <row r="5" spans="1:10" x14ac:dyDescent="0.3">
      <c r="A5" s="1" t="s">
        <v>68</v>
      </c>
      <c r="B5" s="6"/>
      <c r="C5" s="30">
        <f>IF($A5&lt;&gt;"",IFERROR(VLOOKUP($A5,[1]Traspaso!$B$4:$AE$24371,14,FALSE),""),"")</f>
        <v>4.6288</v>
      </c>
      <c r="D5" s="30">
        <f>IF($A5&lt;&gt;"",IFERROR(VLOOKUP($A5,[1]Traspaso!$B$4:$AE$24371,20,FALSE),""),"")</f>
        <v>4.6283000000000003</v>
      </c>
      <c r="E5" s="14">
        <f>IF($A5&lt;&gt;"",IFERROR(VLOOKUP($A5,[1]Traspaso!$B$4:$AE$24371,24,FALSE),""),"")</f>
        <v>37.799999999999997</v>
      </c>
      <c r="F5" s="14">
        <f>IF($A5&lt;&gt;"",IFERROR(VLOOKUP($A5,[1]Traspaso!$B$4:$AE$24371,25,FALSE),""),"")</f>
        <v>20.2</v>
      </c>
      <c r="G5" s="8">
        <f>IF($A5&lt;&gt;"",IFERROR(VLOOKUP($A5,[1]Traspaso!$B$4:$AE$24371,21,FALSE),""),"")</f>
        <v>44971.623888888891</v>
      </c>
      <c r="H5" s="40">
        <f>IF($A5&lt;&gt;"",IFERROR(VLOOKUP($A5,[1]Traspaso!$B$4:$AE$24371,26,FALSE),""),"")</f>
        <v>4.6285500000000006</v>
      </c>
      <c r="I5" s="5"/>
    </row>
    <row r="6" spans="1:10" x14ac:dyDescent="0.3">
      <c r="A6" s="1" t="s">
        <v>69</v>
      </c>
      <c r="B6" s="6"/>
      <c r="C6" s="30">
        <f>IF($A6&lt;&gt;"",IFERROR(VLOOKUP($A6,[1]Traspaso!$B$4:$AE$24371,14,FALSE),""),"")</f>
        <v>4.3174000000000001</v>
      </c>
      <c r="D6" s="30">
        <f>IF($A6&lt;&gt;"",IFERROR(VLOOKUP($A6,[1]Traspaso!$B$4:$AE$24371,20,FALSE),""),"")</f>
        <v>4.3173000000000004</v>
      </c>
      <c r="E6" s="14">
        <f>IF($A6&lt;&gt;"",IFERROR(VLOOKUP($A6,[1]Traspaso!$B$4:$AE$24371,24,FALSE),""),"")</f>
        <v>34.199999999999996</v>
      </c>
      <c r="F6" s="14">
        <f>IF($A6&lt;&gt;"",IFERROR(VLOOKUP($A6,[1]Traspaso!$B$4:$AE$24371,25,FALSE),""),"")</f>
        <v>20.2</v>
      </c>
      <c r="G6" s="8">
        <f>IF($A6&lt;&gt;"",IFERROR(VLOOKUP($A6,[1]Traspaso!$B$4:$AE$24371,21,FALSE),""),"")</f>
        <v>44971.642488425925</v>
      </c>
      <c r="H6" s="40">
        <f>IF($A6&lt;&gt;"",IFERROR(VLOOKUP($A6,[1]Traspaso!$B$4:$AE$24371,26,FALSE),""),"")</f>
        <v>4.3173500000000002</v>
      </c>
      <c r="I6" s="5"/>
    </row>
    <row r="7" spans="1:10" x14ac:dyDescent="0.3">
      <c r="A7" s="1" t="s">
        <v>70</v>
      </c>
      <c r="B7" s="6"/>
      <c r="C7" s="30">
        <f>IF($A7&lt;&gt;"",IFERROR(VLOOKUP($A7,[1]Traspaso!$B$4:$AE$24371,14,FALSE),""),"")</f>
        <v>4.6060999999999996</v>
      </c>
      <c r="D7" s="30">
        <f>IF($A7&lt;&gt;"",IFERROR(VLOOKUP($A7,[1]Traspaso!$B$4:$AE$24371,20,FALSE),""),"")</f>
        <v>4.6063000000000001</v>
      </c>
      <c r="E7" s="14">
        <f>IF($A7&lt;&gt;"",IFERROR(VLOOKUP($A7,[1]Traspaso!$B$4:$AE$24371,24,FALSE),""),"")</f>
        <v>33.5</v>
      </c>
      <c r="F7" s="14">
        <f>IF($A7&lt;&gt;"",IFERROR(VLOOKUP($A7,[1]Traspaso!$B$4:$AE$24371,25,FALSE),""),"")</f>
        <v>20.100000000000001</v>
      </c>
      <c r="G7" s="8">
        <f>IF($A7&lt;&gt;"",IFERROR(VLOOKUP($A7,[1]Traspaso!$B$4:$AE$24371,21,FALSE),""),"")</f>
        <v>44972.650069444448</v>
      </c>
      <c r="H7" s="40">
        <f>IF($A7&lt;&gt;"",IFERROR(VLOOKUP($A7,[1]Traspaso!$B$4:$AE$24371,26,FALSE),""),"")</f>
        <v>4.6061999999999994</v>
      </c>
      <c r="I7" s="5"/>
    </row>
    <row r="8" spans="1:10" x14ac:dyDescent="0.3">
      <c r="A8" s="1" t="s">
        <v>71</v>
      </c>
      <c r="B8" s="6"/>
      <c r="C8" s="30">
        <f>IF($A8&lt;&gt;"",IFERROR(VLOOKUP($A8,[1]Traspaso!$B$4:$AE$24371,14,FALSE),""),"")</f>
        <v>4.2641999999999998</v>
      </c>
      <c r="D8" s="30">
        <f>IF($A8&lt;&gt;"",IFERROR(VLOOKUP($A8,[1]Traspaso!$B$4:$AE$24371,20,FALSE),""),"")</f>
        <v>4.2633999999999999</v>
      </c>
      <c r="E8" s="14">
        <f>IF($A8&lt;&gt;"",IFERROR(VLOOKUP($A8,[1]Traspaso!$B$4:$AE$24371,24,FALSE),""),"")</f>
        <v>33.5</v>
      </c>
      <c r="F8" s="14">
        <f>IF($A8&lt;&gt;"",IFERROR(VLOOKUP($A8,[1]Traspaso!$B$4:$AE$24371,25,FALSE),""),"")</f>
        <v>20.100000000000001</v>
      </c>
      <c r="G8" s="8">
        <f>IF($A8&lt;&gt;"",IFERROR(VLOOKUP($A8,[1]Traspaso!$B$4:$AE$24371,21,FALSE),""),"")</f>
        <v>44972.62740740741</v>
      </c>
      <c r="H8" s="40">
        <f>IF($A8&lt;&gt;"",IFERROR(VLOOKUP($A8,[1]Traspaso!$B$4:$AE$24371,26,FALSE),""),"")</f>
        <v>4.2637999999999998</v>
      </c>
      <c r="I8" s="5"/>
    </row>
    <row r="9" spans="1:10" x14ac:dyDescent="0.3">
      <c r="A9" s="1" t="s">
        <v>64</v>
      </c>
      <c r="B9" s="6"/>
      <c r="C9" s="30">
        <f>IF($A9&lt;&gt;"",IFERROR(VLOOKUP($A9,[1]Traspaso!$B$4:$AE$24371,14,FALSE),""),"")</f>
        <v>5</v>
      </c>
      <c r="D9" s="30">
        <f>IF($A9&lt;&gt;"",IFERROR(VLOOKUP($A9,[1]Traspaso!$B$4:$AE$24371,20,FALSE),""),"")</f>
        <v>5</v>
      </c>
      <c r="E9" s="14">
        <f>IF($A9&lt;&gt;"",IFERROR(VLOOKUP($A9,[1]Traspaso!$B$4:$AE$24371,24,FALSE),""),"")</f>
        <v>43.9</v>
      </c>
      <c r="F9" s="14">
        <f>IF($A9&lt;&gt;"",IFERROR(VLOOKUP($A9,[1]Traspaso!$B$4:$AE$24371,25,FALSE),""),"")</f>
        <v>19.399999999999999</v>
      </c>
      <c r="G9" s="8">
        <f>IF($A9&lt;&gt;"",IFERROR(VLOOKUP($A9,[1]Traspaso!$B$4:$AE$24371,21,FALSE),""),"")</f>
        <v>44852.566828703704</v>
      </c>
      <c r="H9" s="40">
        <f>IF($A9&lt;&gt;"",IFERROR(VLOOKUP($A9,[1]Traspaso!$B$4:$AE$24371,26,FALSE),""),"")</f>
        <v>5</v>
      </c>
      <c r="I9" s="5"/>
    </row>
    <row r="10" spans="1:10" x14ac:dyDescent="0.3">
      <c r="A10" s="1"/>
      <c r="B10" s="6"/>
      <c r="C10" s="30" t="str">
        <f>IF($A10&lt;&gt;"",IFERROR(VLOOKUP($A10,[1]Traspaso!$B$4:$AE$24371,14,FALSE),""),"")</f>
        <v/>
      </c>
      <c r="D10" s="30" t="str">
        <f>IF($A10&lt;&gt;"",IFERROR(VLOOKUP($A10,[1]Traspaso!$B$4:$AE$24371,20,FALSE),""),"")</f>
        <v/>
      </c>
      <c r="E10" s="14" t="str">
        <f>IF($A10&lt;&gt;"",IFERROR(VLOOKUP($A10,[1]Traspaso!$B$4:$AE$24371,24,FALSE),""),"")</f>
        <v/>
      </c>
      <c r="F10" s="14" t="str">
        <f>IF($A10&lt;&gt;"",IFERROR(VLOOKUP($A10,[1]Traspaso!$B$4:$AE$24371,25,FALSE),""),"")</f>
        <v/>
      </c>
      <c r="G10" s="8" t="str">
        <f>IF($A10&lt;&gt;"",IFERROR(VLOOKUP($A10,[1]Traspaso!$B$4:$AE$24371,21,FALSE),""),"")</f>
        <v/>
      </c>
      <c r="H10" s="40" t="str">
        <f>IF($A10&lt;&gt;"",IFERROR(VLOOKUP($A10,[1]Traspaso!$B$4:$AE$24371,26,FALSE),""),"")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IF($A11&lt;&gt;"",IFERROR(VLOOKUP($A11,[1]Traspaso!$B$4:$AE$24371,14,FALSE),""),"")</f>
        <v/>
      </c>
      <c r="D11" s="30" t="str">
        <f>IF($A11&lt;&gt;"",IFERROR(VLOOKUP($A11,[1]Traspaso!$B$4:$AE$24371,20,FALSE),""),"")</f>
        <v/>
      </c>
      <c r="E11" s="14" t="str">
        <f>IF($A11&lt;&gt;"",IFERROR(VLOOKUP($A11,[1]Traspaso!$B$4:$AE$24371,24,FALSE),""),"")</f>
        <v/>
      </c>
      <c r="F11" s="14" t="str">
        <f>IF($A11&lt;&gt;"",IFERROR(VLOOKUP($A11,[1]Traspaso!$B$4:$AE$24371,25,FALSE),""),"")</f>
        <v/>
      </c>
      <c r="G11" s="8" t="str">
        <f>IF($A11&lt;&gt;"",IFERROR(VLOOKUP($A11,[1]Traspaso!$B$4:$AE$24371,21,FALSE),""),"")</f>
        <v/>
      </c>
      <c r="H11" s="40" t="str">
        <f>IF($A11&lt;&gt;"",IFERROR(VLOOKUP($A11,[1]Traspaso!$B$4:$AE$24371,26,FALSE),""),"")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IF($A12&lt;&gt;"",IFERROR(VLOOKUP($A12,[1]Traspaso!$B$4:$AE$24371,14,FALSE),""),"")</f>
        <v/>
      </c>
      <c r="D12" s="30" t="str">
        <f>IF($A12&lt;&gt;"",IFERROR(VLOOKUP($A12,[1]Traspaso!$B$4:$AE$24371,20,FALSE),""),"")</f>
        <v/>
      </c>
      <c r="E12" s="14" t="str">
        <f>IF($A12&lt;&gt;"",IFERROR(VLOOKUP($A12,[1]Traspaso!$B$4:$AE$24371,24,FALSE),""),"")</f>
        <v/>
      </c>
      <c r="F12" s="14" t="str">
        <f>IF($A12&lt;&gt;"",IFERROR(VLOOKUP($A12,[1]Traspaso!$B$4:$AE$24371,25,FALSE),""),"")</f>
        <v/>
      </c>
      <c r="G12" s="8" t="str">
        <f>IF($A12&lt;&gt;"",IFERROR(VLOOKUP($A12,[1]Traspaso!$B$4:$AE$24371,21,FALSE),""),"")</f>
        <v/>
      </c>
      <c r="H12" s="40" t="str">
        <f>IF($A12&lt;&gt;"",IFERROR(VLOOKUP($A12,[1]Traspaso!$B$4:$AE$24371,26,FALSE),""),"")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IF($A13&lt;&gt;"",IFERROR(VLOOKUP($A13,[1]Traspaso!$B$4:$AE$24371,14,FALSE),""),"")</f>
        <v/>
      </c>
      <c r="D13" s="30" t="str">
        <f>IF($A13&lt;&gt;"",IFERROR(VLOOKUP($A13,[1]Traspaso!$B$4:$AE$24371,20,FALSE),""),"")</f>
        <v/>
      </c>
      <c r="E13" s="14" t="str">
        <f>IF($A13&lt;&gt;"",IFERROR(VLOOKUP($A13,[1]Traspaso!$B$4:$AE$24371,24,FALSE),""),"")</f>
        <v/>
      </c>
      <c r="F13" s="14" t="str">
        <f>IF($A13&lt;&gt;"",IFERROR(VLOOKUP($A13,[1]Traspaso!$B$4:$AE$24371,25,FALSE),""),"")</f>
        <v/>
      </c>
      <c r="G13" s="8" t="str">
        <f>IF($A13&lt;&gt;"",IFERROR(VLOOKUP($A13,[1]Traspaso!$B$4:$AE$24371,21,FALSE),""),"")</f>
        <v/>
      </c>
      <c r="H13" s="40" t="str">
        <f>IF($A13&lt;&gt;"",IFERROR(VLOOKUP($A13,[1]Traspaso!$B$4:$AE$24371,26,FALSE),""),"")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IF($A14&lt;&gt;"",IFERROR(VLOOKUP($A14,[1]Traspaso!$B$4:$AE$24371,14,FALSE),""),"")</f>
        <v/>
      </c>
      <c r="D14" s="30" t="str">
        <f>IF($A14&lt;&gt;"",IFERROR(VLOOKUP($A14,[1]Traspaso!$B$4:$AE$24371,20,FALSE),""),"")</f>
        <v/>
      </c>
      <c r="E14" s="14" t="str">
        <f>IF($A14&lt;&gt;"",IFERROR(VLOOKUP($A14,[1]Traspaso!$B$4:$AE$24371,24,FALSE),""),"")</f>
        <v/>
      </c>
      <c r="F14" s="14" t="str">
        <f>IF($A14&lt;&gt;"",IFERROR(VLOOKUP($A14,[1]Traspaso!$B$4:$AE$24371,25,FALSE),""),"")</f>
        <v/>
      </c>
      <c r="G14" s="8" t="str">
        <f>IF($A14&lt;&gt;"",IFERROR(VLOOKUP($A14,[1]Traspaso!$B$4:$AE$24371,21,FALSE),""),"")</f>
        <v/>
      </c>
      <c r="H14" s="40" t="str">
        <f>IF($A14&lt;&gt;"",IFERROR(VLOOKUP($A14,[1]Traspaso!$B$4:$AE$24371,26,FALSE),""),"")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IF($A15&lt;&gt;"",IFERROR(VLOOKUP($A15,[1]Traspaso!$B$4:$AE$24371,14,FALSE),""),"")</f>
        <v/>
      </c>
      <c r="D15" s="30" t="str">
        <f>IF($A15&lt;&gt;"",IFERROR(VLOOKUP($A15,[1]Traspaso!$B$4:$AE$24371,20,FALSE),""),"")</f>
        <v/>
      </c>
      <c r="E15" s="14" t="str">
        <f>IF($A15&lt;&gt;"",IFERROR(VLOOKUP($A15,[1]Traspaso!$B$4:$AE$24371,24,FALSE),""),"")</f>
        <v/>
      </c>
      <c r="F15" s="14" t="str">
        <f>IF($A15&lt;&gt;"",IFERROR(VLOOKUP($A15,[1]Traspaso!$B$4:$AE$24371,25,FALSE),""),"")</f>
        <v/>
      </c>
      <c r="G15" s="8" t="str">
        <f>IF($A15&lt;&gt;"",IFERROR(VLOOKUP($A15,[1]Traspaso!$B$4:$AE$24371,21,FALSE),""),"")</f>
        <v/>
      </c>
      <c r="H15" s="40" t="str">
        <f>IF($A15&lt;&gt;"",IFERROR(VLOOKUP($A15,[1]Traspaso!$B$4:$AE$24371,26,FALSE),""),"")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IF($A16&lt;&gt;"",IFERROR(VLOOKUP($A16,[1]Traspaso!$B$4:$AE$24371,14,FALSE),""),"")</f>
        <v/>
      </c>
      <c r="D16" s="30" t="str">
        <f>IF($A16&lt;&gt;"",IFERROR(VLOOKUP($A16,[1]Traspaso!$B$4:$AE$24371,20,FALSE),""),"")</f>
        <v/>
      </c>
      <c r="E16" s="14" t="str">
        <f>IF($A16&lt;&gt;"",IFERROR(VLOOKUP($A16,[1]Traspaso!$B$4:$AE$24371,24,FALSE),""),"")</f>
        <v/>
      </c>
      <c r="F16" s="14" t="str">
        <f>IF($A16&lt;&gt;"",IFERROR(VLOOKUP($A16,[1]Traspaso!$B$4:$AE$24371,25,FALSE),""),"")</f>
        <v/>
      </c>
      <c r="G16" s="8" t="str">
        <f>IF($A16&lt;&gt;"",IFERROR(VLOOKUP($A16,[1]Traspaso!$B$4:$AE$24371,21,FALSE),""),"")</f>
        <v/>
      </c>
      <c r="H16" s="40" t="str">
        <f>IF($A16&lt;&gt;"",IFERROR(VLOOKUP($A16,[1]Traspaso!$B$4:$AE$24371,26,FALSE),""),"")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IF($A17&lt;&gt;"",IFERROR(VLOOKUP($A17,[1]Traspaso!$B$4:$AE$24371,14,FALSE),""),"")</f>
        <v/>
      </c>
      <c r="D17" s="30" t="str">
        <f>IF($A17&lt;&gt;"",IFERROR(VLOOKUP($A17,[1]Traspaso!$B$4:$AE$24371,20,FALSE),""),"")</f>
        <v/>
      </c>
      <c r="E17" s="14" t="str">
        <f>IF($A17&lt;&gt;"",IFERROR(VLOOKUP($A17,[1]Traspaso!$B$4:$AE$24371,24,FALSE),""),"")</f>
        <v/>
      </c>
      <c r="F17" s="14" t="str">
        <f>IF($A17&lt;&gt;"",IFERROR(VLOOKUP($A17,[1]Traspaso!$B$4:$AE$24371,25,FALSE),""),"")</f>
        <v/>
      </c>
      <c r="G17" s="8" t="str">
        <f>IF($A17&lt;&gt;"",IFERROR(VLOOKUP($A17,[1]Traspaso!$B$4:$AE$24371,21,FALSE),""),"")</f>
        <v/>
      </c>
      <c r="H17" s="40" t="str">
        <f>IF($A17&lt;&gt;"",IFERROR(VLOOKUP($A17,[1]Traspaso!$B$4:$AE$24371,26,FALSE),""),"")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IF($A18&lt;&gt;"",IFERROR(VLOOKUP($A18,[1]Traspaso!$B$4:$AE$24371,14,FALSE),""),"")</f>
        <v/>
      </c>
      <c r="D18" s="30" t="str">
        <f>IF($A18&lt;&gt;"",IFERROR(VLOOKUP($A18,[1]Traspaso!$B$4:$AE$24371,20,FALSE),""),"")</f>
        <v/>
      </c>
      <c r="E18" s="14" t="str">
        <f>IF($A18&lt;&gt;"",IFERROR(VLOOKUP($A18,[1]Traspaso!$B$4:$AE$24371,24,FALSE),""),"")</f>
        <v/>
      </c>
      <c r="F18" s="14" t="str">
        <f>IF($A18&lt;&gt;"",IFERROR(VLOOKUP($A18,[1]Traspaso!$B$4:$AE$24371,25,FALSE),""),"")</f>
        <v/>
      </c>
      <c r="G18" s="8" t="str">
        <f>IF($A18&lt;&gt;"",IFERROR(VLOOKUP($A18,[1]Traspaso!$B$4:$AE$24371,21,FALSE),""),"")</f>
        <v/>
      </c>
      <c r="H18" s="40" t="str">
        <f>IF($A18&lt;&gt;"",IFERROR(VLOOKUP($A18,[1]Traspaso!$B$4:$AE$24371,26,FALSE),""),"")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IF($A19&lt;&gt;"",IFERROR(VLOOKUP($A19,[1]Traspaso!$B$4:$AE$24371,14,FALSE),""),"")</f>
        <v/>
      </c>
      <c r="D19" s="30" t="str">
        <f>IF($A19&lt;&gt;"",IFERROR(VLOOKUP($A19,[1]Traspaso!$B$4:$AE$24371,20,FALSE),""),"")</f>
        <v/>
      </c>
      <c r="E19" s="14" t="str">
        <f>IF($A19&lt;&gt;"",IFERROR(VLOOKUP($A19,[1]Traspaso!$B$4:$AE$24371,24,FALSE),""),"")</f>
        <v/>
      </c>
      <c r="F19" s="14" t="str">
        <f>IF($A19&lt;&gt;"",IFERROR(VLOOKUP($A19,[1]Traspaso!$B$4:$AE$24371,25,FALSE),""),"")</f>
        <v/>
      </c>
      <c r="G19" s="8" t="str">
        <f>IF($A19&lt;&gt;"",IFERROR(VLOOKUP($A19,[1]Traspaso!$B$4:$AE$24371,21,FALSE),""),"")</f>
        <v/>
      </c>
      <c r="H19" s="40" t="str">
        <f>IF($A19&lt;&gt;"",IFERROR(VLOOKUP($A19,[1]Traspaso!$B$4:$AE$24371,26,FALSE),""),"")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IF($A20&lt;&gt;"",IFERROR(VLOOKUP($A20,[1]Traspaso!$B$4:$AE$24371,14,FALSE),""),"")</f>
        <v/>
      </c>
      <c r="D20" s="30" t="str">
        <f>IF($A20&lt;&gt;"",IFERROR(VLOOKUP($A20,[1]Traspaso!$B$4:$AE$24371,20,FALSE),""),"")</f>
        <v/>
      </c>
      <c r="E20" s="14" t="str">
        <f>IF($A20&lt;&gt;"",IFERROR(VLOOKUP($A20,[1]Traspaso!$B$4:$AE$24371,24,FALSE),""),"")</f>
        <v/>
      </c>
      <c r="F20" s="14" t="str">
        <f>IF($A20&lt;&gt;"",IFERROR(VLOOKUP($A20,[1]Traspaso!$B$4:$AE$24371,25,FALSE),""),"")</f>
        <v/>
      </c>
      <c r="G20" s="8" t="str">
        <f>IF($A20&lt;&gt;"",IFERROR(VLOOKUP($A20,[1]Traspaso!$B$4:$AE$24371,21,FALSE),""),"")</f>
        <v/>
      </c>
      <c r="H20" s="40" t="str">
        <f>IF($A20&lt;&gt;"",IFERROR(VLOOKUP($A20,[1]Traspaso!$B$4:$AE$24371,26,FALSE),""),"")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IF($A21&lt;&gt;"",IFERROR(VLOOKUP($A21,[1]Traspaso!$B$4:$AE$24371,14,FALSE),""),"")</f>
        <v/>
      </c>
      <c r="D21" s="30" t="str">
        <f>IF($A21&lt;&gt;"",IFERROR(VLOOKUP($A21,[1]Traspaso!$B$4:$AE$24371,20,FALSE),""),"")</f>
        <v/>
      </c>
      <c r="E21" s="14" t="str">
        <f>IF($A21&lt;&gt;"",IFERROR(VLOOKUP($A21,[1]Traspaso!$B$4:$AE$24371,24,FALSE),""),"")</f>
        <v/>
      </c>
      <c r="F21" s="14" t="str">
        <f>IF($A21&lt;&gt;"",IFERROR(VLOOKUP($A21,[1]Traspaso!$B$4:$AE$24371,25,FALSE),""),"")</f>
        <v/>
      </c>
      <c r="G21" s="8" t="str">
        <f>IF($A21&lt;&gt;"",IFERROR(VLOOKUP($A21,[1]Traspaso!$B$4:$AE$24371,21,FALSE),""),"")</f>
        <v/>
      </c>
      <c r="H21" s="40" t="str">
        <f>IF($A21&lt;&gt;"",IFERROR(VLOOKUP($A21,[1]Traspaso!$B$4:$AE$24371,26,FALSE),""),"")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IF($A22&lt;&gt;"",IFERROR(VLOOKUP($A22,[1]Traspaso!$B$4:$AE$24371,14,FALSE),""),"")</f>
        <v/>
      </c>
      <c r="D22" s="30" t="str">
        <f>IF($A22&lt;&gt;"",IFERROR(VLOOKUP($A22,[1]Traspaso!$B$4:$AE$24371,20,FALSE),""),"")</f>
        <v/>
      </c>
      <c r="E22" s="14" t="str">
        <f>IF($A22&lt;&gt;"",IFERROR(VLOOKUP($A22,[1]Traspaso!$B$4:$AE$24371,24,FALSE),""),"")</f>
        <v/>
      </c>
      <c r="F22" s="14" t="str">
        <f>IF($A22&lt;&gt;"",IFERROR(VLOOKUP($A22,[1]Traspaso!$B$4:$AE$24371,25,FALSE),""),"")</f>
        <v/>
      </c>
      <c r="G22" s="8" t="str">
        <f>IF($A22&lt;&gt;"",IFERROR(VLOOKUP($A22,[1]Traspaso!$B$4:$AE$24371,21,FALSE),""),"")</f>
        <v/>
      </c>
      <c r="H22" s="40" t="str">
        <f>IF($A22&lt;&gt;"",IFERROR(VLOOKUP($A22,[1]Traspaso!$B$4:$AE$24371,26,FALSE),""),"")</f>
        <v/>
      </c>
      <c r="I22" s="5"/>
    </row>
  </sheetData>
  <sheetProtection algorithmName="SHA-512" hashValue="GpHL3/zVJtQTDVr8TEdWnaQYgZVlMQ3DVCHhPTb2mflptSEUU8WuBgE+jSsoH+6i3wuSnuVpNSB9WcUG7tMbkw==" saltValue="su3juPRAih++/uVlOeJSDw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U12" sqref="U12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2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1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0.664062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66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>QHV-05793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4.7115999999999998</v>
      </c>
      <c r="O4" s="12">
        <v>45019.437824074077</v>
      </c>
      <c r="P4" s="1">
        <v>29.3</v>
      </c>
      <c r="Q4" s="1">
        <v>23.9</v>
      </c>
      <c r="R4" s="14">
        <f>IF(AND(AB4&lt;&gt;"",P4&lt;&gt;""),(P4-AB4),"")</f>
        <v>30.6</v>
      </c>
      <c r="S4" s="14">
        <f>IF(AND(AC4&lt;&gt;"",Q4&lt;&gt;""),(Q4-AC4),"")</f>
        <v>24.9</v>
      </c>
      <c r="T4" s="33">
        <v>4.7111999999999998</v>
      </c>
      <c r="U4" s="12">
        <v>45019.491932870369</v>
      </c>
      <c r="V4" s="1">
        <v>28.6</v>
      </c>
      <c r="W4" s="1">
        <v>23</v>
      </c>
      <c r="X4" s="14">
        <f>IF(AND(AB4&lt;&gt;"",V4&lt;&gt;""),(V4-AB4),"")</f>
        <v>29.900000000000002</v>
      </c>
      <c r="Y4" s="14">
        <f>IF(AND(AC4&lt;&gt;"",W4&lt;&gt;""),(W4-AC4),"")</f>
        <v>24</v>
      </c>
      <c r="Z4" s="30">
        <f>IF(T4="","",IF(LEFT(Pesos_Blancos!A2,2)="QC",T4,IF(ABS((N4-T4))&lt;=0.005,(N4+T4)/2,"Error")))</f>
        <v>4.7113999999999994</v>
      </c>
      <c r="AA4" s="30">
        <f>IF(A4="","",IF(LEFT(Pesos_Blancos!A2,2)="QC",T4,IF(OR(Pesos_Blancos!H2&gt;Z4,Z4="Error"),"Verifique",ABS(Pesos_Blancos!H2-Z4))))</f>
        <v>9.5949999999999314E-2</v>
      </c>
      <c r="AB4" s="1">
        <v>-1.3</v>
      </c>
      <c r="AC4" s="1">
        <v>-1</v>
      </c>
      <c r="AD4" s="1" t="s">
        <v>63</v>
      </c>
    </row>
    <row r="5" spans="1:30" x14ac:dyDescent="0.3">
      <c r="A5" s="5" t="str">
        <f>IF(Pesos_Blancos!A3&lt;&gt;"",Pesos_Blancos!A3,"")</f>
        <v>QHV-05858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4.6817000000000002</v>
      </c>
      <c r="O5" s="12">
        <v>45019.439074074071</v>
      </c>
      <c r="P5" s="1">
        <v>29.3</v>
      </c>
      <c r="Q5" s="1">
        <v>23.9</v>
      </c>
      <c r="R5" s="14">
        <f>IF(AND(AB5&lt;&gt;"",P5&lt;&gt;""),(P5-AB5),"")</f>
        <v>30.6</v>
      </c>
      <c r="S5" s="14">
        <f>IF(AND(AC5&lt;&gt;"",Q5&lt;&gt;""),(Q5-AC5),"")</f>
        <v>24.9</v>
      </c>
      <c r="T5" s="33">
        <v>4.6816000000000004</v>
      </c>
      <c r="U5" s="12">
        <v>45019.492881944447</v>
      </c>
      <c r="V5" s="1">
        <v>28.6</v>
      </c>
      <c r="W5" s="1">
        <v>23</v>
      </c>
      <c r="X5" s="14">
        <f t="shared" ref="X5:X24" si="4">IF(AND(AB5&lt;&gt;"",V5&lt;&gt;""),(V5-AB5),"")</f>
        <v>29.900000000000002</v>
      </c>
      <c r="Y5" s="14">
        <f t="shared" ref="Y5:Y24" si="5">IF(AND(AC5&lt;&gt;"",W5&lt;&gt;""),(W5-AC5),"")</f>
        <v>24</v>
      </c>
      <c r="Z5" s="30">
        <f>IF(T5="","",IF(LEFT(Pesos_Blancos!A3,2)="QC",T5,IF(ABS((N5-T5))&lt;=0.005,(N5+T5)/2,"Error")))</f>
        <v>4.6816500000000003</v>
      </c>
      <c r="AA5" s="30">
        <f>IF(A5="","",IF(LEFT(Pesos_Blancos!A3,2)="QC",T5,IF(OR(Pesos_Blancos!H3&gt;Z5,Z5="Error"),"Verifique",ABS(Pesos_Blancos!H3-Z5))))</f>
        <v>5.245000000000033E-2</v>
      </c>
      <c r="AB5" s="1">
        <v>-1.3</v>
      </c>
      <c r="AC5" s="1">
        <v>-1</v>
      </c>
      <c r="AD5" s="1" t="s">
        <v>63</v>
      </c>
    </row>
    <row r="6" spans="1:30" x14ac:dyDescent="0.3">
      <c r="A6" s="5" t="str">
        <f>IF(Pesos_Blancos!A4&lt;&gt;"",Pesos_Blancos!A4,"")</f>
        <v>QHV-05767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4.3156999999999996</v>
      </c>
      <c r="O6" s="12">
        <v>45019.439745370371</v>
      </c>
      <c r="P6" s="1">
        <v>29.3</v>
      </c>
      <c r="Q6" s="1">
        <v>23.9</v>
      </c>
      <c r="R6" s="14">
        <f t="shared" ref="R6:R24" si="6">IF(AND(AB6&lt;&gt;"",P6&lt;&gt;""),(P6-AB6),"")</f>
        <v>30.6</v>
      </c>
      <c r="S6" s="14">
        <f t="shared" ref="S6:S24" si="7">IF(AND(AC6&lt;&gt;"",Q6&lt;&gt;""),(Q6-AC6),"")</f>
        <v>24.9</v>
      </c>
      <c r="T6" s="33">
        <v>4.3151000000000002</v>
      </c>
      <c r="U6" s="12">
        <v>45019.493819444448</v>
      </c>
      <c r="V6" s="1">
        <v>28.6</v>
      </c>
      <c r="W6" s="1">
        <v>23</v>
      </c>
      <c r="X6" s="14">
        <f t="shared" si="4"/>
        <v>29.900000000000002</v>
      </c>
      <c r="Y6" s="14">
        <f t="shared" si="5"/>
        <v>24</v>
      </c>
      <c r="Z6" s="30">
        <f>IF(T6="","",IF(LEFT(Pesos_Blancos!A4,2)="QC",T6,IF(ABS((N6-T6))&lt;=0.005,(N6+T6)/2,"Error")))</f>
        <v>4.3154000000000003</v>
      </c>
      <c r="AA6" s="30">
        <f>IF(A6="","",IF(LEFT(Pesos_Blancos!A4,2)="QC",T6,IF(OR(Pesos_Blancos!H4&gt;Z6,Z6="Error"),"Verifique",ABS(Pesos_Blancos!H4-Z6))))</f>
        <v>3.6450000000000315E-2</v>
      </c>
      <c r="AB6" s="1">
        <v>-1.3</v>
      </c>
      <c r="AC6" s="1">
        <v>-1</v>
      </c>
      <c r="AD6" s="1" t="s">
        <v>63</v>
      </c>
    </row>
    <row r="7" spans="1:30" x14ac:dyDescent="0.3">
      <c r="A7" s="5" t="str">
        <f>IF(Pesos_Blancos!A5&lt;&gt;"",Pesos_Blancos!A5,"")</f>
        <v>QHV-05780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4.6718000000000002</v>
      </c>
      <c r="O7" s="12">
        <v>45019.440416666665</v>
      </c>
      <c r="P7" s="1">
        <v>29.3</v>
      </c>
      <c r="Q7" s="1">
        <v>23.9</v>
      </c>
      <c r="R7" s="14">
        <f t="shared" si="6"/>
        <v>30.6</v>
      </c>
      <c r="S7" s="14">
        <f t="shared" si="7"/>
        <v>24.9</v>
      </c>
      <c r="T7" s="33">
        <v>4.6711999999999998</v>
      </c>
      <c r="U7" s="12">
        <v>45019.495115740741</v>
      </c>
      <c r="V7" s="1">
        <v>28.6</v>
      </c>
      <c r="W7" s="1">
        <v>23</v>
      </c>
      <c r="X7" s="14">
        <f t="shared" si="4"/>
        <v>29.900000000000002</v>
      </c>
      <c r="Y7" s="14">
        <f t="shared" si="5"/>
        <v>24</v>
      </c>
      <c r="Z7" s="30">
        <f>IF(T7="","",IF(LEFT(Pesos_Blancos!A5,2)="QC",T7,IF(ABS((N7-T7))&lt;=0.005,(N7+T7)/2,"Error")))</f>
        <v>4.6715</v>
      </c>
      <c r="AA7" s="30">
        <f>IF(A7="","",IF(LEFT(Pesos_Blancos!A5,2)="QC",T7,IF(OR(Pesos_Blancos!H5&gt;Z7,Z7="Error"),"Verifique",ABS(Pesos_Blancos!H5-Z7))))</f>
        <v>4.2949999999999378E-2</v>
      </c>
      <c r="AB7" s="1">
        <v>-1.3</v>
      </c>
      <c r="AC7" s="1">
        <v>-1</v>
      </c>
      <c r="AD7" s="1" t="s">
        <v>63</v>
      </c>
    </row>
    <row r="8" spans="1:30" x14ac:dyDescent="0.3">
      <c r="A8" s="5" t="str">
        <f>IF(Pesos_Blancos!A6&lt;&gt;"",Pesos_Blancos!A6,"")</f>
        <v>QHV-05806</v>
      </c>
      <c r="B8" s="33"/>
      <c r="C8" s="12"/>
      <c r="D8" s="1"/>
      <c r="E8" s="1"/>
      <c r="F8" s="14" t="str">
        <f>IF(AND(AB8&lt;&gt;"",D8&lt;&gt;""),(D8-AB8),"")</f>
        <v/>
      </c>
      <c r="G8" s="14" t="str">
        <f>IF(AND(AC8&lt;&gt;"",E8&lt;&gt;""),(E8-AC8),"")</f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4.3621999999999996</v>
      </c>
      <c r="O8" s="12">
        <v>45019.441006944442</v>
      </c>
      <c r="P8" s="1">
        <v>29.3</v>
      </c>
      <c r="Q8" s="1">
        <v>23.9</v>
      </c>
      <c r="R8" s="14">
        <f t="shared" si="6"/>
        <v>30.6</v>
      </c>
      <c r="S8" s="14">
        <f t="shared" si="7"/>
        <v>24.9</v>
      </c>
      <c r="T8" s="33">
        <v>4.3623000000000003</v>
      </c>
      <c r="U8" s="12">
        <v>45019.495972222219</v>
      </c>
      <c r="V8" s="1">
        <v>28.6</v>
      </c>
      <c r="W8" s="1">
        <v>23</v>
      </c>
      <c r="X8" s="14">
        <f t="shared" si="4"/>
        <v>29.900000000000002</v>
      </c>
      <c r="Y8" s="14">
        <f t="shared" si="5"/>
        <v>24</v>
      </c>
      <c r="Z8" s="30">
        <f>IF(T8="","",IF(LEFT(Pesos_Blancos!A6,2)="QC",T8,IF(ABS((N8-T8))&lt;=0.005,(N8+T8)/2,"Error")))</f>
        <v>4.3622499999999995</v>
      </c>
      <c r="AA8" s="30">
        <f>IF(A8="","",IF(LEFT(Pesos_Blancos!A6,2)="QC",T8,IF(OR(Pesos_Blancos!H6&gt;Z8,Z8="Error"),"Verifique",ABS(Pesos_Blancos!H6-Z8))))</f>
        <v>4.4899999999999274E-2</v>
      </c>
      <c r="AB8" s="1">
        <v>-1.3</v>
      </c>
      <c r="AC8" s="1">
        <v>-1</v>
      </c>
      <c r="AD8" s="1" t="s">
        <v>63</v>
      </c>
    </row>
    <row r="9" spans="1:30" x14ac:dyDescent="0.3">
      <c r="A9" s="5" t="str">
        <f>IF(Pesos_Blancos!A7&lt;&gt;"",Pesos_Blancos!A7,"")</f>
        <v>QHV-05832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4.7321999999999997</v>
      </c>
      <c r="O9" s="12">
        <v>45019.442129629628</v>
      </c>
      <c r="P9" s="1">
        <v>29.3</v>
      </c>
      <c r="Q9" s="1">
        <v>23.9</v>
      </c>
      <c r="R9" s="14">
        <f t="shared" si="6"/>
        <v>30.6</v>
      </c>
      <c r="S9" s="14">
        <f t="shared" si="7"/>
        <v>24.9</v>
      </c>
      <c r="T9" s="33">
        <v>4.7324000000000002</v>
      </c>
      <c r="U9" s="12">
        <v>45019.49658564815</v>
      </c>
      <c r="V9" s="1">
        <v>28.6</v>
      </c>
      <c r="W9" s="1">
        <v>23</v>
      </c>
      <c r="X9" s="14">
        <f t="shared" si="4"/>
        <v>29.900000000000002</v>
      </c>
      <c r="Y9" s="14">
        <f t="shared" si="5"/>
        <v>24</v>
      </c>
      <c r="Z9" s="30">
        <f>IF(T9="","",IF(LEFT(Pesos_Blancos!A7,2)="QC",T9,IF(ABS((N9-T9))&lt;=0.005,(N9+T9)/2,"Error")))</f>
        <v>4.7323000000000004</v>
      </c>
      <c r="AA9" s="30">
        <f>IF(A9="","",IF(LEFT(Pesos_Blancos!A7,2)="QC",T9,IF(OR(Pesos_Blancos!H7&gt;Z9,Z9="Error"),"Verifique",ABS(Pesos_Blancos!H7-Z9))))</f>
        <v>0.12610000000000099</v>
      </c>
      <c r="AB9" s="1">
        <v>-1.3</v>
      </c>
      <c r="AC9" s="1">
        <v>-1</v>
      </c>
      <c r="AD9" s="1" t="s">
        <v>63</v>
      </c>
    </row>
    <row r="10" spans="1:30" x14ac:dyDescent="0.3">
      <c r="A10" s="5" t="str">
        <f>IF(Pesos_Blancos!A8&lt;&gt;"",Pesos_Blancos!A8,"")</f>
        <v>QHV-05819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4.3068999999999997</v>
      </c>
      <c r="O10" s="12">
        <v>45019.442708333336</v>
      </c>
      <c r="P10" s="1">
        <v>29.3</v>
      </c>
      <c r="Q10" s="1">
        <v>23.9</v>
      </c>
      <c r="R10" s="14">
        <f t="shared" si="6"/>
        <v>30.6</v>
      </c>
      <c r="S10" s="14">
        <f t="shared" si="7"/>
        <v>24.9</v>
      </c>
      <c r="T10" s="33">
        <v>4.3060999999999998</v>
      </c>
      <c r="U10" s="12">
        <v>45019.499108796299</v>
      </c>
      <c r="V10" s="1">
        <v>28.6</v>
      </c>
      <c r="W10" s="1">
        <v>23</v>
      </c>
      <c r="X10" s="14">
        <f t="shared" si="4"/>
        <v>29.900000000000002</v>
      </c>
      <c r="Y10" s="14">
        <f t="shared" si="5"/>
        <v>24</v>
      </c>
      <c r="Z10" s="30">
        <f>IF(T10="","",IF(LEFT(Pesos_Blancos!A8,2)="QC",T10,IF(ABS((N10-T10))&lt;=0.005,(N10+T10)/2,"Error")))</f>
        <v>4.3064999999999998</v>
      </c>
      <c r="AA10" s="30">
        <f>IF(A10="","",IF(LEFT(Pesos_Blancos!A8,2)="QC",T10,IF(OR(Pesos_Blancos!H8&gt;Z10,Z10="Error"),"Verifique",ABS(Pesos_Blancos!H8-Z10))))</f>
        <v>4.269999999999996E-2</v>
      </c>
      <c r="AB10" s="1">
        <v>-1.3</v>
      </c>
      <c r="AC10" s="1">
        <v>-1</v>
      </c>
      <c r="AD10" s="1" t="s">
        <v>63</v>
      </c>
    </row>
    <row r="11" spans="1:30" x14ac:dyDescent="0.3">
      <c r="A11" s="5" t="str">
        <f>IF(Pesos_Blancos!A9&lt;&gt;"",Pesos_Blancos!A9,"")</f>
        <v>QC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5</v>
      </c>
      <c r="O11" s="12">
        <v>45019.444108796299</v>
      </c>
      <c r="P11" s="1">
        <v>32</v>
      </c>
      <c r="Q11" s="1">
        <v>23.8</v>
      </c>
      <c r="R11" s="14">
        <f t="shared" si="6"/>
        <v>33.299999999999997</v>
      </c>
      <c r="S11" s="14">
        <f t="shared" si="7"/>
        <v>24.8</v>
      </c>
      <c r="T11" s="33">
        <v>5</v>
      </c>
      <c r="U11" s="12">
        <v>45019.499490740738</v>
      </c>
      <c r="V11" s="1">
        <v>29.5</v>
      </c>
      <c r="W11" s="1">
        <v>23.4</v>
      </c>
      <c r="X11" s="14">
        <f t="shared" si="4"/>
        <v>30.8</v>
      </c>
      <c r="Y11" s="14">
        <f t="shared" si="5"/>
        <v>24.4</v>
      </c>
      <c r="Z11" s="30">
        <f>IF(T11="","",IF(LEFT(Pesos_Blancos!A9,2)="QC",T11,IF(ABS((N11-T11))&lt;=0.005,(N11+T11)/2,"Error")))</f>
        <v>5</v>
      </c>
      <c r="AA11" s="30">
        <f>IF(A11="","",IF(LEFT(Pesos_Blancos!A9,2)="QC",T11,IF(OR(Pesos_Blancos!H9&gt;Z11,Z11="Error"),"Verifique",ABS(Pesos_Blancos!H9-Z11))))</f>
        <v>5</v>
      </c>
      <c r="AB11" s="1">
        <v>-1.3</v>
      </c>
      <c r="AC11" s="1">
        <v>-1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6"/>
        <v/>
      </c>
      <c r="S12" s="14" t="str">
        <f t="shared" si="7"/>
        <v/>
      </c>
      <c r="T12" s="33"/>
      <c r="U12" s="12"/>
      <c r="V12" s="1"/>
      <c r="W12" s="1"/>
      <c r="X12" s="14" t="str">
        <f t="shared" si="4"/>
        <v/>
      </c>
      <c r="Y12" s="14" t="str">
        <f t="shared" si="5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6"/>
        <v/>
      </c>
      <c r="S13" s="14" t="str">
        <f t="shared" si="7"/>
        <v/>
      </c>
      <c r="T13" s="33"/>
      <c r="U13" s="12"/>
      <c r="V13" s="1"/>
      <c r="W13" s="1"/>
      <c r="X13" s="14" t="str">
        <f t="shared" si="4"/>
        <v/>
      </c>
      <c r="Y13" s="14" t="str">
        <f t="shared" si="5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6"/>
        <v/>
      </c>
      <c r="S14" s="14" t="str">
        <f t="shared" si="7"/>
        <v/>
      </c>
      <c r="T14" s="33"/>
      <c r="U14" s="12"/>
      <c r="V14" s="1"/>
      <c r="W14" s="1"/>
      <c r="X14" s="14" t="str">
        <f t="shared" si="4"/>
        <v/>
      </c>
      <c r="Y14" s="14" t="str">
        <f t="shared" si="5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6"/>
        <v/>
      </c>
      <c r="S15" s="14" t="str">
        <f t="shared" si="7"/>
        <v/>
      </c>
      <c r="T15" s="33"/>
      <c r="U15" s="12"/>
      <c r="V15" s="1"/>
      <c r="W15" s="1"/>
      <c r="X15" s="14" t="str">
        <f t="shared" si="4"/>
        <v/>
      </c>
      <c r="Y15" s="14" t="str">
        <f t="shared" si="5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6"/>
        <v/>
      </c>
      <c r="S16" s="14" t="str">
        <f t="shared" si="7"/>
        <v/>
      </c>
      <c r="T16" s="33"/>
      <c r="U16" s="12"/>
      <c r="V16" s="1"/>
      <c r="W16" s="1"/>
      <c r="X16" s="14" t="str">
        <f t="shared" si="4"/>
        <v/>
      </c>
      <c r="Y16" s="14" t="str">
        <f t="shared" si="5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6"/>
        <v/>
      </c>
      <c r="S17" s="14" t="str">
        <f t="shared" si="7"/>
        <v/>
      </c>
      <c r="T17" s="33"/>
      <c r="U17" s="12"/>
      <c r="V17" s="1"/>
      <c r="W17" s="1"/>
      <c r="X17" s="14" t="str">
        <f t="shared" si="4"/>
        <v/>
      </c>
      <c r="Y17" s="14" t="str">
        <f t="shared" si="5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6"/>
        <v/>
      </c>
      <c r="S18" s="14" t="str">
        <f t="shared" si="7"/>
        <v/>
      </c>
      <c r="T18" s="33"/>
      <c r="U18" s="12"/>
      <c r="V18" s="1"/>
      <c r="W18" s="1"/>
      <c r="X18" s="14" t="str">
        <f t="shared" si="4"/>
        <v/>
      </c>
      <c r="Y18" s="14" t="str">
        <f t="shared" si="5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6"/>
        <v/>
      </c>
      <c r="S19" s="14" t="str">
        <f t="shared" si="7"/>
        <v/>
      </c>
      <c r="T19" s="33"/>
      <c r="U19" s="12"/>
      <c r="V19" s="1"/>
      <c r="W19" s="1"/>
      <c r="X19" s="14" t="str">
        <f t="shared" si="4"/>
        <v/>
      </c>
      <c r="Y19" s="14" t="str">
        <f t="shared" si="5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6"/>
        <v/>
      </c>
      <c r="S20" s="14" t="str">
        <f t="shared" si="7"/>
        <v/>
      </c>
      <c r="T20" s="33"/>
      <c r="U20" s="12"/>
      <c r="V20" s="1"/>
      <c r="W20" s="1"/>
      <c r="X20" s="14" t="str">
        <f t="shared" si="4"/>
        <v/>
      </c>
      <c r="Y20" s="14" t="str">
        <f t="shared" si="5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6"/>
        <v/>
      </c>
      <c r="S21" s="14" t="str">
        <f t="shared" si="7"/>
        <v/>
      </c>
      <c r="T21" s="33"/>
      <c r="U21" s="12"/>
      <c r="V21" s="1"/>
      <c r="W21" s="1"/>
      <c r="X21" s="14" t="str">
        <f t="shared" si="4"/>
        <v/>
      </c>
      <c r="Y21" s="14" t="str">
        <f t="shared" si="5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6"/>
        <v/>
      </c>
      <c r="S22" s="14" t="str">
        <f t="shared" si="7"/>
        <v/>
      </c>
      <c r="T22" s="33"/>
      <c r="U22" s="12"/>
      <c r="V22" s="1"/>
      <c r="W22" s="1"/>
      <c r="X22" s="14" t="str">
        <f t="shared" si="4"/>
        <v/>
      </c>
      <c r="Y22" s="14" t="str">
        <f t="shared" si="5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6"/>
        <v/>
      </c>
      <c r="S23" s="14" t="str">
        <f t="shared" si="7"/>
        <v/>
      </c>
      <c r="T23" s="33"/>
      <c r="U23" s="12"/>
      <c r="V23" s="1"/>
      <c r="W23" s="1"/>
      <c r="X23" s="14" t="str">
        <f t="shared" si="4"/>
        <v/>
      </c>
      <c r="Y23" s="14" t="str">
        <f t="shared" si="5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6"/>
        <v/>
      </c>
      <c r="S24" s="14" t="str">
        <f t="shared" si="7"/>
        <v/>
      </c>
      <c r="T24" s="33"/>
      <c r="U24" s="12"/>
      <c r="V24" s="1"/>
      <c r="W24" s="1"/>
      <c r="X24" s="14" t="str">
        <f t="shared" si="4"/>
        <v/>
      </c>
      <c r="Y24" s="14" t="str">
        <f t="shared" si="5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RyrfIOdI0GaiW23sZhLwIghGiisdfqiLztWATyrQhr6Zg4NbFFCes1jmYm/hiEsscx8C2V6LRzFbHJi/W7pw==" saltValue="y2ViRhL0940l13IC1lMiJ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>QHV-05793</v>
      </c>
      <c r="B2" s="37">
        <f>IF(AND(A2&lt;&gt;"",Filtros_Muestra!N4&lt;&gt;""),Filtros_Muestra!N4,"")</f>
        <v>4.7115999999999998</v>
      </c>
      <c r="C2" s="13">
        <f>IF(AND(A2&lt;&gt;"",Filtros_Muestra!O4&lt;&gt;""),Filtros_Muestra!O4,"")</f>
        <v>45019.437824074077</v>
      </c>
      <c r="D2">
        <f>IF(AND(A2&lt;&gt;"",Filtros_Muestra!R4&lt;&gt;""),Filtros_Muestra!R4,"")</f>
        <v>30.6</v>
      </c>
      <c r="E2">
        <f>IF(AND(A2&lt;&gt;"",Filtros_Muestra!S4&lt;&gt;""),Filtros_Muestra!S4,"")</f>
        <v>24.9</v>
      </c>
      <c r="F2" s="37">
        <f>IF(AND(A2&lt;&gt;"",Filtros_Muestra!T4&lt;&gt;""),Filtros_Muestra!T4,"")</f>
        <v>4.7111999999999998</v>
      </c>
      <c r="G2" s="13">
        <f>IF(AND(A2&lt;&gt;"",Filtros_Muestra!U4&lt;&gt;""),Filtros_Muestra!U4,"")</f>
        <v>45019.491932870369</v>
      </c>
      <c r="H2">
        <f>IF(AND(A2&lt;&gt;"",Filtros_Muestra!X4&lt;&gt;""),Filtros_Muestra!X4,"")</f>
        <v>29.900000000000002</v>
      </c>
      <c r="I2">
        <f>IF(AND(A2&lt;&gt;"",Filtros_Muestra!Y4&lt;&gt;""),Filtros_Muestra!Y4,"")</f>
        <v>24</v>
      </c>
      <c r="J2" s="16">
        <f>IF(AND(A2&lt;&gt;"",Filtros_Muestra!Z4&lt;&gt;""),Filtros_Muestra!Z4,"")</f>
        <v>4.7113999999999994</v>
      </c>
      <c r="K2" s="16">
        <f>IF(AND(A2&lt;&gt;"",Filtros_Muestra!AA4&lt;&gt;""),Filtros_Muestra!AA4,"")</f>
        <v>9.5949999999999314E-2</v>
      </c>
    </row>
    <row r="3" spans="1:12" x14ac:dyDescent="0.3">
      <c r="A3" t="str">
        <f>IF(Pesos_Blancos!A3&lt;&gt;"",Pesos_Blancos!A3,"")</f>
        <v>QHV-05858</v>
      </c>
      <c r="B3" s="37">
        <f>IF(AND(A3&lt;&gt;"",Filtros_Muestra!N5&lt;&gt;""),Filtros_Muestra!N5,"")</f>
        <v>4.6817000000000002</v>
      </c>
      <c r="C3" s="13">
        <f>IF(AND(A3&lt;&gt;"",Filtros_Muestra!O5&lt;&gt;""),Filtros_Muestra!O5,"")</f>
        <v>45019.439074074071</v>
      </c>
      <c r="D3">
        <f>IF(AND(A3&lt;&gt;"",Filtros_Muestra!R5&lt;&gt;""),Filtros_Muestra!R5,"")</f>
        <v>30.6</v>
      </c>
      <c r="E3">
        <f>IF(AND(A3&lt;&gt;"",Filtros_Muestra!S5&lt;&gt;""),Filtros_Muestra!S5,"")</f>
        <v>24.9</v>
      </c>
      <c r="F3" s="37">
        <f>IF(AND(A3&lt;&gt;"",Filtros_Muestra!T5&lt;&gt;""),Filtros_Muestra!T5,"")</f>
        <v>4.6816000000000004</v>
      </c>
      <c r="G3" s="13">
        <f>IF(AND(A3&lt;&gt;"",Filtros_Muestra!U5&lt;&gt;""),Filtros_Muestra!U5,"")</f>
        <v>45019.492881944447</v>
      </c>
      <c r="H3">
        <f>IF(AND(A3&lt;&gt;"",Filtros_Muestra!X5&lt;&gt;""),Filtros_Muestra!X5,"")</f>
        <v>29.900000000000002</v>
      </c>
      <c r="I3">
        <f>IF(AND(A3&lt;&gt;"",Filtros_Muestra!Y5&lt;&gt;""),Filtros_Muestra!Y5,"")</f>
        <v>24</v>
      </c>
      <c r="J3" s="16">
        <f>IF(AND(A3&lt;&gt;"",Filtros_Muestra!Z5&lt;&gt;""),Filtros_Muestra!Z5,"")</f>
        <v>4.6816500000000003</v>
      </c>
      <c r="K3" s="16">
        <f>IF(A3&lt;&gt;"",Filtros_Muestra!AA5,"")</f>
        <v>5.245000000000033E-2</v>
      </c>
    </row>
    <row r="4" spans="1:12" x14ac:dyDescent="0.3">
      <c r="A4" t="str">
        <f>IF(Pesos_Blancos!A4&lt;&gt;"",Pesos_Blancos!A4,"")</f>
        <v>QHV-05767</v>
      </c>
      <c r="B4" s="37">
        <f>IF(AND(A4&lt;&gt;"",Filtros_Muestra!N6&lt;&gt;""),Filtros_Muestra!N6,"")</f>
        <v>4.3156999999999996</v>
      </c>
      <c r="C4" s="13">
        <f>IF(AND(A4&lt;&gt;"",Filtros_Muestra!O6&lt;&gt;""),Filtros_Muestra!O6,"")</f>
        <v>45019.439745370371</v>
      </c>
      <c r="D4">
        <f>IF(AND(A4&lt;&gt;"",Filtros_Muestra!R6&lt;&gt;""),Filtros_Muestra!R6,"")</f>
        <v>30.6</v>
      </c>
      <c r="E4">
        <f>IF(AND(A4&lt;&gt;"",Filtros_Muestra!S6&lt;&gt;""),Filtros_Muestra!S6,"")</f>
        <v>24.9</v>
      </c>
      <c r="F4" s="37">
        <f>IF(AND(A4&lt;&gt;"",Filtros_Muestra!T6&lt;&gt;""),Filtros_Muestra!T6,"")</f>
        <v>4.3151000000000002</v>
      </c>
      <c r="G4" s="13">
        <f>IF(AND(A4&lt;&gt;"",Filtros_Muestra!U6&lt;&gt;""),Filtros_Muestra!U6,"")</f>
        <v>45019.493819444448</v>
      </c>
      <c r="H4">
        <f>IF(AND(A4&lt;&gt;"",Filtros_Muestra!X6&lt;&gt;""),Filtros_Muestra!X6,"")</f>
        <v>29.900000000000002</v>
      </c>
      <c r="I4">
        <f>IF(AND(A4&lt;&gt;"",Filtros_Muestra!Y6&lt;&gt;""),Filtros_Muestra!Y6,"")</f>
        <v>24</v>
      </c>
      <c r="J4" s="16">
        <f>IF(AND(A4&lt;&gt;"",Filtros_Muestra!Z6&lt;&gt;""),Filtros_Muestra!Z6,"")</f>
        <v>4.3154000000000003</v>
      </c>
      <c r="K4" s="16">
        <f>IF(A4&lt;&gt;"",Filtros_Muestra!AA6,"")</f>
        <v>3.6450000000000315E-2</v>
      </c>
    </row>
    <row r="5" spans="1:12" x14ac:dyDescent="0.3">
      <c r="A5" t="str">
        <f>IF(Pesos_Blancos!A5&lt;&gt;"",Pesos_Blancos!A5,"")</f>
        <v>QHV-05780</v>
      </c>
      <c r="B5" s="37">
        <f>IF(AND(A5&lt;&gt;"",Filtros_Muestra!N7&lt;&gt;""),Filtros_Muestra!N7,"")</f>
        <v>4.6718000000000002</v>
      </c>
      <c r="C5" s="13">
        <f>IF(AND(A5&lt;&gt;"",Filtros_Muestra!O7&lt;&gt;""),Filtros_Muestra!O7,"")</f>
        <v>45019.440416666665</v>
      </c>
      <c r="D5">
        <f>IF(AND(A5&lt;&gt;"",Filtros_Muestra!R7&lt;&gt;""),Filtros_Muestra!R7,"")</f>
        <v>30.6</v>
      </c>
      <c r="E5">
        <f>IF(AND(A5&lt;&gt;"",Filtros_Muestra!S7&lt;&gt;""),Filtros_Muestra!S7,"")</f>
        <v>24.9</v>
      </c>
      <c r="F5" s="37">
        <f>IF(AND(A5&lt;&gt;"",Filtros_Muestra!T7&lt;&gt;""),Filtros_Muestra!T7,"")</f>
        <v>4.6711999999999998</v>
      </c>
      <c r="G5" s="13">
        <f>IF(AND(A5&lt;&gt;"",Filtros_Muestra!U7&lt;&gt;""),Filtros_Muestra!U7,"")</f>
        <v>45019.495115740741</v>
      </c>
      <c r="H5">
        <f>IF(AND(A5&lt;&gt;"",Filtros_Muestra!X7&lt;&gt;""),Filtros_Muestra!X7,"")</f>
        <v>29.900000000000002</v>
      </c>
      <c r="I5">
        <f>IF(AND(A5&lt;&gt;"",Filtros_Muestra!Y7&lt;&gt;""),Filtros_Muestra!Y7,"")</f>
        <v>24</v>
      </c>
      <c r="J5" s="16">
        <f>IF(AND(A5&lt;&gt;"",Filtros_Muestra!Z7&lt;&gt;""),Filtros_Muestra!Z7,"")</f>
        <v>4.6715</v>
      </c>
      <c r="K5" s="16">
        <f>IF(A5&lt;&gt;"",Filtros_Muestra!AA7,"")</f>
        <v>4.2949999999999378E-2</v>
      </c>
    </row>
    <row r="6" spans="1:12" x14ac:dyDescent="0.3">
      <c r="A6" t="str">
        <f>IF(Pesos_Blancos!A6&lt;&gt;"",Pesos_Blancos!A6,"")</f>
        <v>QHV-05806</v>
      </c>
      <c r="B6" s="37">
        <f>IF(AND(A6&lt;&gt;"",Filtros_Muestra!N8&lt;&gt;""),Filtros_Muestra!N8,"")</f>
        <v>4.3621999999999996</v>
      </c>
      <c r="C6" s="13">
        <f>IF(AND(A6&lt;&gt;"",Filtros_Muestra!O8&lt;&gt;""),Filtros_Muestra!O8,"")</f>
        <v>45019.441006944442</v>
      </c>
      <c r="D6">
        <f>IF(AND(A6&lt;&gt;"",Filtros_Muestra!R8&lt;&gt;""),Filtros_Muestra!R8,"")</f>
        <v>30.6</v>
      </c>
      <c r="E6">
        <f>IF(AND(A6&lt;&gt;"",Filtros_Muestra!S8&lt;&gt;""),Filtros_Muestra!S8,"")</f>
        <v>24.9</v>
      </c>
      <c r="F6" s="37">
        <f>IF(AND(A6&lt;&gt;"",Filtros_Muestra!T8&lt;&gt;""),Filtros_Muestra!T8,"")</f>
        <v>4.3623000000000003</v>
      </c>
      <c r="G6" s="13">
        <f>IF(AND(A6&lt;&gt;"",Filtros_Muestra!U8&lt;&gt;""),Filtros_Muestra!U8,"")</f>
        <v>45019.495972222219</v>
      </c>
      <c r="H6">
        <f>IF(AND(A6&lt;&gt;"",Filtros_Muestra!X8&lt;&gt;""),Filtros_Muestra!X8,"")</f>
        <v>29.900000000000002</v>
      </c>
      <c r="I6">
        <f>IF(AND(A6&lt;&gt;"",Filtros_Muestra!Y8&lt;&gt;""),Filtros_Muestra!Y8,"")</f>
        <v>24</v>
      </c>
      <c r="J6" s="16">
        <f>IF(AND(A6&lt;&gt;"",Filtros_Muestra!Z8&lt;&gt;""),Filtros_Muestra!Z8,"")</f>
        <v>4.3622499999999995</v>
      </c>
      <c r="K6" s="16">
        <f>IF(A6&lt;&gt;"",Filtros_Muestra!AA8,"")</f>
        <v>4.4899999999999274E-2</v>
      </c>
    </row>
    <row r="7" spans="1:12" x14ac:dyDescent="0.3">
      <c r="A7" t="str">
        <f>IF(Pesos_Blancos!A7&lt;&gt;"",Pesos_Blancos!A7,"")</f>
        <v>QHV-05832</v>
      </c>
      <c r="B7" s="37">
        <f>IF(AND(A7&lt;&gt;"",Filtros_Muestra!N9&lt;&gt;""),Filtros_Muestra!N9,"")</f>
        <v>4.7321999999999997</v>
      </c>
      <c r="C7" s="13">
        <f>IF(AND(A7&lt;&gt;"",Filtros_Muestra!O9&lt;&gt;""),Filtros_Muestra!O9,"")</f>
        <v>45019.442129629628</v>
      </c>
      <c r="D7">
        <f>IF(AND(A7&lt;&gt;"",Filtros_Muestra!R9&lt;&gt;""),Filtros_Muestra!R9,"")</f>
        <v>30.6</v>
      </c>
      <c r="E7">
        <f>IF(AND(A7&lt;&gt;"",Filtros_Muestra!S9&lt;&gt;""),Filtros_Muestra!S9,"")</f>
        <v>24.9</v>
      </c>
      <c r="F7" s="37">
        <f>IF(AND(A7&lt;&gt;"",Filtros_Muestra!T9&lt;&gt;""),Filtros_Muestra!T9,"")</f>
        <v>4.7324000000000002</v>
      </c>
      <c r="G7" s="13">
        <f>IF(AND(A7&lt;&gt;"",Filtros_Muestra!U9&lt;&gt;""),Filtros_Muestra!U9,"")</f>
        <v>45019.49658564815</v>
      </c>
      <c r="H7">
        <f>IF(AND(A7&lt;&gt;"",Filtros_Muestra!X9&lt;&gt;""),Filtros_Muestra!X9,"")</f>
        <v>29.900000000000002</v>
      </c>
      <c r="I7">
        <f>IF(AND(A7&lt;&gt;"",Filtros_Muestra!Y9&lt;&gt;""),Filtros_Muestra!Y9,"")</f>
        <v>24</v>
      </c>
      <c r="J7" s="16">
        <f>IF(AND(A7&lt;&gt;"",Filtros_Muestra!Z9&lt;&gt;""),Filtros_Muestra!Z9,"")</f>
        <v>4.7323000000000004</v>
      </c>
      <c r="K7" s="16">
        <f>IF(A7&lt;&gt;"",Filtros_Muestra!AA9,"")</f>
        <v>0.12610000000000099</v>
      </c>
    </row>
    <row r="8" spans="1:12" x14ac:dyDescent="0.3">
      <c r="A8" t="str">
        <f>IF(Pesos_Blancos!A8&lt;&gt;"",Pesos_Blancos!A8,"")</f>
        <v>QHV-05819</v>
      </c>
      <c r="B8" s="37">
        <f>IF(AND(A8&lt;&gt;"",Filtros_Muestra!N10&lt;&gt;""),Filtros_Muestra!N10,"")</f>
        <v>4.3068999999999997</v>
      </c>
      <c r="C8" s="13">
        <f>IF(AND(A8&lt;&gt;"",Filtros_Muestra!O10&lt;&gt;""),Filtros_Muestra!O10,"")</f>
        <v>45019.442708333336</v>
      </c>
      <c r="D8">
        <f>IF(AND(A8&lt;&gt;"",Filtros_Muestra!R10&lt;&gt;""),Filtros_Muestra!R10,"")</f>
        <v>30.6</v>
      </c>
      <c r="E8">
        <f>IF(AND(A8&lt;&gt;"",Filtros_Muestra!S10&lt;&gt;""),Filtros_Muestra!S10,"")</f>
        <v>24.9</v>
      </c>
      <c r="F8" s="37">
        <f>IF(AND(A8&lt;&gt;"",Filtros_Muestra!T10&lt;&gt;""),Filtros_Muestra!T10,"")</f>
        <v>4.3060999999999998</v>
      </c>
      <c r="G8" s="13">
        <f>IF(AND(A8&lt;&gt;"",Filtros_Muestra!U10&lt;&gt;""),Filtros_Muestra!U10,"")</f>
        <v>45019.499108796299</v>
      </c>
      <c r="H8">
        <f>IF(AND(A8&lt;&gt;"",Filtros_Muestra!X10&lt;&gt;""),Filtros_Muestra!X10,"")</f>
        <v>29.900000000000002</v>
      </c>
      <c r="I8">
        <f>IF(AND(A8&lt;&gt;"",Filtros_Muestra!Y10&lt;&gt;""),Filtros_Muestra!Y10,"")</f>
        <v>24</v>
      </c>
      <c r="J8" s="16">
        <f>IF(AND(A8&lt;&gt;"",Filtros_Muestra!Z10&lt;&gt;""),Filtros_Muestra!Z10,"")</f>
        <v>4.3064999999999998</v>
      </c>
      <c r="K8" s="16">
        <f>IF(A8&lt;&gt;"",Filtros_Muestra!AA10,"")</f>
        <v>4.269999999999996E-2</v>
      </c>
    </row>
    <row r="9" spans="1:12" x14ac:dyDescent="0.3">
      <c r="A9" t="str">
        <f>IF(Pesos_Blancos!A9&lt;&gt;"",Pesos_Blancos!A9,"")</f>
        <v>QC</v>
      </c>
      <c r="B9" s="37">
        <f>IF(AND(A9&lt;&gt;"",Filtros_Muestra!N11&lt;&gt;""),Filtros_Muestra!N11,"")</f>
        <v>5</v>
      </c>
      <c r="C9" s="13">
        <f>IF(AND(A9&lt;&gt;"",Filtros_Muestra!O11&lt;&gt;""),Filtros_Muestra!O11,"")</f>
        <v>45019.444108796299</v>
      </c>
      <c r="D9">
        <f>IF(AND(A9&lt;&gt;"",Filtros_Muestra!R11&lt;&gt;""),Filtros_Muestra!R11,"")</f>
        <v>33.299999999999997</v>
      </c>
      <c r="E9">
        <f>IF(AND(A9&lt;&gt;"",Filtros_Muestra!S11&lt;&gt;""),Filtros_Muestra!S11,"")</f>
        <v>24.8</v>
      </c>
      <c r="F9" s="37">
        <f>IF(AND(A9&lt;&gt;"",Filtros_Muestra!T11&lt;&gt;""),Filtros_Muestra!T11,"")</f>
        <v>5</v>
      </c>
      <c r="G9" s="13">
        <f>IF(AND(A9&lt;&gt;"",Filtros_Muestra!U11&lt;&gt;""),Filtros_Muestra!U11,"")</f>
        <v>45019.499490740738</v>
      </c>
      <c r="H9">
        <f>IF(AND(A9&lt;&gt;"",Filtros_Muestra!X11&lt;&gt;""),Filtros_Muestra!X11,"")</f>
        <v>30.8</v>
      </c>
      <c r="I9">
        <f>IF(AND(A9&lt;&gt;"",Filtros_Muestra!Y11&lt;&gt;""),Filtros_Muestra!Y11,"")</f>
        <v>24.4</v>
      </c>
      <c r="J9" s="16">
        <f>IF(AND(A9&lt;&gt;"",Filtros_Muestra!Z11&lt;&gt;""),Filtros_Muestra!Z11,"")</f>
        <v>5</v>
      </c>
      <c r="K9" s="16">
        <f>IF(A9&lt;&gt;"",Filtros_Muestra!AA11,"")</f>
        <v>5</v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>QHV-05793</v>
      </c>
      <c r="B2" s="37">
        <f>Filtros_Muestra!$Z4</f>
        <v>4.7113999999999994</v>
      </c>
      <c r="C2" s="37">
        <f>Filtros_Muestra!$Z4</f>
        <v>4.7113999999999994</v>
      </c>
      <c r="D2" s="37">
        <f>Filtros_Muestra!$Z4</f>
        <v>4.7113999999999994</v>
      </c>
      <c r="E2" s="37">
        <f>Filtros_Muestra!$Z4</f>
        <v>4.7113999999999994</v>
      </c>
      <c r="F2" s="37">
        <f>Filtros_Muestra!$Z4</f>
        <v>4.7113999999999994</v>
      </c>
      <c r="G2" s="13">
        <f>IF(Filtros_Muestra!U4&lt;&gt;"",Filtros_Muestra!U4,"")</f>
        <v>45019.491932870369</v>
      </c>
      <c r="H2" s="37">
        <f>Filtros_Muestra!$Z4</f>
        <v>4.7113999999999994</v>
      </c>
      <c r="I2" s="37">
        <f>Filtros_Muestra!$Z4</f>
        <v>4.7113999999999994</v>
      </c>
      <c r="J2" s="37">
        <f>Filtros_Muestra!$Z4</f>
        <v>4.7113999999999994</v>
      </c>
      <c r="K2" s="37">
        <f>Filtros_Muestra!$Z4</f>
        <v>4.7113999999999994</v>
      </c>
      <c r="L2" s="37">
        <f>Filtros_Muestra!$Z4</f>
        <v>4.7113999999999994</v>
      </c>
      <c r="M2" s="37">
        <f>Filtros_Muestra!$Z4</f>
        <v>4.7113999999999994</v>
      </c>
      <c r="N2" s="37">
        <f>Filtros_Muestra!$Z4</f>
        <v>4.7113999999999994</v>
      </c>
      <c r="O2" s="37">
        <f>Filtros_Muestra!$Z4</f>
        <v>4.7113999999999994</v>
      </c>
      <c r="P2" s="37">
        <f>Filtros_Muestra!$Z4</f>
        <v>4.7113999999999994</v>
      </c>
      <c r="Q2" s="37">
        <f>Filtros_Muestra!$Z4</f>
        <v>4.7113999999999994</v>
      </c>
      <c r="R2" s="37">
        <f>Filtros_Muestra!$Z4</f>
        <v>4.7113999999999994</v>
      </c>
      <c r="S2" s="37">
        <f>Filtros_Muestra!$Z4</f>
        <v>4.7113999999999994</v>
      </c>
      <c r="T2" s="37">
        <f>Filtros_Muestra!$Z4</f>
        <v>4.7113999999999994</v>
      </c>
      <c r="U2" s="37">
        <f>Filtros_Muestra!$Z4</f>
        <v>4.7113999999999994</v>
      </c>
      <c r="V2" s="37">
        <f>Filtros_Muestra!$Z4</f>
        <v>4.7113999999999994</v>
      </c>
      <c r="W2" s="37">
        <f>Filtros_Muestra!$Z4</f>
        <v>4.7113999999999994</v>
      </c>
      <c r="X2" s="37">
        <f>Filtros_Muestra!$Z4</f>
        <v>4.7113999999999994</v>
      </c>
    </row>
    <row r="3" spans="1:25" x14ac:dyDescent="0.3">
      <c r="A3" t="str">
        <f>IF(Pesos_Blancos!A3&lt;&gt;"",Pesos_Blancos!A3,"")</f>
        <v>QHV-05858</v>
      </c>
      <c r="B3" s="37">
        <f>Filtros_Muestra!$Z5</f>
        <v>4.6816500000000003</v>
      </c>
      <c r="C3" s="37">
        <f>Filtros_Muestra!$Z5</f>
        <v>4.6816500000000003</v>
      </c>
      <c r="D3" s="37">
        <f>Filtros_Muestra!$Z5</f>
        <v>4.6816500000000003</v>
      </c>
      <c r="E3" s="37">
        <f>Filtros_Muestra!$Z5</f>
        <v>4.6816500000000003</v>
      </c>
      <c r="F3" s="37">
        <f>Filtros_Muestra!$Z5</f>
        <v>4.6816500000000003</v>
      </c>
      <c r="G3" s="13">
        <f>IF(Filtros_Muestra!U5&lt;&gt;"",Filtros_Muestra!U5,"")</f>
        <v>45019.492881944447</v>
      </c>
      <c r="H3" s="37">
        <f>Filtros_Muestra!$Z5</f>
        <v>4.6816500000000003</v>
      </c>
      <c r="I3" s="37">
        <f>Filtros_Muestra!$Z5</f>
        <v>4.6816500000000003</v>
      </c>
      <c r="J3" s="37">
        <f>Filtros_Muestra!$Z5</f>
        <v>4.6816500000000003</v>
      </c>
      <c r="K3" s="37">
        <f>Filtros_Muestra!$Z5</f>
        <v>4.6816500000000003</v>
      </c>
      <c r="L3" s="37">
        <f>Filtros_Muestra!$Z5</f>
        <v>4.6816500000000003</v>
      </c>
      <c r="M3" s="37">
        <f>Filtros_Muestra!$Z5</f>
        <v>4.6816500000000003</v>
      </c>
      <c r="N3" s="37">
        <f>Filtros_Muestra!$Z5</f>
        <v>4.6816500000000003</v>
      </c>
      <c r="O3" s="37">
        <f>Filtros_Muestra!$Z5</f>
        <v>4.6816500000000003</v>
      </c>
      <c r="P3" s="37">
        <f>Filtros_Muestra!$Z5</f>
        <v>4.6816500000000003</v>
      </c>
      <c r="Q3" s="37">
        <f>Filtros_Muestra!$Z5</f>
        <v>4.6816500000000003</v>
      </c>
      <c r="R3" s="37">
        <f>Filtros_Muestra!$Z5</f>
        <v>4.6816500000000003</v>
      </c>
      <c r="S3" s="37">
        <f>Filtros_Muestra!$Z5</f>
        <v>4.6816500000000003</v>
      </c>
      <c r="T3" s="37">
        <f>Filtros_Muestra!$Z5</f>
        <v>4.6816500000000003</v>
      </c>
      <c r="U3" s="37">
        <f>Filtros_Muestra!$Z5</f>
        <v>4.6816500000000003</v>
      </c>
      <c r="V3" s="37">
        <f>Filtros_Muestra!$Z5</f>
        <v>4.6816500000000003</v>
      </c>
      <c r="W3" s="37">
        <f>Filtros_Muestra!$Z5</f>
        <v>4.6816500000000003</v>
      </c>
      <c r="X3" s="37">
        <f>Filtros_Muestra!$Z5</f>
        <v>4.6816500000000003</v>
      </c>
    </row>
    <row r="4" spans="1:25" x14ac:dyDescent="0.3">
      <c r="A4" t="str">
        <f>IF(Pesos_Blancos!A4&lt;&gt;"",Pesos_Blancos!A4,"")</f>
        <v>QHV-05767</v>
      </c>
      <c r="B4" s="37">
        <f>Filtros_Muestra!$Z6</f>
        <v>4.3154000000000003</v>
      </c>
      <c r="C4" s="37">
        <f>Filtros_Muestra!$Z6</f>
        <v>4.3154000000000003</v>
      </c>
      <c r="D4" s="37">
        <f>Filtros_Muestra!$Z6</f>
        <v>4.3154000000000003</v>
      </c>
      <c r="E4" s="37">
        <f>Filtros_Muestra!$Z6</f>
        <v>4.3154000000000003</v>
      </c>
      <c r="F4" s="37">
        <f>Filtros_Muestra!$Z6</f>
        <v>4.3154000000000003</v>
      </c>
      <c r="G4" s="13">
        <f>IF(Filtros_Muestra!U6&lt;&gt;"",Filtros_Muestra!U6,"")</f>
        <v>45019.493819444448</v>
      </c>
      <c r="H4" s="37">
        <f>Filtros_Muestra!$Z6</f>
        <v>4.3154000000000003</v>
      </c>
      <c r="I4" s="37">
        <f>Filtros_Muestra!$Z6</f>
        <v>4.3154000000000003</v>
      </c>
      <c r="J4" s="37">
        <f>Filtros_Muestra!$Z6</f>
        <v>4.3154000000000003</v>
      </c>
      <c r="K4" s="37">
        <f>Filtros_Muestra!$Z6</f>
        <v>4.3154000000000003</v>
      </c>
      <c r="L4" s="37">
        <f>Filtros_Muestra!$Z6</f>
        <v>4.3154000000000003</v>
      </c>
      <c r="M4" s="37">
        <f>Filtros_Muestra!$Z6</f>
        <v>4.3154000000000003</v>
      </c>
      <c r="N4" s="37">
        <f>Filtros_Muestra!$Z6</f>
        <v>4.3154000000000003</v>
      </c>
      <c r="O4" s="37">
        <f>Filtros_Muestra!$Z6</f>
        <v>4.3154000000000003</v>
      </c>
      <c r="P4" s="37">
        <f>Filtros_Muestra!$Z6</f>
        <v>4.3154000000000003</v>
      </c>
      <c r="Q4" s="37">
        <f>Filtros_Muestra!$Z6</f>
        <v>4.3154000000000003</v>
      </c>
      <c r="R4" s="37">
        <f>Filtros_Muestra!$Z6</f>
        <v>4.3154000000000003</v>
      </c>
      <c r="S4" s="37">
        <f>Filtros_Muestra!$Z6</f>
        <v>4.3154000000000003</v>
      </c>
      <c r="T4" s="37">
        <f>Filtros_Muestra!$Z6</f>
        <v>4.3154000000000003</v>
      </c>
      <c r="U4" s="37">
        <f>Filtros_Muestra!$Z6</f>
        <v>4.3154000000000003</v>
      </c>
      <c r="V4" s="37">
        <f>Filtros_Muestra!$Z6</f>
        <v>4.3154000000000003</v>
      </c>
      <c r="W4" s="37">
        <f>Filtros_Muestra!$Z6</f>
        <v>4.3154000000000003</v>
      </c>
      <c r="X4" s="37">
        <f>Filtros_Muestra!$Z6</f>
        <v>4.3154000000000003</v>
      </c>
    </row>
    <row r="5" spans="1:25" x14ac:dyDescent="0.3">
      <c r="A5" t="str">
        <f>IF(Pesos_Blancos!A5&lt;&gt;"",Pesos_Blancos!A5,"")</f>
        <v>QHV-05780</v>
      </c>
      <c r="B5" s="37">
        <f>Filtros_Muestra!$Z7</f>
        <v>4.6715</v>
      </c>
      <c r="C5" s="37">
        <f>Filtros_Muestra!$Z7</f>
        <v>4.6715</v>
      </c>
      <c r="D5" s="37">
        <f>Filtros_Muestra!$Z7</f>
        <v>4.6715</v>
      </c>
      <c r="E5" s="37">
        <f>Filtros_Muestra!$Z7</f>
        <v>4.6715</v>
      </c>
      <c r="F5" s="37">
        <f>Filtros_Muestra!$Z7</f>
        <v>4.6715</v>
      </c>
      <c r="G5" s="13">
        <f>IF(Filtros_Muestra!U7&lt;&gt;"",Filtros_Muestra!U7,"")</f>
        <v>45019.495115740741</v>
      </c>
      <c r="H5" s="37">
        <f>Filtros_Muestra!$Z7</f>
        <v>4.6715</v>
      </c>
      <c r="I5" s="37">
        <f>Filtros_Muestra!$Z7</f>
        <v>4.6715</v>
      </c>
      <c r="J5" s="37">
        <f>Filtros_Muestra!$Z7</f>
        <v>4.6715</v>
      </c>
      <c r="K5" s="37">
        <f>Filtros_Muestra!$Z7</f>
        <v>4.6715</v>
      </c>
      <c r="L5" s="37">
        <f>Filtros_Muestra!$Z7</f>
        <v>4.6715</v>
      </c>
      <c r="M5" s="37">
        <f>Filtros_Muestra!$Z7</f>
        <v>4.6715</v>
      </c>
      <c r="N5" s="37">
        <f>Filtros_Muestra!$Z7</f>
        <v>4.6715</v>
      </c>
      <c r="O5" s="37">
        <f>Filtros_Muestra!$Z7</f>
        <v>4.6715</v>
      </c>
      <c r="P5" s="37">
        <f>Filtros_Muestra!$Z7</f>
        <v>4.6715</v>
      </c>
      <c r="Q5" s="37">
        <f>Filtros_Muestra!$Z7</f>
        <v>4.6715</v>
      </c>
      <c r="R5" s="37">
        <f>Filtros_Muestra!$Z7</f>
        <v>4.6715</v>
      </c>
      <c r="S5" s="37">
        <f>Filtros_Muestra!$Z7</f>
        <v>4.6715</v>
      </c>
      <c r="T5" s="37">
        <f>Filtros_Muestra!$Z7</f>
        <v>4.6715</v>
      </c>
      <c r="U5" s="37">
        <f>Filtros_Muestra!$Z7</f>
        <v>4.6715</v>
      </c>
      <c r="V5" s="37">
        <f>Filtros_Muestra!$Z7</f>
        <v>4.6715</v>
      </c>
      <c r="W5" s="37">
        <f>Filtros_Muestra!$Z7</f>
        <v>4.6715</v>
      </c>
      <c r="X5" s="37">
        <f>Filtros_Muestra!$Z7</f>
        <v>4.6715</v>
      </c>
    </row>
    <row r="6" spans="1:25" x14ac:dyDescent="0.3">
      <c r="A6" t="str">
        <f>IF(Pesos_Blancos!A6&lt;&gt;"",Pesos_Blancos!A6,"")</f>
        <v>QHV-05806</v>
      </c>
      <c r="B6" s="37">
        <f>Filtros_Muestra!$Z8</f>
        <v>4.3622499999999995</v>
      </c>
      <c r="C6" s="37">
        <f>Filtros_Muestra!$Z8</f>
        <v>4.3622499999999995</v>
      </c>
      <c r="D6" s="37">
        <f>Filtros_Muestra!$Z8</f>
        <v>4.3622499999999995</v>
      </c>
      <c r="E6" s="37">
        <f>Filtros_Muestra!$Z8</f>
        <v>4.3622499999999995</v>
      </c>
      <c r="F6" s="37">
        <f>Filtros_Muestra!$Z8</f>
        <v>4.3622499999999995</v>
      </c>
      <c r="G6" s="13">
        <f>IF(Filtros_Muestra!U8&lt;&gt;"",Filtros_Muestra!U8,"")</f>
        <v>45019.495972222219</v>
      </c>
      <c r="H6" s="37">
        <f>Filtros_Muestra!$Z8</f>
        <v>4.3622499999999995</v>
      </c>
      <c r="I6" s="37">
        <f>Filtros_Muestra!$Z8</f>
        <v>4.3622499999999995</v>
      </c>
      <c r="J6" s="37">
        <f>Filtros_Muestra!$Z8</f>
        <v>4.3622499999999995</v>
      </c>
      <c r="K6" s="37">
        <f>Filtros_Muestra!$Z8</f>
        <v>4.3622499999999995</v>
      </c>
      <c r="L6" s="37">
        <f>Filtros_Muestra!$Z8</f>
        <v>4.3622499999999995</v>
      </c>
      <c r="M6" s="37">
        <f>Filtros_Muestra!$Z8</f>
        <v>4.3622499999999995</v>
      </c>
      <c r="N6" s="37">
        <f>Filtros_Muestra!$Z8</f>
        <v>4.3622499999999995</v>
      </c>
      <c r="O6" s="37">
        <f>Filtros_Muestra!$Z8</f>
        <v>4.3622499999999995</v>
      </c>
      <c r="P6" s="37">
        <f>Filtros_Muestra!$Z8</f>
        <v>4.3622499999999995</v>
      </c>
      <c r="Q6" s="37">
        <f>Filtros_Muestra!$Z8</f>
        <v>4.3622499999999995</v>
      </c>
      <c r="R6" s="37">
        <f>Filtros_Muestra!$Z8</f>
        <v>4.3622499999999995</v>
      </c>
      <c r="S6" s="37">
        <f>Filtros_Muestra!$Z8</f>
        <v>4.3622499999999995</v>
      </c>
      <c r="T6" s="37">
        <f>Filtros_Muestra!$Z8</f>
        <v>4.3622499999999995</v>
      </c>
      <c r="U6" s="37">
        <f>Filtros_Muestra!$Z8</f>
        <v>4.3622499999999995</v>
      </c>
      <c r="V6" s="37">
        <f>Filtros_Muestra!$Z8</f>
        <v>4.3622499999999995</v>
      </c>
      <c r="W6" s="37">
        <f>Filtros_Muestra!$Z8</f>
        <v>4.3622499999999995</v>
      </c>
      <c r="X6" s="37">
        <f>Filtros_Muestra!$Z8</f>
        <v>4.3622499999999995</v>
      </c>
    </row>
    <row r="7" spans="1:25" x14ac:dyDescent="0.3">
      <c r="A7" t="str">
        <f>IF(Pesos_Blancos!A7&lt;&gt;"",Pesos_Blancos!A7,"")</f>
        <v>QHV-05832</v>
      </c>
      <c r="B7" s="37">
        <f>Filtros_Muestra!$Z9</f>
        <v>4.7323000000000004</v>
      </c>
      <c r="C7" s="37">
        <f>Filtros_Muestra!$Z9</f>
        <v>4.7323000000000004</v>
      </c>
      <c r="D7" s="37">
        <f>Filtros_Muestra!$Z9</f>
        <v>4.7323000000000004</v>
      </c>
      <c r="E7" s="37">
        <f>Filtros_Muestra!$Z9</f>
        <v>4.7323000000000004</v>
      </c>
      <c r="F7" s="37">
        <f>Filtros_Muestra!$Z9</f>
        <v>4.7323000000000004</v>
      </c>
      <c r="G7" s="13">
        <f>IF(Filtros_Muestra!U9&lt;&gt;"",Filtros_Muestra!U9,"")</f>
        <v>45019.49658564815</v>
      </c>
      <c r="H7" s="37">
        <f>Filtros_Muestra!$Z9</f>
        <v>4.7323000000000004</v>
      </c>
      <c r="I7" s="37">
        <f>Filtros_Muestra!$Z9</f>
        <v>4.7323000000000004</v>
      </c>
      <c r="J7" s="37">
        <f>Filtros_Muestra!$Z9</f>
        <v>4.7323000000000004</v>
      </c>
      <c r="K7" s="37">
        <f>Filtros_Muestra!$Z9</f>
        <v>4.7323000000000004</v>
      </c>
      <c r="L7" s="37">
        <f>Filtros_Muestra!$Z9</f>
        <v>4.7323000000000004</v>
      </c>
      <c r="M7" s="37">
        <f>Filtros_Muestra!$Z9</f>
        <v>4.7323000000000004</v>
      </c>
      <c r="N7" s="37">
        <f>Filtros_Muestra!$Z9</f>
        <v>4.7323000000000004</v>
      </c>
      <c r="O7" s="37">
        <f>Filtros_Muestra!$Z9</f>
        <v>4.7323000000000004</v>
      </c>
      <c r="P7" s="37">
        <f>Filtros_Muestra!$Z9</f>
        <v>4.7323000000000004</v>
      </c>
      <c r="Q7" s="37">
        <f>Filtros_Muestra!$Z9</f>
        <v>4.7323000000000004</v>
      </c>
      <c r="R7" s="37">
        <f>Filtros_Muestra!$Z9</f>
        <v>4.7323000000000004</v>
      </c>
      <c r="S7" s="37">
        <f>Filtros_Muestra!$Z9</f>
        <v>4.7323000000000004</v>
      </c>
      <c r="T7" s="37">
        <f>Filtros_Muestra!$Z9</f>
        <v>4.7323000000000004</v>
      </c>
      <c r="U7" s="37">
        <f>Filtros_Muestra!$Z9</f>
        <v>4.7323000000000004</v>
      </c>
      <c r="V7" s="37">
        <f>Filtros_Muestra!$Z9</f>
        <v>4.7323000000000004</v>
      </c>
      <c r="W7" s="37">
        <f>Filtros_Muestra!$Z9</f>
        <v>4.7323000000000004</v>
      </c>
      <c r="X7" s="37">
        <f>Filtros_Muestra!$Z9</f>
        <v>4.7323000000000004</v>
      </c>
    </row>
    <row r="8" spans="1:25" x14ac:dyDescent="0.3">
      <c r="A8" t="str">
        <f>IF(Pesos_Blancos!A8&lt;&gt;"",Pesos_Blancos!A8,"")</f>
        <v>QHV-05819</v>
      </c>
      <c r="B8" s="37">
        <f>Filtros_Muestra!$Z10</f>
        <v>4.3064999999999998</v>
      </c>
      <c r="C8" s="37">
        <f>Filtros_Muestra!$Z10</f>
        <v>4.3064999999999998</v>
      </c>
      <c r="D8" s="37">
        <f>Filtros_Muestra!$Z10</f>
        <v>4.3064999999999998</v>
      </c>
      <c r="E8" s="37">
        <f>Filtros_Muestra!$Z10</f>
        <v>4.3064999999999998</v>
      </c>
      <c r="F8" s="37">
        <f>Filtros_Muestra!$Z10</f>
        <v>4.3064999999999998</v>
      </c>
      <c r="G8" s="13">
        <f>IF(Filtros_Muestra!U10&lt;&gt;"",Filtros_Muestra!U10,"")</f>
        <v>45019.499108796299</v>
      </c>
      <c r="H8" s="37">
        <f>Filtros_Muestra!$Z10</f>
        <v>4.3064999999999998</v>
      </c>
      <c r="I8" s="37">
        <f>Filtros_Muestra!$Z10</f>
        <v>4.3064999999999998</v>
      </c>
      <c r="J8" s="37">
        <f>Filtros_Muestra!$Z10</f>
        <v>4.3064999999999998</v>
      </c>
      <c r="K8" s="37">
        <f>Filtros_Muestra!$Z10</f>
        <v>4.3064999999999998</v>
      </c>
      <c r="L8" s="37">
        <f>Filtros_Muestra!$Z10</f>
        <v>4.3064999999999998</v>
      </c>
      <c r="M8" s="37">
        <f>Filtros_Muestra!$Z10</f>
        <v>4.3064999999999998</v>
      </c>
      <c r="N8" s="37">
        <f>Filtros_Muestra!$Z10</f>
        <v>4.3064999999999998</v>
      </c>
      <c r="O8" s="37">
        <f>Filtros_Muestra!$Z10</f>
        <v>4.3064999999999998</v>
      </c>
      <c r="P8" s="37">
        <f>Filtros_Muestra!$Z10</f>
        <v>4.3064999999999998</v>
      </c>
      <c r="Q8" s="37">
        <f>Filtros_Muestra!$Z10</f>
        <v>4.3064999999999998</v>
      </c>
      <c r="R8" s="37">
        <f>Filtros_Muestra!$Z10</f>
        <v>4.3064999999999998</v>
      </c>
      <c r="S8" s="37">
        <f>Filtros_Muestra!$Z10</f>
        <v>4.3064999999999998</v>
      </c>
      <c r="T8" s="37">
        <f>Filtros_Muestra!$Z10</f>
        <v>4.3064999999999998</v>
      </c>
      <c r="U8" s="37">
        <f>Filtros_Muestra!$Z10</f>
        <v>4.3064999999999998</v>
      </c>
      <c r="V8" s="37">
        <f>Filtros_Muestra!$Z10</f>
        <v>4.3064999999999998</v>
      </c>
      <c r="W8" s="37">
        <f>Filtros_Muestra!$Z10</f>
        <v>4.3064999999999998</v>
      </c>
      <c r="X8" s="37">
        <f>Filtros_Muestra!$Z10</f>
        <v>4.3064999999999998</v>
      </c>
    </row>
    <row r="9" spans="1:25" x14ac:dyDescent="0.3">
      <c r="A9" t="str">
        <f>IF(Pesos_Blancos!A9&lt;&gt;"",Pesos_Blancos!A9,"")</f>
        <v>QC</v>
      </c>
      <c r="B9" s="37">
        <f>Filtros_Muestra!$Z11</f>
        <v>5</v>
      </c>
      <c r="C9" s="37">
        <f>Filtros_Muestra!$Z11</f>
        <v>5</v>
      </c>
      <c r="D9" s="37">
        <f>Filtros_Muestra!$Z11</f>
        <v>5</v>
      </c>
      <c r="E9" s="37">
        <f>Filtros_Muestra!$Z11</f>
        <v>5</v>
      </c>
      <c r="F9" s="37">
        <f>Filtros_Muestra!$Z11</f>
        <v>5</v>
      </c>
      <c r="G9" s="13">
        <f>IF(Filtros_Muestra!U11&lt;&gt;"",Filtros_Muestra!U11,"")</f>
        <v>45019.499490740738</v>
      </c>
      <c r="H9" s="37">
        <f>Filtros_Muestra!$Z11</f>
        <v>5</v>
      </c>
      <c r="I9" s="37">
        <f>Filtros_Muestra!$Z11</f>
        <v>5</v>
      </c>
      <c r="J9" s="37">
        <f>Filtros_Muestra!$Z11</f>
        <v>5</v>
      </c>
      <c r="K9" s="37">
        <f>Filtros_Muestra!$Z11</f>
        <v>5</v>
      </c>
      <c r="L9" s="37">
        <f>Filtros_Muestra!$Z11</f>
        <v>5</v>
      </c>
      <c r="M9" s="37">
        <f>Filtros_Muestra!$Z11</f>
        <v>5</v>
      </c>
      <c r="N9" s="37">
        <f>Filtros_Muestra!$Z11</f>
        <v>5</v>
      </c>
      <c r="O9" s="37">
        <f>Filtros_Muestra!$Z11</f>
        <v>5</v>
      </c>
      <c r="P9" s="37">
        <f>Filtros_Muestra!$Z11</f>
        <v>5</v>
      </c>
      <c r="Q9" s="37">
        <f>Filtros_Muestra!$Z11</f>
        <v>5</v>
      </c>
      <c r="R9" s="37">
        <f>Filtros_Muestra!$Z11</f>
        <v>5</v>
      </c>
      <c r="S9" s="37">
        <f>Filtros_Muestra!$Z11</f>
        <v>5</v>
      </c>
      <c r="T9" s="37">
        <f>Filtros_Muestra!$Z11</f>
        <v>5</v>
      </c>
      <c r="U9" s="37">
        <f>Filtros_Muestra!$Z11</f>
        <v>5</v>
      </c>
      <c r="V9" s="37">
        <f>Filtros_Muestra!$Z11</f>
        <v>5</v>
      </c>
      <c r="W9" s="37">
        <f>Filtros_Muestra!$Z11</f>
        <v>5</v>
      </c>
      <c r="X9" s="37">
        <f>Filtros_Muestra!$Z11</f>
        <v>5</v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2023-03-27T15:49:18Z</cp:lastPrinted>
  <dcterms:created xsi:type="dcterms:W3CDTF">2022-02-07T17:43:38Z</dcterms:created>
  <dcterms:modified xsi:type="dcterms:W3CDTF">2023-04-03T15:59:58Z</dcterms:modified>
</cp:coreProperties>
</file>