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83DAEDA0-8C43-4A2B-97F7-90B1A79DB097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S20" i="5"/>
  <c r="V21" i="5"/>
  <c r="U22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F20" i="5" l="1"/>
  <c r="J20" i="5"/>
  <c r="R20" i="5"/>
  <c r="N20" i="5"/>
  <c r="O19" i="5"/>
  <c r="F19" i="5"/>
  <c r="D19" i="5"/>
  <c r="W20" i="5"/>
  <c r="I20" i="5"/>
  <c r="V20" i="5"/>
  <c r="H20" i="5"/>
  <c r="R21" i="5"/>
  <c r="D21" i="5"/>
  <c r="N21" i="5"/>
  <c r="Q21" i="5"/>
  <c r="M21" i="5"/>
  <c r="E21" i="5"/>
  <c r="J20" i="4"/>
  <c r="U21" i="5"/>
  <c r="Q20" i="5"/>
  <c r="M20" i="5"/>
  <c r="E20" i="5"/>
  <c r="B21" i="5"/>
  <c r="U20" i="5"/>
  <c r="P20" i="5"/>
  <c r="L20" i="5"/>
  <c r="D20" i="5"/>
  <c r="B20" i="5"/>
  <c r="T20" i="5"/>
  <c r="O21" i="5"/>
  <c r="K21" i="5"/>
  <c r="C20" i="5"/>
  <c r="X20" i="5"/>
  <c r="S21" i="5"/>
  <c r="O20" i="5"/>
  <c r="K20" i="5"/>
  <c r="W21" i="5"/>
  <c r="J21" i="5"/>
  <c r="F21" i="5"/>
  <c r="U19" i="5"/>
  <c r="E19" i="5"/>
  <c r="T19" i="5"/>
  <c r="H19" i="5"/>
  <c r="I19" i="5"/>
  <c r="O13" i="5"/>
  <c r="X13" i="5"/>
  <c r="K8" i="5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12" i="1" l="1"/>
  <c r="AA14" i="3" s="1"/>
  <c r="K12" i="4" s="1"/>
  <c r="H13" i="1"/>
  <c r="AA15" i="3" s="1"/>
  <c r="K13" i="4" s="1"/>
  <c r="H16" i="1"/>
  <c r="AA18" i="3" s="1"/>
  <c r="K16" i="4" s="1"/>
  <c r="H17" i="1"/>
  <c r="AA19" i="3" s="1"/>
  <c r="K17" i="4" s="1"/>
  <c r="H18" i="1"/>
  <c r="AA20" i="3" s="1"/>
  <c r="K18" i="4" s="1"/>
  <c r="H3" i="1"/>
  <c r="AA5" i="3" s="1"/>
  <c r="K3" i="4" s="1"/>
  <c r="H4" i="1"/>
  <c r="AA6" i="3" s="1"/>
  <c r="K4" i="4" s="1"/>
  <c r="H8" i="1"/>
  <c r="AA10" i="3" s="1"/>
  <c r="K8" i="4" s="1"/>
  <c r="H9" i="1"/>
  <c r="AA11" i="3" s="1"/>
  <c r="K9" i="4" s="1"/>
  <c r="H14" i="1"/>
  <c r="AA16" i="3" s="1"/>
  <c r="K14" i="4" s="1"/>
  <c r="H15" i="1"/>
  <c r="AA17" i="3" s="1"/>
  <c r="K15" i="4" s="1"/>
  <c r="H19" i="1"/>
  <c r="AA21" i="3" s="1"/>
  <c r="K19" i="4" s="1"/>
  <c r="H21" i="1"/>
  <c r="AA23" i="3" s="1"/>
  <c r="K21" i="4" s="1"/>
  <c r="H5" i="1"/>
  <c r="AA7" i="3" s="1"/>
  <c r="K5" i="4" s="1"/>
  <c r="H6" i="1"/>
  <c r="AA8" i="3" s="1"/>
  <c r="K6" i="4" s="1"/>
  <c r="H7" i="1"/>
  <c r="AA9" i="3" s="1"/>
  <c r="K7" i="4" s="1"/>
  <c r="H10" i="1"/>
  <c r="AA12" i="3" s="1"/>
  <c r="K10" i="4" s="1"/>
  <c r="H11" i="1"/>
  <c r="AA13" i="3" s="1"/>
  <c r="K11" i="4" s="1"/>
  <c r="H22" i="1" l="1"/>
  <c r="AA24" i="3" s="1"/>
  <c r="K22" i="4" s="1"/>
  <c r="E12" i="1" l="1"/>
  <c r="E13" i="1"/>
  <c r="E16" i="1"/>
  <c r="E17" i="1"/>
  <c r="E18" i="1"/>
  <c r="E3" i="1"/>
  <c r="E4" i="1"/>
  <c r="E8" i="1"/>
  <c r="E9" i="1"/>
  <c r="E14" i="1"/>
  <c r="E15" i="1"/>
  <c r="E19" i="1"/>
  <c r="E21" i="1"/>
  <c r="E5" i="1"/>
  <c r="E6" i="1"/>
  <c r="E7" i="1"/>
  <c r="E10" i="1"/>
  <c r="E11" i="1"/>
  <c r="E2" i="1"/>
  <c r="F12" i="1"/>
  <c r="F13" i="1"/>
  <c r="F16" i="1"/>
  <c r="F17" i="1"/>
  <c r="F18" i="1"/>
  <c r="F3" i="1"/>
  <c r="F4" i="1"/>
  <c r="F8" i="1"/>
  <c r="F9" i="1"/>
  <c r="F14" i="1"/>
  <c r="F15" i="1"/>
  <c r="F19" i="1"/>
  <c r="F21" i="1"/>
  <c r="F5" i="1"/>
  <c r="F6" i="1"/>
  <c r="F7" i="1"/>
  <c r="F10" i="1"/>
  <c r="F11" i="1"/>
  <c r="F2" i="1"/>
  <c r="F22" i="1" l="1"/>
  <c r="E22" i="1"/>
  <c r="H2" i="1" l="1"/>
  <c r="AA4" i="3" s="1"/>
  <c r="K2" i="4" s="1"/>
  <c r="H20" i="1" l="1"/>
  <c r="AA22" i="3" s="1"/>
  <c r="K20" i="4" s="1"/>
  <c r="E20" i="1" l="1"/>
  <c r="F20" i="1"/>
</calcChain>
</file>

<file path=xl/sharedStrings.xml><?xml version="1.0" encoding="utf-8"?>
<sst xmlns="http://schemas.openxmlformats.org/spreadsheetml/2006/main" count="127" uniqueCount="85">
  <si>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</si>
  <si>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</si>
  <si>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</si>
  <si>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</si>
  <si>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</si>
  <si>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</si>
  <si>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</si>
  <si>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</si>
  <si>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</si>
  <si>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</si>
  <si>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</si>
  <si>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</si>
  <si>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</si>
  <si>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</si>
  <si>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</si>
  <si>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</si>
  <si>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</si>
  <si>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</si>
  <si>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</si>
  <si>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</si>
  <si>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</si>
  <si>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</si>
  <si>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</si>
  <si>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</si>
  <si>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</si>
  <si>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</si>
  <si>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</si>
  <si>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</si>
  <si>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</si>
  <si>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</si>
  <si>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</si>
  <si>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</si>
  <si>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</si>
  <si>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</si>
  <si>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</si>
  <si>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</si>
  <si>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</si>
  <si>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</si>
  <si>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</si>
  <si>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</si>
  <si>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</si>
  <si>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</si>
  <si>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</si>
  <si>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</si>
  <si>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</si>
  <si>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</si>
  <si>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</si>
  <si>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</si>
  <si>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</si>
  <si>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</si>
  <si>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</si>
  <si>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</si>
  <si>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</si>
  <si>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</si>
  <si>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</si>
  <si>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</si>
  <si>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</si>
  <si>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</si>
  <si>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</si>
  <si>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</si>
  <si>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</si>
  <si>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THI-015</t>
  </si>
  <si>
    <t>SR</t>
  </si>
  <si>
    <t>MSP-002</t>
  </si>
  <si>
    <t>A0087733</t>
  </si>
  <si>
    <t>A0062268</t>
  </si>
  <si>
    <t>A0062267</t>
  </si>
  <si>
    <t>A0062266</t>
  </si>
  <si>
    <t>A0087755</t>
  </si>
  <si>
    <t>A0087756</t>
  </si>
  <si>
    <t>A0087761</t>
  </si>
  <si>
    <t>A0086092</t>
  </si>
  <si>
    <t>A0086091</t>
  </si>
  <si>
    <t>A0075505</t>
  </si>
  <si>
    <t>A0075504</t>
  </si>
  <si>
    <t>A0062242</t>
  </si>
  <si>
    <t>A0062241</t>
  </si>
  <si>
    <t>A0062240</t>
  </si>
  <si>
    <t>A0062239</t>
  </si>
  <si>
    <t>A0062238</t>
  </si>
  <si>
    <t>A0062237</t>
  </si>
  <si>
    <t>QHV-05931</t>
  </si>
  <si>
    <t>QHV-05930</t>
  </si>
  <si>
    <t>QHV-05929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</si>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</sst>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25</xdr:row>
          <xdr:rowOff>60960</xdr:rowOff>
        </xdr:from>
        <xdr:to>
          <xdr:col>8</xdr:col>
          <xdr:colOff>899160</xdr:colOff>
          <xdr:row>27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90477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90478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90479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90480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90481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90482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90483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90484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4.5335999999999999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4.5340999999999996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4.5338499999999993</v>
          </cell>
          <cell r="AB4508">
            <v>4.9999999999972289E-4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4.5365000000000002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4.5369000000000002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4.5366999999999997</v>
          </cell>
          <cell r="AB4512">
            <v>3.9999999999995595E-4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4.6093000000000002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4.6093999999999999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4.6093500000000001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4.5632999999999999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4.5643000000000002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4.5638000000000005</v>
          </cell>
          <cell r="AB4832">
            <v>1.000000000000334E-3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4.3079999999999998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4.3083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4.3081499999999995</v>
          </cell>
          <cell r="AB4936">
            <v>3.00000000000189E-4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4.4428999999999998</v>
          </cell>
          <cell r="P5244">
            <v>45014.409444444442</v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>
            <v>4.4428999999999998</v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P5245">
            <v>45014.409594907411</v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B2" sqref="B2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64</v>
      </c>
      <c r="B2" s="6"/>
      <c r="C2" s="30">
        <f>IF($A2&lt;&gt;"",IFERROR(VLOOKUP($A2,[1]Traspaso!$B$4:$AE$24242,14,FALSE),""),"")</f>
        <v>4.6124999999999998</v>
      </c>
      <c r="D2" s="30">
        <f>IF($A2&lt;&gt;"",IFERROR(VLOOKUP($A2,[1]Traspaso!$B$4:$AE$24242,20,FALSE),""),"")</f>
        <v>4.6128</v>
      </c>
      <c r="E2" s="14">
        <f>IF($A2&lt;&gt;"",IFERROR(VLOOKUP($A2,[1]Traspaso!$B$4:$AE$24242,24,FALSE),""),"")</f>
        <v>30.7</v>
      </c>
      <c r="F2" s="14">
        <f>IF($A2&lt;&gt;"",IFERROR(VLOOKUP($A2,[1]Traspaso!$B$4:$AE$24242,25,FALSE),""),"")</f>
        <v>21</v>
      </c>
      <c r="G2" s="8">
        <f>IF($A2&lt;&gt;"",IFERROR(VLOOKUP($A2,[1]Traspaso!$B$4:$AE$24242,21,FALSE),""),"")</f>
        <v>44947.528865682871</v>
      </c>
      <c r="H2" s="40">
        <f>IF($A2&lt;&gt;"",IFERROR(VLOOKUP($A2,[1]Traspaso!$B$4:$AE$24242,26,FALSE),""),"")</f>
        <v>4.6126500000000004</v>
      </c>
      <c r="I2" s="5"/>
    </row>
    <row r="3" spans="1:10" x14ac:dyDescent="0.3">
      <c r="A3" s="1" t="s">
        <v>65</v>
      </c>
      <c r="B3" s="6"/>
      <c r="C3" s="30">
        <f>IF($A3&lt;&gt;"",IFERROR(VLOOKUP($A3,[1]Traspaso!$B$4:$AE$24242,14,FALSE),""),"")</f>
        <v>4.5361000000000002</v>
      </c>
      <c r="D3" s="30">
        <f>IF($A3&lt;&gt;"",IFERROR(VLOOKUP($A3,[1]Traspaso!$B$4:$AE$24242,20,FALSE),""),"")</f>
        <v>4.5366999999999997</v>
      </c>
      <c r="E3" s="14">
        <f>IF($A3&lt;&gt;"",IFERROR(VLOOKUP($A3,[1]Traspaso!$B$4:$AE$24242,24,FALSE),""),"")</f>
        <v>35.599999999999994</v>
      </c>
      <c r="F3" s="14">
        <f>IF($A3&lt;&gt;"",IFERROR(VLOOKUP($A3,[1]Traspaso!$B$4:$AE$24242,25,FALSE),""),"")</f>
        <v>20.7</v>
      </c>
      <c r="G3" s="8">
        <f>IF($A3&lt;&gt;"",IFERROR(VLOOKUP($A3,[1]Traspaso!$B$4:$AE$24242,21,FALSE),""),"")</f>
        <v>44970.750451388885</v>
      </c>
      <c r="H3" s="40">
        <f>IF($A3&lt;&gt;"",IFERROR(VLOOKUP($A3,[1]Traspaso!$B$4:$AE$24242,26,FALSE),""),"")</f>
        <v>4.5364000000000004</v>
      </c>
      <c r="I3" s="5"/>
    </row>
    <row r="4" spans="1:10" x14ac:dyDescent="0.3">
      <c r="A4" s="1" t="s">
        <v>66</v>
      </c>
      <c r="B4" s="6"/>
      <c r="C4" s="30">
        <f>IF($A4&lt;&gt;"",IFERROR(VLOOKUP($A4,[1]Traspaso!$B$4:$AE$24242,14,FALSE),""),"")</f>
        <v>4.5320999999999998</v>
      </c>
      <c r="D4" s="30">
        <f>IF($A4&lt;&gt;"",IFERROR(VLOOKUP($A4,[1]Traspaso!$B$4:$AE$24242,20,FALSE),""),"")</f>
        <v>4.5326000000000004</v>
      </c>
      <c r="E4" s="14">
        <f>IF($A4&lt;&gt;"",IFERROR(VLOOKUP($A4,[1]Traspaso!$B$4:$AE$24242,24,FALSE),""),"")</f>
        <v>35.599999999999994</v>
      </c>
      <c r="F4" s="14">
        <f>IF($A4&lt;&gt;"",IFERROR(VLOOKUP($A4,[1]Traspaso!$B$4:$AE$24242,25,FALSE),""),"")</f>
        <v>20.7</v>
      </c>
      <c r="G4" s="8">
        <f>IF($A4&lt;&gt;"",IFERROR(VLOOKUP($A4,[1]Traspaso!$B$4:$AE$24242,21,FALSE),""),"")</f>
        <v>44970.74927083333</v>
      </c>
      <c r="H4" s="40">
        <f>IF($A4&lt;&gt;"",IFERROR(VLOOKUP($A4,[1]Traspaso!$B$4:$AE$24242,26,FALSE),""),"")</f>
        <v>4.5323500000000001</v>
      </c>
      <c r="I4" s="5"/>
    </row>
    <row r="5" spans="1:10" x14ac:dyDescent="0.3">
      <c r="A5" s="1" t="s">
        <v>67</v>
      </c>
      <c r="B5" s="6"/>
      <c r="C5" s="30">
        <f>IF($A5&lt;&gt;"",IFERROR(VLOOKUP($A5,[1]Traspaso!$B$4:$AE$24242,14,FALSE),""),"")</f>
        <v>4.5350000000000001</v>
      </c>
      <c r="D5" s="30">
        <f>IF($A5&lt;&gt;"",IFERROR(VLOOKUP($A5,[1]Traspaso!$B$4:$AE$24242,20,FALSE),""),"")</f>
        <v>4.5349000000000004</v>
      </c>
      <c r="E5" s="14">
        <f>IF($A5&lt;&gt;"",IFERROR(VLOOKUP($A5,[1]Traspaso!$B$4:$AE$24242,24,FALSE),""),"")</f>
        <v>35.599999999999994</v>
      </c>
      <c r="F5" s="14">
        <f>IF($A5&lt;&gt;"",IFERROR(VLOOKUP($A5,[1]Traspaso!$B$4:$AE$24242,25,FALSE),""),"")</f>
        <v>20.7</v>
      </c>
      <c r="G5" s="8">
        <f>IF($A5&lt;&gt;"",IFERROR(VLOOKUP($A5,[1]Traspaso!$B$4:$AE$24242,21,FALSE),""),"")</f>
        <v>44970.748263888891</v>
      </c>
      <c r="H5" s="40">
        <f>IF($A5&lt;&gt;"",IFERROR(VLOOKUP($A5,[1]Traspaso!$B$4:$AE$24242,26,FALSE),""),"")</f>
        <v>4.5349500000000003</v>
      </c>
      <c r="I5" s="5"/>
    </row>
    <row r="6" spans="1:10" x14ac:dyDescent="0.3">
      <c r="A6" s="1" t="s">
        <v>68</v>
      </c>
      <c r="B6" s="6"/>
      <c r="C6" s="30">
        <f>IF($A6&lt;&gt;"",IFERROR(VLOOKUP($A6,[1]Traspaso!$B$4:$AE$24242,14,FALSE),""),"")</f>
        <v>4.5551000000000004</v>
      </c>
      <c r="D6" s="30">
        <f>IF($A6&lt;&gt;"",IFERROR(VLOOKUP($A6,[1]Traspaso!$B$4:$AE$24242,20,FALSE),""),"")</f>
        <v>4.5552999999999999</v>
      </c>
      <c r="E6" s="14">
        <f>IF($A6&lt;&gt;"",IFERROR(VLOOKUP($A6,[1]Traspaso!$B$4:$AE$24242,24,FALSE),""),"")</f>
        <v>33.5</v>
      </c>
      <c r="F6" s="14">
        <f>IF($A6&lt;&gt;"",IFERROR(VLOOKUP($A6,[1]Traspaso!$B$4:$AE$24242,25,FALSE),""),"")</f>
        <v>20.7</v>
      </c>
      <c r="G6" s="8">
        <f>IF($A6&lt;&gt;"",IFERROR(VLOOKUP($A6,[1]Traspaso!$B$4:$AE$24242,21,FALSE),""),"")</f>
        <v>44947.556828645837</v>
      </c>
      <c r="H6" s="40">
        <f>IF($A6&lt;&gt;"",IFERROR(VLOOKUP($A6,[1]Traspaso!$B$4:$AE$24242,26,FALSE),""),"")</f>
        <v>4.5552000000000001</v>
      </c>
      <c r="I6" s="5"/>
    </row>
    <row r="7" spans="1:10" x14ac:dyDescent="0.3">
      <c r="A7" s="1" t="s">
        <v>69</v>
      </c>
      <c r="B7" s="6"/>
      <c r="C7" s="30">
        <f>IF($A7&lt;&gt;"",IFERROR(VLOOKUP($A7,[1]Traspaso!$B$4:$AE$24242,14,FALSE),""),"")</f>
        <v>4.5751999999999997</v>
      </c>
      <c r="D7" s="30">
        <f>IF($A7&lt;&gt;"",IFERROR(VLOOKUP($A7,[1]Traspaso!$B$4:$AE$24242,20,FALSE),""),"")</f>
        <v>4.5758999999999999</v>
      </c>
      <c r="E7" s="14">
        <f>IF($A7&lt;&gt;"",IFERROR(VLOOKUP($A7,[1]Traspaso!$B$4:$AE$24242,24,FALSE),""),"")</f>
        <v>33.5</v>
      </c>
      <c r="F7" s="14">
        <f>IF($A7&lt;&gt;"",IFERROR(VLOOKUP($A7,[1]Traspaso!$B$4:$AE$24242,25,FALSE),""),"")</f>
        <v>20.7</v>
      </c>
      <c r="G7" s="8">
        <f>IF($A7&lt;&gt;"",IFERROR(VLOOKUP($A7,[1]Traspaso!$B$4:$AE$24242,21,FALSE),""),"")</f>
        <v>44947.558009201392</v>
      </c>
      <c r="H7" s="40">
        <f>IF($A7&lt;&gt;"",IFERROR(VLOOKUP($A7,[1]Traspaso!$B$4:$AE$24242,26,FALSE),""),"")</f>
        <v>4.5755499999999998</v>
      </c>
      <c r="I7" s="5"/>
    </row>
    <row r="8" spans="1:10" x14ac:dyDescent="0.3">
      <c r="A8" s="1" t="s">
        <v>70</v>
      </c>
      <c r="B8" s="6"/>
      <c r="C8" s="30">
        <f>IF($A8&lt;&gt;"",IFERROR(VLOOKUP($A8,[1]Traspaso!$B$4:$AE$24242,14,FALSE),""),"")</f>
        <v>4.5834999999999999</v>
      </c>
      <c r="D8" s="30">
        <f>IF($A8&lt;&gt;"",IFERROR(VLOOKUP($A8,[1]Traspaso!$B$4:$AE$24242,20,FALSE),""),"")</f>
        <v>4.5837000000000003</v>
      </c>
      <c r="E8" s="14">
        <f>IF($A8&lt;&gt;"",IFERROR(VLOOKUP($A8,[1]Traspaso!$B$4:$AE$24242,24,FALSE),""),"")</f>
        <v>30.1</v>
      </c>
      <c r="F8" s="14">
        <f>IF($A8&lt;&gt;"",IFERROR(VLOOKUP($A8,[1]Traspaso!$B$4:$AE$24242,25,FALSE),""),"")</f>
        <v>21.2</v>
      </c>
      <c r="G8" s="8">
        <f>IF($A8&lt;&gt;"",IFERROR(VLOOKUP($A8,[1]Traspaso!$B$4:$AE$24242,21,FALSE),""),"")</f>
        <v>44947.566435185188</v>
      </c>
      <c r="H8" s="40">
        <f>IF($A8&lt;&gt;"",IFERROR(VLOOKUP($A8,[1]Traspaso!$B$4:$AE$24242,26,FALSE),""),"")</f>
        <v>4.5836000000000006</v>
      </c>
      <c r="I8" s="5"/>
    </row>
    <row r="9" spans="1:10" x14ac:dyDescent="0.3">
      <c r="A9" s="1" t="s">
        <v>71</v>
      </c>
      <c r="B9" s="6"/>
      <c r="C9" s="30">
        <f>IF($A9&lt;&gt;"",IFERROR(VLOOKUP($A9,[1]Traspaso!$B$4:$AE$24242,14,FALSE),""),"")</f>
        <v>4.5861000000000001</v>
      </c>
      <c r="D9" s="30">
        <f>IF($A9&lt;&gt;"",IFERROR(VLOOKUP($A9,[1]Traspaso!$B$4:$AE$24242,20,FALSE),""),"")</f>
        <v>4.5861999999999998</v>
      </c>
      <c r="E9" s="14">
        <f>IF($A9&lt;&gt;"",IFERROR(VLOOKUP($A9,[1]Traspaso!$B$4:$AE$24242,24,FALSE),""),"")</f>
        <v>41.8</v>
      </c>
      <c r="F9" s="14">
        <f>IF($A9&lt;&gt;"",IFERROR(VLOOKUP($A9,[1]Traspaso!$B$4:$AE$24242,25,FALSE),""),"")</f>
        <v>21.9</v>
      </c>
      <c r="G9" s="8">
        <f>IF($A9&lt;&gt;"",IFERROR(VLOOKUP($A9,[1]Traspaso!$B$4:$AE$24242,21,FALSE),""),"")</f>
        <v>44968.513009259259</v>
      </c>
      <c r="H9" s="40">
        <f>IF($A9&lt;&gt;"",IFERROR(VLOOKUP($A9,[1]Traspaso!$B$4:$AE$24242,26,FALSE),""),"")</f>
        <v>4.5861499999999999</v>
      </c>
      <c r="I9" s="5"/>
    </row>
    <row r="10" spans="1:10" x14ac:dyDescent="0.3">
      <c r="A10" s="1" t="s">
        <v>72</v>
      </c>
      <c r="B10" s="6"/>
      <c r="C10" s="30">
        <f>IF($A10&lt;&gt;"",IFERROR(VLOOKUP($A10,[1]Traspaso!$B$4:$AE$24242,14,FALSE),""),"")</f>
        <v>4.5917000000000003</v>
      </c>
      <c r="D10" s="30">
        <f>IF($A10&lt;&gt;"",IFERROR(VLOOKUP($A10,[1]Traspaso!$B$4:$AE$24242,20,FALSE),""),"")</f>
        <v>4.5914000000000001</v>
      </c>
      <c r="E10" s="14">
        <f>IF($A10&lt;&gt;"",IFERROR(VLOOKUP($A10,[1]Traspaso!$B$4:$AE$24242,24,FALSE),""),"")</f>
        <v>41.8</v>
      </c>
      <c r="F10" s="14">
        <f>IF($A10&lt;&gt;"",IFERROR(VLOOKUP($A10,[1]Traspaso!$B$4:$AE$24242,25,FALSE),""),"")</f>
        <v>21.9</v>
      </c>
      <c r="G10" s="8">
        <f>IF($A10&lt;&gt;"",IFERROR(VLOOKUP($A10,[1]Traspaso!$B$4:$AE$24242,21,FALSE),""),"")</f>
        <v>44968.511574074073</v>
      </c>
      <c r="H10" s="40">
        <f>IF($A10&lt;&gt;"",IFERROR(VLOOKUP($A10,[1]Traspaso!$B$4:$AE$24242,26,FALSE),""),"")</f>
        <v>4.5915499999999998</v>
      </c>
      <c r="I10" s="5"/>
    </row>
    <row r="11" spans="1:10" x14ac:dyDescent="0.3">
      <c r="A11" s="1" t="s">
        <v>73</v>
      </c>
      <c r="B11" s="6"/>
      <c r="C11" s="30">
        <f>IF($A11&lt;&gt;"",IFERROR(VLOOKUP($A11,[1]Traspaso!$B$4:$AE$24242,14,FALSE),""),"")</f>
        <v>4.6303999999999998</v>
      </c>
      <c r="D11" s="30">
        <f>IF($A11&lt;&gt;"",IFERROR(VLOOKUP($A11,[1]Traspaso!$B$4:$AE$24242,20,FALSE),""),"")</f>
        <v>4.6304999999999996</v>
      </c>
      <c r="E11" s="14">
        <f>IF($A11&lt;&gt;"",IFERROR(VLOOKUP($A11,[1]Traspaso!$B$4:$AE$24242,24,FALSE),""),"")</f>
        <v>29</v>
      </c>
      <c r="F11" s="14">
        <f>IF($A11&lt;&gt;"",IFERROR(VLOOKUP($A11,[1]Traspaso!$B$4:$AE$24242,25,FALSE),""),"")</f>
        <v>23.1</v>
      </c>
      <c r="G11" s="8">
        <f>IF($A11&lt;&gt;"",IFERROR(VLOOKUP($A11,[1]Traspaso!$B$4:$AE$24242,21,FALSE),""),"")</f>
        <v>44951.388657407406</v>
      </c>
      <c r="H11" s="40">
        <f>IF($A11&lt;&gt;"",IFERROR(VLOOKUP($A11,[1]Traspaso!$B$4:$AE$24242,26,FALSE),""),"")</f>
        <v>4.6304499999999997</v>
      </c>
      <c r="I11" s="5"/>
    </row>
    <row r="12" spans="1:10" x14ac:dyDescent="0.3">
      <c r="A12" s="1" t="s">
        <v>74</v>
      </c>
      <c r="B12" s="6"/>
      <c r="C12" s="30">
        <f>IF($A12&lt;&gt;"",IFERROR(VLOOKUP($A12,[1]Traspaso!$B$4:$AE$24242,14,FALSE),""),"")</f>
        <v>4.6326000000000001</v>
      </c>
      <c r="D12" s="30">
        <f>IF($A12&lt;&gt;"",IFERROR(VLOOKUP($A12,[1]Traspaso!$B$4:$AE$24242,20,FALSE),""),"")</f>
        <v>4.6329000000000002</v>
      </c>
      <c r="E12" s="14">
        <f>IF($A12&lt;&gt;"",IFERROR(VLOOKUP($A12,[1]Traspaso!$B$4:$AE$24242,24,FALSE),""),"")</f>
        <v>29</v>
      </c>
      <c r="F12" s="14">
        <f>IF($A12&lt;&gt;"",IFERROR(VLOOKUP($A12,[1]Traspaso!$B$4:$AE$24242,25,FALSE),""),"")</f>
        <v>23.1</v>
      </c>
      <c r="G12" s="8">
        <f>IF($A12&lt;&gt;"",IFERROR(VLOOKUP($A12,[1]Traspaso!$B$4:$AE$24242,21,FALSE),""),"")</f>
        <v>44951.38790509259</v>
      </c>
      <c r="H12" s="40">
        <f>IF($A12&lt;&gt;"",IFERROR(VLOOKUP($A12,[1]Traspaso!$B$4:$AE$24242,26,FALSE),""),"")</f>
        <v>4.6327499999999997</v>
      </c>
      <c r="I12" s="5"/>
    </row>
    <row r="13" spans="1:10" x14ac:dyDescent="0.3">
      <c r="A13" s="1" t="s">
        <v>75</v>
      </c>
      <c r="B13" s="6"/>
      <c r="C13" s="30">
        <f>IF($A13&lt;&gt;"",IFERROR(VLOOKUP($A13,[1]Traspaso!$B$4:$AE$24242,14,FALSE),""),"")</f>
        <v>4.5320999999999998</v>
      </c>
      <c r="D13" s="30">
        <f>IF($A13&lt;&gt;"",IFERROR(VLOOKUP($A13,[1]Traspaso!$B$4:$AE$24242,20,FALSE),""),"")</f>
        <v>4.532</v>
      </c>
      <c r="E13" s="14">
        <f>IF($A13&lt;&gt;"",IFERROR(VLOOKUP($A13,[1]Traspaso!$B$4:$AE$24242,24,FALSE),""),"")</f>
        <v>35.4</v>
      </c>
      <c r="F13" s="14">
        <f>IF($A13&lt;&gt;"",IFERROR(VLOOKUP($A13,[1]Traspaso!$B$4:$AE$24242,25,FALSE),""),"")</f>
        <v>21.5</v>
      </c>
      <c r="G13" s="8">
        <f>IF($A13&lt;&gt;"",IFERROR(VLOOKUP($A13,[1]Traspaso!$B$4:$AE$24242,21,FALSE),""),"")</f>
        <v>44970.724548611113</v>
      </c>
      <c r="H13" s="40">
        <f>IF($A13&lt;&gt;"",IFERROR(VLOOKUP($A13,[1]Traspaso!$B$4:$AE$24242,26,FALSE),""),"")</f>
        <v>4.5320499999999999</v>
      </c>
      <c r="I13" s="5"/>
    </row>
    <row r="14" spans="1:10" x14ac:dyDescent="0.3">
      <c r="A14" s="1" t="s">
        <v>76</v>
      </c>
      <c r="B14" s="6"/>
      <c r="C14" s="30">
        <f>IF($A14&lt;&gt;"",IFERROR(VLOOKUP($A14,[1]Traspaso!$B$4:$AE$24242,14,FALSE),""),"")</f>
        <v>4.5317999999999996</v>
      </c>
      <c r="D14" s="30">
        <f>IF($A14&lt;&gt;"",IFERROR(VLOOKUP($A14,[1]Traspaso!$B$4:$AE$24242,20,FALSE),""),"")</f>
        <v>4.5311000000000003</v>
      </c>
      <c r="E14" s="14">
        <f>IF($A14&lt;&gt;"",IFERROR(VLOOKUP($A14,[1]Traspaso!$B$4:$AE$24242,24,FALSE),""),"")</f>
        <v>35.4</v>
      </c>
      <c r="F14" s="14">
        <f>IF($A14&lt;&gt;"",IFERROR(VLOOKUP($A14,[1]Traspaso!$B$4:$AE$24242,25,FALSE),""),"")</f>
        <v>21.5</v>
      </c>
      <c r="G14" s="8">
        <f>IF($A14&lt;&gt;"",IFERROR(VLOOKUP($A14,[1]Traspaso!$B$4:$AE$24242,21,FALSE),""),"")</f>
        <v>44970.723391203705</v>
      </c>
      <c r="H14" s="40">
        <f>IF($A14&lt;&gt;"",IFERROR(VLOOKUP($A14,[1]Traspaso!$B$4:$AE$24242,26,FALSE),""),"")</f>
        <v>4.5314499999999995</v>
      </c>
      <c r="I14" s="5"/>
    </row>
    <row r="15" spans="1:10" x14ac:dyDescent="0.3">
      <c r="A15" s="1" t="s">
        <v>77</v>
      </c>
      <c r="B15" s="6"/>
      <c r="C15" s="30">
        <f>IF($A15&lt;&gt;"",IFERROR(VLOOKUP($A15,[1]Traspaso!$B$4:$AE$24242,14,FALSE),""),"")</f>
        <v>4.5387000000000004</v>
      </c>
      <c r="D15" s="30">
        <f>IF($A15&lt;&gt;"",IFERROR(VLOOKUP($A15,[1]Traspaso!$B$4:$AE$24242,20,FALSE),""),"")</f>
        <v>4.5396999999999998</v>
      </c>
      <c r="E15" s="14">
        <f>IF($A15&lt;&gt;"",IFERROR(VLOOKUP($A15,[1]Traspaso!$B$4:$AE$24242,24,FALSE),""),"")</f>
        <v>35</v>
      </c>
      <c r="F15" s="14">
        <f>IF($A15&lt;&gt;"",IFERROR(VLOOKUP($A15,[1]Traspaso!$B$4:$AE$24242,25,FALSE),""),"")</f>
        <v>21.6</v>
      </c>
      <c r="G15" s="8">
        <f>IF($A15&lt;&gt;"",IFERROR(VLOOKUP($A15,[1]Traspaso!$B$4:$AE$24242,21,FALSE),""),"")</f>
        <v>44970.721770833334</v>
      </c>
      <c r="H15" s="40">
        <f>IF($A15&lt;&gt;"",IFERROR(VLOOKUP($A15,[1]Traspaso!$B$4:$AE$24242,26,FALSE),""),"")</f>
        <v>4.5392000000000001</v>
      </c>
      <c r="I15" s="5"/>
    </row>
    <row r="16" spans="1:10" x14ac:dyDescent="0.3">
      <c r="A16" s="1" t="s">
        <v>78</v>
      </c>
      <c r="B16" s="6"/>
      <c r="C16" s="30">
        <f>IF($A16&lt;&gt;"",IFERROR(VLOOKUP($A16,[1]Traspaso!$B$4:$AE$24242,14,FALSE),""),"")</f>
        <v>4.5519999999999996</v>
      </c>
      <c r="D16" s="30">
        <f>IF($A16&lt;&gt;"",IFERROR(VLOOKUP($A16,[1]Traspaso!$B$4:$AE$24242,20,FALSE),""),"")</f>
        <v>4.5518999999999998</v>
      </c>
      <c r="E16" s="14">
        <f>IF($A16&lt;&gt;"",IFERROR(VLOOKUP($A16,[1]Traspaso!$B$4:$AE$24242,24,FALSE),""),"")</f>
        <v>35</v>
      </c>
      <c r="F16" s="14">
        <f>IF($A16&lt;&gt;"",IFERROR(VLOOKUP($A16,[1]Traspaso!$B$4:$AE$24242,25,FALSE),""),"")</f>
        <v>21.6</v>
      </c>
      <c r="G16" s="8">
        <f>IF($A16&lt;&gt;"",IFERROR(VLOOKUP($A16,[1]Traspaso!$B$4:$AE$24242,21,FALSE),""),"")</f>
        <v>44970.720659722225</v>
      </c>
      <c r="H16" s="40">
        <f>IF($A16&lt;&gt;"",IFERROR(VLOOKUP($A16,[1]Traspaso!$B$4:$AE$24242,26,FALSE),""),"")</f>
        <v>4.5519499999999997</v>
      </c>
      <c r="I16" s="5"/>
    </row>
    <row r="17" spans="1:9" x14ac:dyDescent="0.3">
      <c r="A17" s="1" t="s">
        <v>79</v>
      </c>
      <c r="B17" s="6"/>
      <c r="C17" s="30">
        <f>IF($A17&lt;&gt;"",IFERROR(VLOOKUP($A17,[1]Traspaso!$B$4:$AE$24242,14,FALSE),""),"")</f>
        <v>4.5445000000000002</v>
      </c>
      <c r="D17" s="30">
        <f>IF($A17&lt;&gt;"",IFERROR(VLOOKUP($A17,[1]Traspaso!$B$4:$AE$24242,20,FALSE),""),"")</f>
        <v>4.5434000000000001</v>
      </c>
      <c r="E17" s="14">
        <f>IF($A17&lt;&gt;"",IFERROR(VLOOKUP($A17,[1]Traspaso!$B$4:$AE$24242,24,FALSE),""),"")</f>
        <v>35</v>
      </c>
      <c r="F17" s="14">
        <f>IF($A17&lt;&gt;"",IFERROR(VLOOKUP($A17,[1]Traspaso!$B$4:$AE$24242,25,FALSE),""),"")</f>
        <v>21.6</v>
      </c>
      <c r="G17" s="8">
        <f>IF($A17&lt;&gt;"",IFERROR(VLOOKUP($A17,[1]Traspaso!$B$4:$AE$24242,21,FALSE),""),"")</f>
        <v>44970.719629629632</v>
      </c>
      <c r="H17" s="40">
        <f>IF($A17&lt;&gt;"",IFERROR(VLOOKUP($A17,[1]Traspaso!$B$4:$AE$24242,26,FALSE),""),"")</f>
        <v>4.5439500000000006</v>
      </c>
      <c r="I17" s="5"/>
    </row>
    <row r="18" spans="1:9" x14ac:dyDescent="0.3">
      <c r="A18" s="1" t="s">
        <v>80</v>
      </c>
      <c r="B18" s="6"/>
      <c r="C18" s="30">
        <f>IF($A18&lt;&gt;"",IFERROR(VLOOKUP($A18,[1]Traspaso!$B$4:$AE$24242,14,FALSE),""),"")</f>
        <v>4.5715000000000003</v>
      </c>
      <c r="D18" s="30">
        <f>IF($A18&lt;&gt;"",IFERROR(VLOOKUP($A18,[1]Traspaso!$B$4:$AE$24242,20,FALSE),""),"")</f>
        <v>4.5721999999999996</v>
      </c>
      <c r="E18" s="14">
        <f>IF($A18&lt;&gt;"",IFERROR(VLOOKUP($A18,[1]Traspaso!$B$4:$AE$24242,24,FALSE),""),"")</f>
        <v>35</v>
      </c>
      <c r="F18" s="14">
        <f>IF($A18&lt;&gt;"",IFERROR(VLOOKUP($A18,[1]Traspaso!$B$4:$AE$24242,25,FALSE),""),"")</f>
        <v>21.6</v>
      </c>
      <c r="G18" s="8">
        <f>IF($A18&lt;&gt;"",IFERROR(VLOOKUP($A18,[1]Traspaso!$B$4:$AE$24242,21,FALSE),""),"")</f>
        <v>44970.7187962963</v>
      </c>
      <c r="H18" s="40">
        <f>IF($A18&lt;&gt;"",IFERROR(VLOOKUP($A18,[1]Traspaso!$B$4:$AE$24242,26,FALSE),""),"")</f>
        <v>4.5718499999999995</v>
      </c>
      <c r="I18" s="5"/>
    </row>
    <row r="19" spans="1:9" x14ac:dyDescent="0.3">
      <c r="A19" s="1" t="s">
        <v>81</v>
      </c>
      <c r="B19" s="6"/>
      <c r="C19" s="30">
        <f>IF($A19&lt;&gt;"",IFERROR(VLOOKUP($A19,[1]Traspaso!$B$4:$AE$24242,14,FALSE),""),"")</f>
        <v>4.5974000000000004</v>
      </c>
      <c r="D19" s="30">
        <f>IF($A19&lt;&gt;"",IFERROR(VLOOKUP($A19,[1]Traspaso!$B$4:$AE$24242,20,FALSE),""),"")</f>
        <v>4.5984999999999996</v>
      </c>
      <c r="E19" s="14">
        <f>IF($A19&lt;&gt;"",IFERROR(VLOOKUP($A19,[1]Traspaso!$B$4:$AE$24242,24,FALSE),""),"")</f>
        <v>40.299999999999997</v>
      </c>
      <c r="F19" s="14">
        <f>IF($A19&lt;&gt;"",IFERROR(VLOOKUP($A19,[1]Traspaso!$B$4:$AE$24242,25,FALSE),""),"")</f>
        <v>21.5</v>
      </c>
      <c r="G19" s="8">
        <f>IF($A19&lt;&gt;"",IFERROR(VLOOKUP($A19,[1]Traspaso!$B$4:$AE$24242,21,FALSE),""),"")</f>
        <v>44975.616828645834</v>
      </c>
      <c r="H19" s="40">
        <f>IF($A19&lt;&gt;"",IFERROR(VLOOKUP($A19,[1]Traspaso!$B$4:$AE$24242,26,FALSE),""),"")</f>
        <v>4.59795</v>
      </c>
      <c r="I19" s="5"/>
    </row>
    <row r="20" spans="1:9" x14ac:dyDescent="0.3">
      <c r="A20" s="1" t="s">
        <v>82</v>
      </c>
      <c r="B20" s="6"/>
      <c r="C20" s="30">
        <f>IF($A20&lt;&gt;"",IFERROR(VLOOKUP($A20,[1]Traspaso!$B$4:$AE$24242,14,FALSE),""),"")</f>
        <v>4.6064999999999996</v>
      </c>
      <c r="D20" s="30">
        <f>IF($A20&lt;&gt;"",IFERROR(VLOOKUP($A20,[1]Traspaso!$B$4:$AE$24242,20,FALSE),""),"")</f>
        <v>4.6074000000000002</v>
      </c>
      <c r="E20" s="14">
        <f>IF($A20&lt;&gt;"",IFERROR(VLOOKUP($A20,[1]Traspaso!$B$4:$AE$24242,24,FALSE),""),"")</f>
        <v>40.299999999999997</v>
      </c>
      <c r="F20" s="14">
        <f>IF($A20&lt;&gt;"",IFERROR(VLOOKUP($A20,[1]Traspaso!$B$4:$AE$24242,25,FALSE),""),"")</f>
        <v>21.5</v>
      </c>
      <c r="G20" s="8">
        <f>IF($A20&lt;&gt;"",IFERROR(VLOOKUP($A20,[1]Traspaso!$B$4:$AE$24242,21,FALSE),""),"")</f>
        <v>44975.616203645834</v>
      </c>
      <c r="H20" s="40">
        <f>IF($A20&lt;&gt;"",IFERROR(VLOOKUP($A20,[1]Traspaso!$B$4:$AE$24242,26,FALSE),""),"")</f>
        <v>4.6069499999999994</v>
      </c>
      <c r="I20" s="5"/>
    </row>
    <row r="21" spans="1:9" x14ac:dyDescent="0.3">
      <c r="A21" s="1" t="s">
        <v>83</v>
      </c>
      <c r="B21" s="6"/>
      <c r="C21" s="30">
        <f>IF($A21&lt;&gt;"",IFERROR(VLOOKUP($A21,[1]Traspaso!$B$4:$AE$24242,14,FALSE),""),"")</f>
        <v>4.6001000000000003</v>
      </c>
      <c r="D21" s="30">
        <f>IF($A21&lt;&gt;"",IFERROR(VLOOKUP($A21,[1]Traspaso!$B$4:$AE$24242,20,FALSE),""),"")</f>
        <v>4.6005000000000003</v>
      </c>
      <c r="E21" s="14">
        <f>IF($A21&lt;&gt;"",IFERROR(VLOOKUP($A21,[1]Traspaso!$B$4:$AE$24242,24,FALSE),""),"")</f>
        <v>40.299999999999997</v>
      </c>
      <c r="F21" s="14">
        <f>IF($A21&lt;&gt;"",IFERROR(VLOOKUP($A21,[1]Traspaso!$B$4:$AE$24242,25,FALSE),""),"")</f>
        <v>21.5</v>
      </c>
      <c r="G21" s="8">
        <f>IF($A21&lt;&gt;"",IFERROR(VLOOKUP($A21,[1]Traspaso!$B$4:$AE$24242,21,FALSE),""),"")</f>
        <v>44975.615578645833</v>
      </c>
      <c r="H21" s="40">
        <f>IF($A21&lt;&gt;"",IFERROR(VLOOKUP($A21,[1]Traspaso!$B$4:$AE$24242,26,FALSE),""),"")</f>
        <v>4.6003000000000007</v>
      </c>
      <c r="I21" s="5"/>
    </row>
    <row r="22" spans="1:9" x14ac:dyDescent="0.3">
      <c r="A22" s="1" t="s">
        <v>84</v>
      </c>
      <c r="B22" s="6"/>
      <c r="C22" s="30">
        <f>IF($A22&lt;&gt;"",IFERROR(VLOOKUP($A22,[1]Traspaso!$B$4:$AE$24242,14,FALSE),""),"")</f>
        <v>5</v>
      </c>
      <c r="D22" s="30">
        <f>IF($A22&lt;&gt;"",IFERROR(VLOOKUP($A22,[1]Traspaso!$B$4:$AE$24242,20,FALSE),""),"")</f>
        <v>5</v>
      </c>
      <c r="E22" s="14">
        <f>IF($A22&lt;&gt;"",IFERROR(VLOOKUP($A22,[1]Traspaso!$B$4:$AE$24242,24,FALSE),""),"")</f>
        <v>43.9</v>
      </c>
      <c r="F22" s="14">
        <f>IF($A22&lt;&gt;"",IFERROR(VLOOKUP($A22,[1]Traspaso!$B$4:$AE$24242,25,FALSE),""),"")</f>
        <v>19.399999999999999</v>
      </c>
      <c r="G22" s="8">
        <f>IF($A22&lt;&gt;"",IFERROR(VLOOKUP($A22,[1]Traspaso!$B$4:$AE$24242,21,FALSE),""),"")</f>
        <v>44852.566828703704</v>
      </c>
      <c r="H22" s="40">
        <f>IF($A22&lt;&gt;"",IFERROR(VLOOKUP($A22,[1]Traspaso!$B$4:$AE$24242,26,FALSE),""),"")</f>
        <v>5</v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6" zoomScaleNormal="66" workbookViewId="0">
      <selection activeCell="U4" sqref="U4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60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61</v>
      </c>
      <c r="H2" s="34"/>
      <c r="I2" s="23" t="s">
        <v>24</v>
      </c>
      <c r="J2" s="45" t="s">
        <v>63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A0087733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4.7843</v>
      </c>
      <c r="O4" s="12">
        <v>45019.504664351851</v>
      </c>
      <c r="P4" s="1">
        <v>28</v>
      </c>
      <c r="Q4" s="1">
        <v>22.8</v>
      </c>
      <c r="R4" s="14">
        <f>IF(AND(AB4&lt;&gt;"",P4&lt;&gt;""),(P4-AB4),"")</f>
        <v>29.3</v>
      </c>
      <c r="S4" s="14">
        <f>IF(AND(AC4&lt;&gt;"",Q4&lt;&gt;""),(Q4-AC4),"")</f>
        <v>23.8</v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e">
        <f>IF(A4="","",IF(LEFT(Pesos_Blancos!A2,2)="QC",T4,IF(OR(Pesos_Blancos!H2&gt;Z4,Z4="Error"),"Verifique",ABS(Pesos_Blancos!H2-Z4))))</f>
        <v>#VALUE!</v>
      </c>
      <c r="AB4" s="1">
        <v>-1.3</v>
      </c>
      <c r="AC4" s="1">
        <v>-1</v>
      </c>
      <c r="AD4" s="1" t="s">
        <v>62</v>
      </c>
    </row>
    <row r="5" spans="1:30" x14ac:dyDescent="0.3">
      <c r="A5" s="5" t="str">
        <f>IF(Pesos_Blancos!A3&lt;&gt;"",Pesos_Blancos!A3,"")</f>
        <v>A0062268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4.6414</v>
      </c>
      <c r="O5" s="12">
        <v>45019.505798611113</v>
      </c>
      <c r="P5" s="1">
        <v>28</v>
      </c>
      <c r="Q5" s="1">
        <v>22.8</v>
      </c>
      <c r="R5" s="14">
        <f t="shared" ref="R5:R24" si="4">IF(AND(AB5&lt;&gt;"",P5&lt;&gt;""),(P5-AB5),"")</f>
        <v>29.3</v>
      </c>
      <c r="S5" s="14">
        <f t="shared" ref="S5:S24" si="5">IF(AND(AC5&lt;&gt;"",Q5&lt;&gt;""),(Q5-AC5),"")</f>
        <v>23.8</v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e">
        <f>IF(A5="","",IF(LEFT(Pesos_Blancos!A3,2)="QC",T5,IF(OR(Pesos_Blancos!H3&gt;Z5,Z5="Error"),"Verifique",ABS(Pesos_Blancos!H3-Z5))))</f>
        <v>#VALUE!</v>
      </c>
      <c r="AB5" s="1">
        <v>-1.3</v>
      </c>
      <c r="AC5" s="1">
        <v>-1</v>
      </c>
      <c r="AD5" s="1" t="s">
        <v>62</v>
      </c>
    </row>
    <row r="6" spans="1:30" x14ac:dyDescent="0.3">
      <c r="A6" s="5" t="str">
        <f>IF(Pesos_Blancos!A4&lt;&gt;"",Pesos_Blancos!A4,"")</f>
        <v>A0062267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4.6166</v>
      </c>
      <c r="O6" s="12">
        <v>45019.506423611114</v>
      </c>
      <c r="P6" s="1">
        <v>28</v>
      </c>
      <c r="Q6" s="1">
        <v>22.8</v>
      </c>
      <c r="R6" s="14">
        <f t="shared" si="4"/>
        <v>29.3</v>
      </c>
      <c r="S6" s="14">
        <f t="shared" si="5"/>
        <v>23.8</v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e">
        <f>IF(A6="","",IF(LEFT(Pesos_Blancos!A4,2)="QC",T6,IF(OR(Pesos_Blancos!H4&gt;Z6,Z6="Error"),"Verifique",ABS(Pesos_Blancos!H4-Z6))))</f>
        <v>#VALUE!</v>
      </c>
      <c r="AB6" s="1">
        <v>-1.3</v>
      </c>
      <c r="AC6" s="1">
        <v>-1</v>
      </c>
      <c r="AD6" s="1" t="s">
        <v>62</v>
      </c>
    </row>
    <row r="7" spans="1:30" x14ac:dyDescent="0.3">
      <c r="A7" s="5" t="str">
        <f>IF(Pesos_Blancos!A5&lt;&gt;"",Pesos_Blancos!A5,"")</f>
        <v>A0062266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4.6356999999999999</v>
      </c>
      <c r="O7" s="12">
        <v>45019.507430555554</v>
      </c>
      <c r="P7" s="1">
        <v>28</v>
      </c>
      <c r="Q7" s="1">
        <v>22.8</v>
      </c>
      <c r="R7" s="14">
        <f t="shared" si="4"/>
        <v>29.3</v>
      </c>
      <c r="S7" s="14">
        <f t="shared" si="5"/>
        <v>23.8</v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e">
        <f>IF(A7="","",IF(LEFT(Pesos_Blancos!A5,2)="QC",T7,IF(OR(Pesos_Blancos!H5&gt;Z7,Z7="Error"),"Verifique",ABS(Pesos_Blancos!H5-Z7))))</f>
        <v>#VALUE!</v>
      </c>
      <c r="AB7" s="1">
        <v>-1.3</v>
      </c>
      <c r="AC7" s="1">
        <v>-1</v>
      </c>
      <c r="AD7" s="1" t="s">
        <v>62</v>
      </c>
    </row>
    <row r="8" spans="1:30" x14ac:dyDescent="0.3">
      <c r="A8" s="5" t="str">
        <f>IF(Pesos_Blancos!A6&lt;&gt;"",Pesos_Blancos!A6,"")</f>
        <v>A0087755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4.6222000000000003</v>
      </c>
      <c r="O8" s="12">
        <v>45019.508379629631</v>
      </c>
      <c r="P8" s="1">
        <v>28</v>
      </c>
      <c r="Q8" s="1">
        <v>22.8</v>
      </c>
      <c r="R8" s="14">
        <f t="shared" si="4"/>
        <v>29.3</v>
      </c>
      <c r="S8" s="14">
        <f t="shared" si="5"/>
        <v>23.8</v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e">
        <f>IF(A8="","",IF(LEFT(Pesos_Blancos!A6,2)="QC",T8,IF(OR(Pesos_Blancos!H6&gt;Z8,Z8="Error"),"Verifique",ABS(Pesos_Blancos!H6-Z8))))</f>
        <v>#VALUE!</v>
      </c>
      <c r="AB8" s="1">
        <v>-1.3</v>
      </c>
      <c r="AC8" s="1">
        <v>-1</v>
      </c>
      <c r="AD8" s="1" t="s">
        <v>62</v>
      </c>
    </row>
    <row r="9" spans="1:30" x14ac:dyDescent="0.3">
      <c r="A9" s="5" t="str">
        <f>IF(Pesos_Blancos!A7&lt;&gt;"",Pesos_Blancos!A7,"")</f>
        <v>A0087756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4.6558000000000002</v>
      </c>
      <c r="O9" s="12">
        <v>45019.509444444448</v>
      </c>
      <c r="P9" s="1">
        <v>28</v>
      </c>
      <c r="Q9" s="1">
        <v>22.8</v>
      </c>
      <c r="R9" s="14">
        <f t="shared" si="4"/>
        <v>29.3</v>
      </c>
      <c r="S9" s="14">
        <f t="shared" si="5"/>
        <v>23.8</v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e">
        <f>IF(A9="","",IF(LEFT(Pesos_Blancos!A7,2)="QC",T9,IF(OR(Pesos_Blancos!H7&gt;Z9,Z9="Error"),"Verifique",ABS(Pesos_Blancos!H7-Z9))))</f>
        <v>#VALUE!</v>
      </c>
      <c r="AB9" s="1">
        <v>-1.3</v>
      </c>
      <c r="AC9" s="1">
        <v>-1</v>
      </c>
      <c r="AD9" s="1" t="s">
        <v>62</v>
      </c>
    </row>
    <row r="10" spans="1:30" x14ac:dyDescent="0.3">
      <c r="A10" s="5" t="str">
        <f>IF(Pesos_Blancos!A8&lt;&gt;"",Pesos_Blancos!A8,"")</f>
        <v>A0087761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4.6452999999999998</v>
      </c>
      <c r="O10" s="12">
        <v>45019.50984953704</v>
      </c>
      <c r="P10" s="1">
        <v>28</v>
      </c>
      <c r="Q10" s="1">
        <v>22.8</v>
      </c>
      <c r="R10" s="14">
        <f t="shared" si="4"/>
        <v>29.3</v>
      </c>
      <c r="S10" s="14">
        <f t="shared" si="5"/>
        <v>23.8</v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e">
        <f>IF(A10="","",IF(LEFT(Pesos_Blancos!A8,2)="QC",T10,IF(OR(Pesos_Blancos!H8&gt;Z10,Z10="Error"),"Verifique",ABS(Pesos_Blancos!H8-Z10))))</f>
        <v>#VALUE!</v>
      </c>
      <c r="AB10" s="1">
        <v>-1.3</v>
      </c>
      <c r="AC10" s="1">
        <v>-1</v>
      </c>
      <c r="AD10" s="1" t="s">
        <v>62</v>
      </c>
    </row>
    <row r="11" spans="1:30" x14ac:dyDescent="0.3">
      <c r="A11" s="5" t="str">
        <f>IF(Pesos_Blancos!A9&lt;&gt;"",Pesos_Blancos!A9,"")</f>
        <v>A0086092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4.6445999999999996</v>
      </c>
      <c r="O11" s="12">
        <v>45019.510439814818</v>
      </c>
      <c r="P11" s="1">
        <v>28</v>
      </c>
      <c r="Q11" s="1">
        <v>22.8</v>
      </c>
      <c r="R11" s="14">
        <f t="shared" si="4"/>
        <v>29.3</v>
      </c>
      <c r="S11" s="14">
        <f t="shared" si="5"/>
        <v>23.8</v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e">
        <f>IF(A11="","",IF(LEFT(Pesos_Blancos!A9,2)="QC",T11,IF(OR(Pesos_Blancos!H9&gt;Z11,Z11="Error"),"Verifique",ABS(Pesos_Blancos!H9-Z11))))</f>
        <v>#VALUE!</v>
      </c>
      <c r="AB11" s="1">
        <v>-1.3</v>
      </c>
      <c r="AC11" s="1">
        <v>-1</v>
      </c>
      <c r="AD11" s="1" t="s">
        <v>62</v>
      </c>
    </row>
    <row r="12" spans="1:30" x14ac:dyDescent="0.3">
      <c r="A12" s="5" t="str">
        <f>IF(Pesos_Blancos!A10&lt;&gt;"",Pesos_Blancos!A10,"")</f>
        <v>A0086091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4.6355000000000004</v>
      </c>
      <c r="O12" s="12">
        <v>45019.511157407411</v>
      </c>
      <c r="P12" s="1">
        <v>28</v>
      </c>
      <c r="Q12" s="1">
        <v>22.8</v>
      </c>
      <c r="R12" s="14">
        <f t="shared" si="4"/>
        <v>29.3</v>
      </c>
      <c r="S12" s="14">
        <f t="shared" si="5"/>
        <v>23.8</v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e">
        <f>IF(A12="","",IF(LEFT(Pesos_Blancos!A10,2)="QC",T12,IF(OR(Pesos_Blancos!H10&gt;Z12,Z12="Error"),"Verifique",ABS(Pesos_Blancos!H10-Z12))))</f>
        <v>#VALUE!</v>
      </c>
      <c r="AB12" s="1">
        <v>-1.3</v>
      </c>
      <c r="AC12" s="1">
        <v>-1</v>
      </c>
      <c r="AD12" s="1" t="s">
        <v>62</v>
      </c>
    </row>
    <row r="13" spans="1:30" x14ac:dyDescent="0.3">
      <c r="A13" s="5" t="str">
        <f>IF(Pesos_Blancos!A11&lt;&gt;"",Pesos_Blancos!A11,"")</f>
        <v>A0075505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4.6816000000000004</v>
      </c>
      <c r="O13" s="12">
        <v>45019.511979166666</v>
      </c>
      <c r="P13" s="1">
        <v>28</v>
      </c>
      <c r="Q13" s="1">
        <v>22.8</v>
      </c>
      <c r="R13" s="14">
        <f t="shared" si="4"/>
        <v>29.3</v>
      </c>
      <c r="S13" s="14">
        <f t="shared" si="5"/>
        <v>23.8</v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e">
        <f>IF(A13="","",IF(LEFT(Pesos_Blancos!A11,2)="QC",T13,IF(OR(Pesos_Blancos!H11&gt;Z13,Z13="Error"),"Verifique",ABS(Pesos_Blancos!H11-Z13))))</f>
        <v>#VALUE!</v>
      </c>
      <c r="AB13" s="1">
        <v>-1.3</v>
      </c>
      <c r="AC13" s="1">
        <v>-1</v>
      </c>
      <c r="AD13" s="1" t="s">
        <v>62</v>
      </c>
    </row>
    <row r="14" spans="1:30" x14ac:dyDescent="0.3">
      <c r="A14" s="5" t="str">
        <f>IF(Pesos_Blancos!A12&lt;&gt;"",Pesos_Blancos!A12,"")</f>
        <v>A0075504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4.6764999999999999</v>
      </c>
      <c r="O14" s="12">
        <v>45019.513020833336</v>
      </c>
      <c r="P14" s="1">
        <v>28</v>
      </c>
      <c r="Q14" s="1">
        <v>22.8</v>
      </c>
      <c r="R14" s="14">
        <f t="shared" si="4"/>
        <v>29.3</v>
      </c>
      <c r="S14" s="14">
        <f t="shared" si="5"/>
        <v>23.8</v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e">
        <f>IF(A14="","",IF(LEFT(Pesos_Blancos!A12,2)="QC",T14,IF(OR(Pesos_Blancos!H12&gt;Z14,Z14="Error"),"Verifique",ABS(Pesos_Blancos!H12-Z14))))</f>
        <v>#VALUE!</v>
      </c>
      <c r="AB14" s="1">
        <v>-1.3</v>
      </c>
      <c r="AC14" s="1">
        <v>-1</v>
      </c>
      <c r="AD14" s="1" t="s">
        <v>62</v>
      </c>
    </row>
    <row r="15" spans="1:30" x14ac:dyDescent="0.3">
      <c r="A15" s="5" t="str">
        <f>IF(Pesos_Blancos!A13&lt;&gt;"",Pesos_Blancos!A13,"")</f>
        <v>A0062242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4.6746999999999996</v>
      </c>
      <c r="O15" s="12">
        <v>45019.514618055553</v>
      </c>
      <c r="P15" s="1">
        <v>28</v>
      </c>
      <c r="Q15" s="1">
        <v>22.8</v>
      </c>
      <c r="R15" s="14">
        <f t="shared" si="4"/>
        <v>29.3</v>
      </c>
      <c r="S15" s="14">
        <f t="shared" si="5"/>
        <v>23.8</v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e">
        <f>IF(A15="","",IF(LEFT(Pesos_Blancos!A13,2)="QC",T15,IF(OR(Pesos_Blancos!H13&gt;Z15,Z15="Error"),"Verifique",ABS(Pesos_Blancos!H13-Z15))))</f>
        <v>#VALUE!</v>
      </c>
      <c r="AB15" s="1">
        <v>-1.3</v>
      </c>
      <c r="AC15" s="1">
        <v>-1</v>
      </c>
      <c r="AD15" s="1" t="s">
        <v>62</v>
      </c>
    </row>
    <row r="16" spans="1:30" x14ac:dyDescent="0.3">
      <c r="A16" s="5" t="str">
        <f>IF(Pesos_Blancos!A14&lt;&gt;"",Pesos_Blancos!A14,"")</f>
        <v>A0062241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4.6902999999999997</v>
      </c>
      <c r="O16" s="12">
        <v>45019.515370370369</v>
      </c>
      <c r="P16" s="1">
        <v>28</v>
      </c>
      <c r="Q16" s="1">
        <v>22.8</v>
      </c>
      <c r="R16" s="14">
        <f t="shared" si="4"/>
        <v>29.3</v>
      </c>
      <c r="S16" s="14">
        <f t="shared" si="5"/>
        <v>23.8</v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e">
        <f>IF(A16="","",IF(LEFT(Pesos_Blancos!A14,2)="QC",T16,IF(OR(Pesos_Blancos!H14&gt;Z16,Z16="Error"),"Verifique",ABS(Pesos_Blancos!H14-Z16))))</f>
        <v>#VALUE!</v>
      </c>
      <c r="AB16" s="1">
        <v>-1.3</v>
      </c>
      <c r="AC16" s="1">
        <v>-1</v>
      </c>
      <c r="AD16" s="1" t="s">
        <v>62</v>
      </c>
    </row>
    <row r="17" spans="1:30" x14ac:dyDescent="0.3">
      <c r="A17" s="5" t="str">
        <f>IF(Pesos_Blancos!A15&lt;&gt;"",Pesos_Blancos!A15,"")</f>
        <v>A0062240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4.5960000000000001</v>
      </c>
      <c r="O17" s="12">
        <v>45019.516273148147</v>
      </c>
      <c r="P17" s="1">
        <v>28</v>
      </c>
      <c r="Q17" s="1">
        <v>22.8</v>
      </c>
      <c r="R17" s="14">
        <f t="shared" si="4"/>
        <v>29.3</v>
      </c>
      <c r="S17" s="14">
        <f t="shared" si="5"/>
        <v>23.8</v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e">
        <f>IF(A17="","",IF(LEFT(Pesos_Blancos!A15,2)="QC",T17,IF(OR(Pesos_Blancos!H15&gt;Z17,Z17="Error"),"Verifique",ABS(Pesos_Blancos!H15-Z17))))</f>
        <v>#VALUE!</v>
      </c>
      <c r="AB17" s="1">
        <v>-1.3</v>
      </c>
      <c r="AC17" s="1">
        <v>-1</v>
      </c>
      <c r="AD17" s="1" t="s">
        <v>62</v>
      </c>
    </row>
    <row r="18" spans="1:30" x14ac:dyDescent="0.3">
      <c r="A18" s="5" t="str">
        <f>IF(Pesos_Blancos!A16&lt;&gt;"",Pesos_Blancos!A16,"")</f>
        <v>A0062239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4.6952999999999996</v>
      </c>
      <c r="O18" s="12">
        <v>45019.518252314818</v>
      </c>
      <c r="P18" s="1">
        <v>28</v>
      </c>
      <c r="Q18" s="1">
        <v>22.8</v>
      </c>
      <c r="R18" s="14">
        <f t="shared" si="4"/>
        <v>29.3</v>
      </c>
      <c r="S18" s="14">
        <f t="shared" si="5"/>
        <v>23.8</v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e">
        <f>IF(A18="","",IF(LEFT(Pesos_Blancos!A16,2)="QC",T18,IF(OR(Pesos_Blancos!H16&gt;Z18,Z18="Error"),"Verifique",ABS(Pesos_Blancos!H16-Z18))))</f>
        <v>#VALUE!</v>
      </c>
      <c r="AB18" s="1">
        <v>-1.3</v>
      </c>
      <c r="AC18" s="1">
        <v>-1</v>
      </c>
      <c r="AD18" s="1" t="s">
        <v>62</v>
      </c>
    </row>
    <row r="19" spans="1:30" x14ac:dyDescent="0.3">
      <c r="A19" s="5" t="str">
        <f>IF(Pesos_Blancos!A17&lt;&gt;"",Pesos_Blancos!A17,"")</f>
        <v>A0062238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4.7679</v>
      </c>
      <c r="O19" s="12">
        <v>45019.519097222219</v>
      </c>
      <c r="P19" s="1">
        <v>28</v>
      </c>
      <c r="Q19" s="1">
        <v>22.8</v>
      </c>
      <c r="R19" s="14">
        <f t="shared" si="4"/>
        <v>29.3</v>
      </c>
      <c r="S19" s="14">
        <f t="shared" si="5"/>
        <v>23.8</v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e">
        <f>IF(A19="","",IF(LEFT(Pesos_Blancos!A17,2)="QC",T19,IF(OR(Pesos_Blancos!H17&gt;Z19,Z19="Error"),"Verifique",ABS(Pesos_Blancos!H17-Z19))))</f>
        <v>#VALUE!</v>
      </c>
      <c r="AB19" s="1">
        <v>-1.3</v>
      </c>
      <c r="AC19" s="1">
        <v>-1</v>
      </c>
      <c r="AD19" s="1" t="s">
        <v>62</v>
      </c>
    </row>
    <row r="20" spans="1:30" x14ac:dyDescent="0.3">
      <c r="A20" s="5" t="str">
        <f>IF(Pesos_Blancos!A18&lt;&gt;"",Pesos_Blancos!A18,"")</f>
        <v>A0062237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4.8108000000000004</v>
      </c>
      <c r="O20" s="12">
        <v>45019.519965277781</v>
      </c>
      <c r="P20" s="1">
        <v>28</v>
      </c>
      <c r="Q20" s="1">
        <v>22.8</v>
      </c>
      <c r="R20" s="14">
        <f t="shared" si="4"/>
        <v>29.3</v>
      </c>
      <c r="S20" s="14">
        <f t="shared" si="5"/>
        <v>23.8</v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e">
        <f>IF(A20="","",IF(LEFT(Pesos_Blancos!A18,2)="QC",T20,IF(OR(Pesos_Blancos!H18&gt;Z20,Z20="Error"),"Verifique",ABS(Pesos_Blancos!H18-Z20))))</f>
        <v>#VALUE!</v>
      </c>
      <c r="AB20" s="1">
        <v>-1.3</v>
      </c>
      <c r="AC20" s="1">
        <v>-1</v>
      </c>
      <c r="AD20" s="1" t="s">
        <v>62</v>
      </c>
    </row>
    <row r="21" spans="1:30" x14ac:dyDescent="0.3">
      <c r="A21" s="5" t="str">
        <f>IF(Pesos_Blancos!A19&lt;&gt;"",Pesos_Blancos!A19,"")</f>
        <v>QHV-05931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4.6486999999999998</v>
      </c>
      <c r="O21" s="12">
        <v>45019.520694444444</v>
      </c>
      <c r="P21" s="1">
        <v>28</v>
      </c>
      <c r="Q21" s="1">
        <v>22.8</v>
      </c>
      <c r="R21" s="14">
        <f t="shared" si="4"/>
        <v>29.3</v>
      </c>
      <c r="S21" s="14">
        <f t="shared" si="5"/>
        <v>23.8</v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e">
        <f>IF(A21="","",IF(LEFT(Pesos_Blancos!A19,2)="QC",T21,IF(OR(Pesos_Blancos!H19&gt;Z21,Z21="Error"),"Verifique",ABS(Pesos_Blancos!H19-Z21))))</f>
        <v>#VALUE!</v>
      </c>
      <c r="AB21" s="1">
        <v>-1.3</v>
      </c>
      <c r="AC21" s="1">
        <v>-1</v>
      </c>
      <c r="AD21" s="1" t="s">
        <v>62</v>
      </c>
    </row>
    <row r="22" spans="1:30" x14ac:dyDescent="0.3">
      <c r="A22" s="5" t="str">
        <f>IF(Pesos_Blancos!A20&lt;&gt;"",Pesos_Blancos!A20,"")</f>
        <v>QHV-05930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4.6448</v>
      </c>
      <c r="O22" s="12">
        <v>45019.521249999998</v>
      </c>
      <c r="P22" s="1">
        <v>28</v>
      </c>
      <c r="Q22" s="1">
        <v>22.8</v>
      </c>
      <c r="R22" s="14">
        <f t="shared" si="4"/>
        <v>29.3</v>
      </c>
      <c r="S22" s="14">
        <f t="shared" si="5"/>
        <v>23.8</v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e">
        <f>IF(A22="","",IF(LEFT(Pesos_Blancos!A20,2)="QC",T22,IF(OR(Pesos_Blancos!H20&gt;Z22,Z22="Error"),"Verifique",ABS(Pesos_Blancos!H20-Z22))))</f>
        <v>#VALUE!</v>
      </c>
      <c r="AB22" s="1">
        <v>-1.3</v>
      </c>
      <c r="AC22" s="1">
        <v>-1</v>
      </c>
      <c r="AD22" s="1" t="s">
        <v>62</v>
      </c>
    </row>
    <row r="23" spans="1:30" x14ac:dyDescent="0.3">
      <c r="A23" s="5" t="str">
        <f>IF(Pesos_Blancos!A21&lt;&gt;"",Pesos_Blancos!A21,"")</f>
        <v>QHV-05929</v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>
        <v>4.6315</v>
      </c>
      <c r="O23" s="12">
        <v>45019.52175925926</v>
      </c>
      <c r="P23" s="1">
        <v>28</v>
      </c>
      <c r="Q23" s="1">
        <v>22.8</v>
      </c>
      <c r="R23" s="14">
        <f t="shared" si="4"/>
        <v>29.3</v>
      </c>
      <c r="S23" s="14">
        <f t="shared" si="5"/>
        <v>23.8</v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e">
        <f>IF(A23="","",IF(LEFT(Pesos_Blancos!A21,2)="QC",T23,IF(OR(Pesos_Blancos!H21&gt;Z23,Z23="Error"),"Verifique",ABS(Pesos_Blancos!H21-Z23))))</f>
        <v>#VALUE!</v>
      </c>
      <c r="AB23" s="1">
        <v>-1.3</v>
      </c>
      <c r="AC23" s="1">
        <v>-1</v>
      </c>
      <c r="AD23" s="1" t="s">
        <v>62</v>
      </c>
    </row>
    <row r="24" spans="1:30" x14ac:dyDescent="0.3">
      <c r="A24" s="5" t="str">
        <f>IF(Pesos_Blancos!A22&lt;&gt;"",Pesos_Blancos!A22,"")</f>
        <v>QC</v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>
        <v>5</v>
      </c>
      <c r="O24" s="12">
        <v>45019.522696759261</v>
      </c>
      <c r="P24" s="1">
        <v>28.3</v>
      </c>
      <c r="Q24" s="1">
        <v>22.6</v>
      </c>
      <c r="R24" s="14">
        <f t="shared" si="4"/>
        <v>29.6</v>
      </c>
      <c r="S24" s="14">
        <f t="shared" si="5"/>
        <v>23.6</v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>
        <f>IF(A24="","",IF(LEFT(Pesos_Blancos!A22,2)="QC",T24,IF(OR(Pesos_Blancos!H22&gt;Z24,Z24="Error"),"Verifique",ABS(Pesos_Blancos!H22-Z24))))</f>
        <v>0</v>
      </c>
      <c r="AB24" s="1">
        <v>-1.3</v>
      </c>
      <c r="AC24" s="1">
        <v>-1</v>
      </c>
      <c r="AD24" s="1" t="s">
        <v>62</v>
      </c>
    </row>
  </sheetData>
  <sheetProtection algorithmName="SHA-512" hashValue="jWBqbJRP6m7WlndmDIvEwwaro0qIH7kdEq8obPJ2JeIiui7LxoixXmeKNFC9MMKWge53zRBx61DDGHHJJNB8mg==" saltValue="KevHCWpH1CyJKdPHYxu/v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579120</xdr:colOff>
                    <xdr:row>25</xdr:row>
                    <xdr:rowOff>60960</xdr:rowOff>
                  </from>
                  <to>
                    <xdr:col>8</xdr:col>
                    <xdr:colOff>899160</xdr:colOff>
                    <xdr:row>27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A0087733</v>
      </c>
      <c r="B2" s="37">
        <f>IF(AND(A2&lt;&gt;"",Filtros_Muestra!N4&lt;&gt;""),Filtros_Muestra!N4,"")</f>
        <v>4.7843</v>
      </c>
      <c r="C2" s="13">
        <f>IF(AND(A2&lt;&gt;"",Filtros_Muestra!O4&lt;&gt;""),Filtros_Muestra!O4,"")</f>
        <v>45019.504664351851</v>
      </c>
      <c r="D2">
        <f>IF(AND(A2&lt;&gt;"",Filtros_Muestra!R4&lt;&gt;""),Filtros_Muestra!R4,"")</f>
        <v>29.3</v>
      </c>
      <c r="E2">
        <f>IF(AND(A2&lt;&gt;"",Filtros_Muestra!S4&lt;&gt;""),Filtros_Muestra!S4,"")</f>
        <v>23.8</v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e">
        <f>IF(AND(A2&lt;&gt;"",Filtros_Muestra!AA4&lt;&gt;""),Filtros_Muestra!AA4,"")</f>
        <v>#VALUE!</v>
      </c>
    </row>
    <row r="3" spans="1:12" x14ac:dyDescent="0.3">
      <c r="A3" t="str">
        <f>IF(Pesos_Blancos!A3&lt;&gt;"",Pesos_Blancos!A3,"")</f>
        <v>A0062268</v>
      </c>
      <c r="B3" s="37">
        <f>IF(AND(A3&lt;&gt;"",Filtros_Muestra!N5&lt;&gt;""),Filtros_Muestra!N5,"")</f>
        <v>4.6414</v>
      </c>
      <c r="C3" s="13">
        <f>IF(AND(A3&lt;&gt;"",Filtros_Muestra!O5&lt;&gt;""),Filtros_Muestra!O5,"")</f>
        <v>45019.505798611113</v>
      </c>
      <c r="D3">
        <f>IF(AND(A3&lt;&gt;"",Filtros_Muestra!R5&lt;&gt;""),Filtros_Muestra!R5,"")</f>
        <v>29.3</v>
      </c>
      <c r="E3">
        <f>IF(AND(A3&lt;&gt;"",Filtros_Muestra!S5&lt;&gt;""),Filtros_Muestra!S5,"")</f>
        <v>23.8</v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e">
        <f>IF(A3&lt;&gt;"",Filtros_Muestra!AA5,"")</f>
        <v>#VALUE!</v>
      </c>
    </row>
    <row r="4" spans="1:12" x14ac:dyDescent="0.3">
      <c r="A4" t="str">
        <f>IF(Pesos_Blancos!A4&lt;&gt;"",Pesos_Blancos!A4,"")</f>
        <v>A0062267</v>
      </c>
      <c r="B4" s="37">
        <f>IF(AND(A4&lt;&gt;"",Filtros_Muestra!N6&lt;&gt;""),Filtros_Muestra!N6,"")</f>
        <v>4.6166</v>
      </c>
      <c r="C4" s="13">
        <f>IF(AND(A4&lt;&gt;"",Filtros_Muestra!O6&lt;&gt;""),Filtros_Muestra!O6,"")</f>
        <v>45019.506423611114</v>
      </c>
      <c r="D4">
        <f>IF(AND(A4&lt;&gt;"",Filtros_Muestra!R6&lt;&gt;""),Filtros_Muestra!R6,"")</f>
        <v>29.3</v>
      </c>
      <c r="E4">
        <f>IF(AND(A4&lt;&gt;"",Filtros_Muestra!S6&lt;&gt;""),Filtros_Muestra!S6,"")</f>
        <v>23.8</v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e">
        <f>IF(A4&lt;&gt;"",Filtros_Muestra!AA6,"")</f>
        <v>#VALUE!</v>
      </c>
    </row>
    <row r="5" spans="1:12" x14ac:dyDescent="0.3">
      <c r="A5" t="str">
        <f>IF(Pesos_Blancos!A5&lt;&gt;"",Pesos_Blancos!A5,"")</f>
        <v>A0062266</v>
      </c>
      <c r="B5" s="37">
        <f>IF(AND(A5&lt;&gt;"",Filtros_Muestra!N7&lt;&gt;""),Filtros_Muestra!N7,"")</f>
        <v>4.6356999999999999</v>
      </c>
      <c r="C5" s="13">
        <f>IF(AND(A5&lt;&gt;"",Filtros_Muestra!O7&lt;&gt;""),Filtros_Muestra!O7,"")</f>
        <v>45019.507430555554</v>
      </c>
      <c r="D5">
        <f>IF(AND(A5&lt;&gt;"",Filtros_Muestra!R7&lt;&gt;""),Filtros_Muestra!R7,"")</f>
        <v>29.3</v>
      </c>
      <c r="E5">
        <f>IF(AND(A5&lt;&gt;"",Filtros_Muestra!S7&lt;&gt;""),Filtros_Muestra!S7,"")</f>
        <v>23.8</v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e">
        <f>IF(A5&lt;&gt;"",Filtros_Muestra!AA7,"")</f>
        <v>#VALUE!</v>
      </c>
    </row>
    <row r="6" spans="1:12" x14ac:dyDescent="0.3">
      <c r="A6" t="str">
        <f>IF(Pesos_Blancos!A6&lt;&gt;"",Pesos_Blancos!A6,"")</f>
        <v>A0087755</v>
      </c>
      <c r="B6" s="37">
        <f>IF(AND(A6&lt;&gt;"",Filtros_Muestra!N8&lt;&gt;""),Filtros_Muestra!N8,"")</f>
        <v>4.6222000000000003</v>
      </c>
      <c r="C6" s="13">
        <f>IF(AND(A6&lt;&gt;"",Filtros_Muestra!O8&lt;&gt;""),Filtros_Muestra!O8,"")</f>
        <v>45019.508379629631</v>
      </c>
      <c r="D6">
        <f>IF(AND(A6&lt;&gt;"",Filtros_Muestra!R8&lt;&gt;""),Filtros_Muestra!R8,"")</f>
        <v>29.3</v>
      </c>
      <c r="E6">
        <f>IF(AND(A6&lt;&gt;"",Filtros_Muestra!S8&lt;&gt;""),Filtros_Muestra!S8,"")</f>
        <v>23.8</v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e">
        <f>IF(A6&lt;&gt;"",Filtros_Muestra!AA8,"")</f>
        <v>#VALUE!</v>
      </c>
    </row>
    <row r="7" spans="1:12" x14ac:dyDescent="0.3">
      <c r="A7" t="str">
        <f>IF(Pesos_Blancos!A7&lt;&gt;"",Pesos_Blancos!A7,"")</f>
        <v>A0087756</v>
      </c>
      <c r="B7" s="37">
        <f>IF(AND(A7&lt;&gt;"",Filtros_Muestra!N9&lt;&gt;""),Filtros_Muestra!N9,"")</f>
        <v>4.6558000000000002</v>
      </c>
      <c r="C7" s="13">
        <f>IF(AND(A7&lt;&gt;"",Filtros_Muestra!O9&lt;&gt;""),Filtros_Muestra!O9,"")</f>
        <v>45019.509444444448</v>
      </c>
      <c r="D7">
        <f>IF(AND(A7&lt;&gt;"",Filtros_Muestra!R9&lt;&gt;""),Filtros_Muestra!R9,"")</f>
        <v>29.3</v>
      </c>
      <c r="E7">
        <f>IF(AND(A7&lt;&gt;"",Filtros_Muestra!S9&lt;&gt;""),Filtros_Muestra!S9,"")</f>
        <v>23.8</v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e">
        <f>IF(A7&lt;&gt;"",Filtros_Muestra!AA9,"")</f>
        <v>#VALUE!</v>
      </c>
    </row>
    <row r="8" spans="1:12" x14ac:dyDescent="0.3">
      <c r="A8" t="str">
        <f>IF(Pesos_Blancos!A8&lt;&gt;"",Pesos_Blancos!A8,"")</f>
        <v>A0087761</v>
      </c>
      <c r="B8" s="37">
        <f>IF(AND(A8&lt;&gt;"",Filtros_Muestra!N10&lt;&gt;""),Filtros_Muestra!N10,"")</f>
        <v>4.6452999999999998</v>
      </c>
      <c r="C8" s="13">
        <f>IF(AND(A8&lt;&gt;"",Filtros_Muestra!O10&lt;&gt;""),Filtros_Muestra!O10,"")</f>
        <v>45019.50984953704</v>
      </c>
      <c r="D8">
        <f>IF(AND(A8&lt;&gt;"",Filtros_Muestra!R10&lt;&gt;""),Filtros_Muestra!R10,"")</f>
        <v>29.3</v>
      </c>
      <c r="E8">
        <f>IF(AND(A8&lt;&gt;"",Filtros_Muestra!S10&lt;&gt;""),Filtros_Muestra!S10,"")</f>
        <v>23.8</v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e">
        <f>IF(A8&lt;&gt;"",Filtros_Muestra!AA10,"")</f>
        <v>#VALUE!</v>
      </c>
    </row>
    <row r="9" spans="1:12" x14ac:dyDescent="0.3">
      <c r="A9" t="str">
        <f>IF(Pesos_Blancos!A9&lt;&gt;"",Pesos_Blancos!A9,"")</f>
        <v>A0086092</v>
      </c>
      <c r="B9" s="37">
        <f>IF(AND(A9&lt;&gt;"",Filtros_Muestra!N11&lt;&gt;""),Filtros_Muestra!N11,"")</f>
        <v>4.6445999999999996</v>
      </c>
      <c r="C9" s="13">
        <f>IF(AND(A9&lt;&gt;"",Filtros_Muestra!O11&lt;&gt;""),Filtros_Muestra!O11,"")</f>
        <v>45019.510439814818</v>
      </c>
      <c r="D9">
        <f>IF(AND(A9&lt;&gt;"",Filtros_Muestra!R11&lt;&gt;""),Filtros_Muestra!R11,"")</f>
        <v>29.3</v>
      </c>
      <c r="E9">
        <f>IF(AND(A9&lt;&gt;"",Filtros_Muestra!S11&lt;&gt;""),Filtros_Muestra!S11,"")</f>
        <v>23.8</v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e">
        <f>IF(A9&lt;&gt;"",Filtros_Muestra!AA11,"")</f>
        <v>#VALUE!</v>
      </c>
    </row>
    <row r="10" spans="1:12" x14ac:dyDescent="0.3">
      <c r="A10" t="str">
        <f>IF(Pesos_Blancos!A10&lt;&gt;"",Pesos_Blancos!A10,"")</f>
        <v>A0086091</v>
      </c>
      <c r="B10" s="37">
        <f>IF(AND(A10&lt;&gt;"",Filtros_Muestra!N12&lt;&gt;""),Filtros_Muestra!N12,"")</f>
        <v>4.6355000000000004</v>
      </c>
      <c r="C10" s="13">
        <f>IF(AND(A10&lt;&gt;"",Filtros_Muestra!O12&lt;&gt;""),Filtros_Muestra!O12,"")</f>
        <v>45019.511157407411</v>
      </c>
      <c r="D10">
        <f>IF(AND(A10&lt;&gt;"",Filtros_Muestra!R12&lt;&gt;""),Filtros_Muestra!R12,"")</f>
        <v>29.3</v>
      </c>
      <c r="E10">
        <f>IF(AND(A10&lt;&gt;"",Filtros_Muestra!S12&lt;&gt;""),Filtros_Muestra!S12,"")</f>
        <v>23.8</v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e">
        <f>IF(A10&lt;&gt;"",Filtros_Muestra!AA12,"")</f>
        <v>#VALUE!</v>
      </c>
    </row>
    <row r="11" spans="1:12" x14ac:dyDescent="0.3">
      <c r="A11" t="str">
        <f>IF(Pesos_Blancos!A11&lt;&gt;"",Pesos_Blancos!A11,"")</f>
        <v>A0075505</v>
      </c>
      <c r="B11" s="37">
        <f>IF(AND(A11&lt;&gt;"",Filtros_Muestra!N13&lt;&gt;""),Filtros_Muestra!N13,"")</f>
        <v>4.6816000000000004</v>
      </c>
      <c r="C11" s="13">
        <f>IF(AND(A11&lt;&gt;"",Filtros_Muestra!O13&lt;&gt;""),Filtros_Muestra!O13,"")</f>
        <v>45019.511979166666</v>
      </c>
      <c r="D11">
        <f>IF(AND(A11&lt;&gt;"",Filtros_Muestra!R13&lt;&gt;""),Filtros_Muestra!R13,"")</f>
        <v>29.3</v>
      </c>
      <c r="E11">
        <f>IF(AND(A11&lt;&gt;"",Filtros_Muestra!S13&lt;&gt;""),Filtros_Muestra!S13,"")</f>
        <v>23.8</v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e">
        <f>IF(A11&lt;&gt;"",Filtros_Muestra!AA13,"")</f>
        <v>#VALUE!</v>
      </c>
    </row>
    <row r="12" spans="1:12" x14ac:dyDescent="0.3">
      <c r="A12" t="str">
        <f>IF(Pesos_Blancos!A12&lt;&gt;"",Pesos_Blancos!A12,"")</f>
        <v>A0075504</v>
      </c>
      <c r="B12" s="37">
        <f>IF(AND(A12&lt;&gt;"",Filtros_Muestra!N14&lt;&gt;""),Filtros_Muestra!N14,"")</f>
        <v>4.6764999999999999</v>
      </c>
      <c r="C12" s="13">
        <f>IF(AND(A12&lt;&gt;"",Filtros_Muestra!O14&lt;&gt;""),Filtros_Muestra!O14,"")</f>
        <v>45019.513020833336</v>
      </c>
      <c r="D12">
        <f>IF(AND(A12&lt;&gt;"",Filtros_Muestra!R14&lt;&gt;""),Filtros_Muestra!R14,"")</f>
        <v>29.3</v>
      </c>
      <c r="E12">
        <f>IF(AND(A12&lt;&gt;"",Filtros_Muestra!S14&lt;&gt;""),Filtros_Muestra!S14,"")</f>
        <v>23.8</v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e">
        <f>IF(A12&lt;&gt;"",Filtros_Muestra!AA14,"")</f>
        <v>#VALUE!</v>
      </c>
    </row>
    <row r="13" spans="1:12" x14ac:dyDescent="0.3">
      <c r="A13" t="str">
        <f>IF(Pesos_Blancos!A13&lt;&gt;"",Pesos_Blancos!A13,"")</f>
        <v>A0062242</v>
      </c>
      <c r="B13" s="37">
        <f>IF(AND(A13&lt;&gt;"",Filtros_Muestra!N15&lt;&gt;""),Filtros_Muestra!N15,"")</f>
        <v>4.6746999999999996</v>
      </c>
      <c r="C13" s="13">
        <f>IF(AND(A13&lt;&gt;"",Filtros_Muestra!O15&lt;&gt;""),Filtros_Muestra!O15,"")</f>
        <v>45019.514618055553</v>
      </c>
      <c r="D13">
        <f>IF(AND(A13&lt;&gt;"",Filtros_Muestra!R15&lt;&gt;""),Filtros_Muestra!R15,"")</f>
        <v>29.3</v>
      </c>
      <c r="E13">
        <f>IF(AND(A13&lt;&gt;"",Filtros_Muestra!S15&lt;&gt;""),Filtros_Muestra!S15,"")</f>
        <v>23.8</v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e">
        <f>IF(A13&lt;&gt;"",Filtros_Muestra!AA15,"")</f>
        <v>#VALUE!</v>
      </c>
    </row>
    <row r="14" spans="1:12" x14ac:dyDescent="0.3">
      <c r="A14" t="str">
        <f>IF(Pesos_Blancos!A14&lt;&gt;"",Pesos_Blancos!A14,"")</f>
        <v>A0062241</v>
      </c>
      <c r="B14" s="37">
        <f>IF(AND(A14&lt;&gt;"",Filtros_Muestra!N16&lt;&gt;""),Filtros_Muestra!N16,"")</f>
        <v>4.6902999999999997</v>
      </c>
      <c r="C14" s="13">
        <f>IF(AND(A14&lt;&gt;"",Filtros_Muestra!O16&lt;&gt;""),Filtros_Muestra!O16,"")</f>
        <v>45019.515370370369</v>
      </c>
      <c r="D14">
        <f>IF(AND(A14&lt;&gt;"",Filtros_Muestra!R16&lt;&gt;""),Filtros_Muestra!R16,"")</f>
        <v>29.3</v>
      </c>
      <c r="E14">
        <f>IF(AND(A14&lt;&gt;"",Filtros_Muestra!S16&lt;&gt;""),Filtros_Muestra!S16,"")</f>
        <v>23.8</v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e">
        <f>IF(A14&lt;&gt;"",Filtros_Muestra!AA16,"")</f>
        <v>#VALUE!</v>
      </c>
    </row>
    <row r="15" spans="1:12" x14ac:dyDescent="0.3">
      <c r="A15" t="str">
        <f>IF(Pesos_Blancos!A15&lt;&gt;"",Pesos_Blancos!A15,"")</f>
        <v>A0062240</v>
      </c>
      <c r="B15" s="37">
        <f>IF(AND(A15&lt;&gt;"",Filtros_Muestra!N17&lt;&gt;""),Filtros_Muestra!N17,"")</f>
        <v>4.5960000000000001</v>
      </c>
      <c r="C15" s="13">
        <f>IF(AND(A15&lt;&gt;"",Filtros_Muestra!O17&lt;&gt;""),Filtros_Muestra!O17,"")</f>
        <v>45019.516273148147</v>
      </c>
      <c r="D15">
        <f>IF(AND(A15&lt;&gt;"",Filtros_Muestra!R17&lt;&gt;""),Filtros_Muestra!R17,"")</f>
        <v>29.3</v>
      </c>
      <c r="E15">
        <f>IF(AND(A15&lt;&gt;"",Filtros_Muestra!S17&lt;&gt;""),Filtros_Muestra!S17,"")</f>
        <v>23.8</v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e">
        <f>IF(A15&lt;&gt;"",Filtros_Muestra!AA17,"")</f>
        <v>#VALUE!</v>
      </c>
    </row>
    <row r="16" spans="1:12" x14ac:dyDescent="0.3">
      <c r="A16" t="str">
        <f>IF(Pesos_Blancos!A16&lt;&gt;"",Pesos_Blancos!A16,"")</f>
        <v>A0062239</v>
      </c>
      <c r="B16" s="37">
        <f>IF(AND(A16&lt;&gt;"",Filtros_Muestra!N18&lt;&gt;""),Filtros_Muestra!N18,"")</f>
        <v>4.6952999999999996</v>
      </c>
      <c r="C16" s="13">
        <f>IF(AND(A16&lt;&gt;"",Filtros_Muestra!O18&lt;&gt;""),Filtros_Muestra!O18,"")</f>
        <v>45019.518252314818</v>
      </c>
      <c r="D16">
        <f>IF(AND(A16&lt;&gt;"",Filtros_Muestra!R18&lt;&gt;""),Filtros_Muestra!R18,"")</f>
        <v>29.3</v>
      </c>
      <c r="E16">
        <f>IF(AND(A16&lt;&gt;"",Filtros_Muestra!S18&lt;&gt;""),Filtros_Muestra!S18,"")</f>
        <v>23.8</v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e">
        <f>IF(A16&lt;&gt;"",Filtros_Muestra!AA18,"")</f>
        <v>#VALUE!</v>
      </c>
    </row>
    <row r="17" spans="1:11" x14ac:dyDescent="0.3">
      <c r="A17" t="str">
        <f>IF(Pesos_Blancos!A17&lt;&gt;"",Pesos_Blancos!A17,"")</f>
        <v>A0062238</v>
      </c>
      <c r="B17" s="37">
        <f>IF(AND(A17&lt;&gt;"",Filtros_Muestra!N19&lt;&gt;""),Filtros_Muestra!N19,"")</f>
        <v>4.7679</v>
      </c>
      <c r="C17" s="13">
        <f>IF(AND(A17&lt;&gt;"",Filtros_Muestra!O19&lt;&gt;""),Filtros_Muestra!O19,"")</f>
        <v>45019.519097222219</v>
      </c>
      <c r="D17">
        <f>IF(AND(A17&lt;&gt;"",Filtros_Muestra!R19&lt;&gt;""),Filtros_Muestra!R19,"")</f>
        <v>29.3</v>
      </c>
      <c r="E17">
        <f>IF(AND(A17&lt;&gt;"",Filtros_Muestra!S19&lt;&gt;""),Filtros_Muestra!S19,"")</f>
        <v>23.8</v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e">
        <f>IF(A17&lt;&gt;"",Filtros_Muestra!AA19,"")</f>
        <v>#VALUE!</v>
      </c>
    </row>
    <row r="18" spans="1:11" x14ac:dyDescent="0.3">
      <c r="A18" t="str">
        <f>IF(Pesos_Blancos!A18&lt;&gt;"",Pesos_Blancos!A18,"")</f>
        <v>A0062237</v>
      </c>
      <c r="B18" s="37">
        <f>IF(AND(A18&lt;&gt;"",Filtros_Muestra!N20&lt;&gt;""),Filtros_Muestra!N20,"")</f>
        <v>4.8108000000000004</v>
      </c>
      <c r="C18" s="13">
        <f>IF(AND(A18&lt;&gt;"",Filtros_Muestra!O20&lt;&gt;""),Filtros_Muestra!O20,"")</f>
        <v>45019.519965277781</v>
      </c>
      <c r="D18">
        <f>IF(AND(A18&lt;&gt;"",Filtros_Muestra!R20&lt;&gt;""),Filtros_Muestra!R20,"")</f>
        <v>29.3</v>
      </c>
      <c r="E18">
        <f>IF(AND(A18&lt;&gt;"",Filtros_Muestra!S20&lt;&gt;""),Filtros_Muestra!S20,"")</f>
        <v>23.8</v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e">
        <f>IF(A18&lt;&gt;"",Filtros_Muestra!AA20,"")</f>
        <v>#VALUE!</v>
      </c>
    </row>
    <row r="19" spans="1:11" x14ac:dyDescent="0.3">
      <c r="A19" t="str">
        <f>IF(Pesos_Blancos!A19&lt;&gt;"",Pesos_Blancos!A19,"")</f>
        <v>QHV-05931</v>
      </c>
      <c r="B19" s="37">
        <f>IF(AND(A19&lt;&gt;"",Filtros_Muestra!N21&lt;&gt;""),Filtros_Muestra!N21,"")</f>
        <v>4.6486999999999998</v>
      </c>
      <c r="C19" s="13">
        <f>IF(AND(A19&lt;&gt;"",Filtros_Muestra!O21&lt;&gt;""),Filtros_Muestra!O21,"")</f>
        <v>45019.520694444444</v>
      </c>
      <c r="D19">
        <f>IF(AND(A19&lt;&gt;"",Filtros_Muestra!R21&lt;&gt;""),Filtros_Muestra!R21,"")</f>
        <v>29.3</v>
      </c>
      <c r="E19">
        <f>IF(AND(A19&lt;&gt;"",Filtros_Muestra!S21&lt;&gt;""),Filtros_Muestra!S21,"")</f>
        <v>23.8</v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e">
        <f>IF(A19&lt;&gt;"",Filtros_Muestra!AA21,"")</f>
        <v>#VALUE!</v>
      </c>
    </row>
    <row r="20" spans="1:11" x14ac:dyDescent="0.3">
      <c r="A20" t="str">
        <f>IF(Pesos_Blancos!A20&lt;&gt;"",Pesos_Blancos!A20,"")</f>
        <v>QHV-05930</v>
      </c>
      <c r="B20" s="37">
        <f>IF(AND(A20&lt;&gt;"",Filtros_Muestra!N22&lt;&gt;""),Filtros_Muestra!N22,"")</f>
        <v>4.6448</v>
      </c>
      <c r="C20" s="13">
        <f>IF(AND(A20&lt;&gt;"",Filtros_Muestra!O22&lt;&gt;""),Filtros_Muestra!O22,"")</f>
        <v>45019.521249999998</v>
      </c>
      <c r="D20">
        <f>IF(AND(A20&lt;&gt;"",Filtros_Muestra!R22&lt;&gt;""),Filtros_Muestra!R22,"")</f>
        <v>29.3</v>
      </c>
      <c r="E20">
        <f>IF(AND(A20&lt;&gt;"",Filtros_Muestra!S22&lt;&gt;""),Filtros_Muestra!S22,"")</f>
        <v>23.8</v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e">
        <f>IF(A20&lt;&gt;"",Filtros_Muestra!AA22,"")</f>
        <v>#VALUE!</v>
      </c>
    </row>
    <row r="21" spans="1:11" x14ac:dyDescent="0.3">
      <c r="A21" t="str">
        <f>IF(Pesos_Blancos!A21&lt;&gt;"",Pesos_Blancos!A21,"")</f>
        <v>QHV-05929</v>
      </c>
      <c r="B21" s="37">
        <f>IF(AND(A21&lt;&gt;"",Filtros_Muestra!N23&lt;&gt;""),Filtros_Muestra!N23,"")</f>
        <v>4.6315</v>
      </c>
      <c r="C21" s="13">
        <f>IF(AND(A21&lt;&gt;"",Filtros_Muestra!O23&lt;&gt;""),Filtros_Muestra!O23,"")</f>
        <v>45019.52175925926</v>
      </c>
      <c r="D21">
        <f>IF(AND(A21&lt;&gt;"",Filtros_Muestra!R23&lt;&gt;""),Filtros_Muestra!R23,"")</f>
        <v>29.3</v>
      </c>
      <c r="E21">
        <f>IF(AND(A21&lt;&gt;"",Filtros_Muestra!S23&lt;&gt;""),Filtros_Muestra!S23,"")</f>
        <v>23.8</v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e">
        <f>IF(A21&lt;&gt;"",Filtros_Muestra!AA23,"")</f>
        <v>#VALUE!</v>
      </c>
    </row>
    <row r="22" spans="1:11" x14ac:dyDescent="0.3">
      <c r="A22" t="str">
        <f>IF(Pesos_Blancos!A22&lt;&gt;"",Pesos_Blancos!A22,"")</f>
        <v>QC</v>
      </c>
      <c r="B22" s="37">
        <f>IF(AND(A22&lt;&gt;"",Filtros_Muestra!N24&lt;&gt;""),Filtros_Muestra!N24,"")</f>
        <v>5</v>
      </c>
      <c r="C22" s="13">
        <f>IF(AND(A22&lt;&gt;"",Filtros_Muestra!O24&lt;&gt;""),Filtros_Muestra!O24,"")</f>
        <v>45019.522696759261</v>
      </c>
      <c r="D22">
        <f>IF(AND(A22&lt;&gt;"",Filtros_Muestra!R24&lt;&gt;""),Filtros_Muestra!R24,"")</f>
        <v>29.6</v>
      </c>
      <c r="E22">
        <f>IF(AND(A22&lt;&gt;"",Filtros_Muestra!S24&lt;&gt;""),Filtros_Muestra!S24,"")</f>
        <v>23.6</v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>
        <f>IF(A22&lt;&gt;"",Filtros_Muestra!AA24,"")</f>
        <v>0</v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A0087733</v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>A0062268</v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>A0062267</v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>A0062266</v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>A0087755</v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>A0087756</v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>A0087761</v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>A0086092</v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>A0086091</v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>A0075505</v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>A0075504</v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>A0062242</v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>A0062241</v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>A0062240</v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>A0062239</v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>A0062238</v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>A0062237</v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>QHV-05931</v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>QHV-05930</v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>QHV-05929</v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>QC</v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2023-04-01T18:46:19Z</cp:lastPrinted>
  <dcterms:created xsi:type="dcterms:W3CDTF">2022-02-07T17:43:38Z</dcterms:created>
  <dcterms:modified xsi:type="dcterms:W3CDTF">2023-04-03T16:32:58Z</dcterms:modified>
</cp:coreProperties>
</file>