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лан" sheetId="1" state="visible" r:id="rId2"/>
    <sheet name="Титул лист" sheetId="2" state="visible" r:id="rId3"/>
    <sheet name="Сводные" sheetId="3" state="visible" r:id="rId4"/>
    <sheet name="график учебного процесса" sheetId="4" state="visible" r:id="rId5"/>
    <sheet name="Расшифровка" sheetId="5" state="visible" r:id="rId6"/>
    <sheet name="Кабинеты" sheetId="6" state="visible" r:id="rId7"/>
    <sheet name="ПЗ " sheetId="7" state="visible" r:id="rId8"/>
    <sheet name="Комплексный" sheetId="8" state="visible" r:id="rId9"/>
    <sheet name="Лист изменений" sheetId="9" state="visible" r:id="rId10"/>
    <sheet name="Приложение 1" sheetId="10" state="visible" r:id="rId11"/>
  </sheets>
  <externalReferences>
    <externalReference r:id="rId12"/>
  </externalReferences>
  <definedNames>
    <definedName function="false" hidden="false" localSheetId="3" name="_xlnm.Print_Area" vbProcedure="false">'график учебного процесса'!$A$1:$BB$17</definedName>
    <definedName function="false" hidden="false" localSheetId="5" name="_xlnm.Print_Area" vbProcedure="false">Кабинеты!$A$1:$D$22</definedName>
    <definedName function="false" hidden="false" localSheetId="8" name="_xlnm.Print_Area" vbProcedure="false">'Лист изменений'!$A$1:$E$32</definedName>
    <definedName function="false" hidden="false" localSheetId="6" name="_xlnm.Print_Area" vbProcedure="false">'ПЗ '!$A$1:$A$63</definedName>
    <definedName function="false" hidden="false" localSheetId="0" name="_xlnm.Print_Area" vbProcedure="false">План!$A$1:$AA$74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<sst xmlns="http://schemas.openxmlformats.org/spreadsheetml/2006/main" count="920" uniqueCount="503">
  <si>
    <t xml:space="preserve">2. План учебного процесса  </t>
  </si>
  <si>
    <t xml:space="preserve">Индекс</t>
  </si>
  <si>
    <t xml:space="preserve">Наименование циклов,дисциплин,профессиональных модулей, МДК, практик</t>
  </si>
  <si>
    <t xml:space="preserve">Формы промежуточной аттестации</t>
  </si>
  <si>
    <t xml:space="preserve">Объем образовательной нагрузки</t>
  </si>
  <si>
    <t xml:space="preserve">Учебная нагрузка обучающихся, час.</t>
  </si>
  <si>
    <t xml:space="preserve">Распределение учебной нагрузки по курсам и семестрам (час. в семестр)</t>
  </si>
  <si>
    <t xml:space="preserve">Объем образовательной программы</t>
  </si>
  <si>
    <t xml:space="preserve">самостоятельная учебная работа</t>
  </si>
  <si>
    <t xml:space="preserve">во взаимодействии с преподавателем</t>
  </si>
  <si>
    <t xml:space="preserve">I курс</t>
  </si>
  <si>
    <t xml:space="preserve">II курс</t>
  </si>
  <si>
    <t xml:space="preserve">III курс</t>
  </si>
  <si>
    <t xml:space="preserve">IV курс</t>
  </si>
  <si>
    <t xml:space="preserve">нагрузка на дисциплины и МДК</t>
  </si>
  <si>
    <t xml:space="preserve">По практике производсвтенной и учебной</t>
  </si>
  <si>
    <t xml:space="preserve">Консультации</t>
  </si>
  <si>
    <t xml:space="preserve">Промежуточная аттестация</t>
  </si>
  <si>
    <t xml:space="preserve">1 сем 17 нед</t>
  </si>
  <si>
    <t xml:space="preserve">2 сем 22 нед</t>
  </si>
  <si>
    <t xml:space="preserve">3 сем 16 нед</t>
  </si>
  <si>
    <t xml:space="preserve">4 сем 19 нед</t>
  </si>
  <si>
    <t xml:space="preserve">5 сем 14 нед</t>
  </si>
  <si>
    <t xml:space="preserve">6 сем 23 нед</t>
  </si>
  <si>
    <t xml:space="preserve">7 сем 16 нед</t>
  </si>
  <si>
    <t xml:space="preserve">8 сем           0 нед</t>
  </si>
  <si>
    <t xml:space="preserve">вариативная часть</t>
  </si>
  <si>
    <t xml:space="preserve">по плану</t>
  </si>
  <si>
    <t xml:space="preserve">с учетом ПООП</t>
  </si>
  <si>
    <t xml:space="preserve">экзамены</t>
  </si>
  <si>
    <t xml:space="preserve">дифференцированные зачеты</t>
  </si>
  <si>
    <t xml:space="preserve">зачеты</t>
  </si>
  <si>
    <t xml:space="preserve">другая форма аттестации</t>
  </si>
  <si>
    <t xml:space="preserve">Всего учебных занятий</t>
  </si>
  <si>
    <t xml:space="preserve">в т.ч. по учебным дисциплинам и МДК</t>
  </si>
  <si>
    <t xml:space="preserve">Теоретическое обучение</t>
  </si>
  <si>
    <t xml:space="preserve">лаб.и практ. занятий</t>
  </si>
  <si>
    <t xml:space="preserve">курсовых работ (проектов)</t>
  </si>
  <si>
    <t xml:space="preserve">ОГСЭ.01</t>
  </si>
  <si>
    <t xml:space="preserve">Основы философии</t>
  </si>
  <si>
    <t xml:space="preserve">ОГСЭ.02</t>
  </si>
  <si>
    <t xml:space="preserve">История</t>
  </si>
  <si>
    <t xml:space="preserve">ОГСЭ.03</t>
  </si>
  <si>
    <t xml:space="preserve">Иностранный язык в профессиональной деятельности</t>
  </si>
  <si>
    <t xml:space="preserve">4,6,7</t>
  </si>
  <si>
    <t xml:space="preserve">ОГСЭ.04</t>
  </si>
  <si>
    <t xml:space="preserve">Физическая культура</t>
  </si>
  <si>
    <t xml:space="preserve">ОГСЭ.05</t>
  </si>
  <si>
    <t xml:space="preserve">Психология общения</t>
  </si>
  <si>
    <t xml:space="preserve">7к</t>
  </si>
  <si>
    <t xml:space="preserve">ОГСЭ.06</t>
  </si>
  <si>
    <t xml:space="preserve">Русский язык и культура речи</t>
  </si>
  <si>
    <t xml:space="preserve">ЕН.01</t>
  </si>
  <si>
    <t xml:space="preserve">Элементы высшей математики</t>
  </si>
  <si>
    <t xml:space="preserve">ЕН.02</t>
  </si>
  <si>
    <t xml:space="preserve">Дискретная математика с элементами математической логики</t>
  </si>
  <si>
    <t xml:space="preserve">4к</t>
  </si>
  <si>
    <t xml:space="preserve">ЕН.03</t>
  </si>
  <si>
    <t xml:space="preserve">Теория вероятностей и математическая статистика</t>
  </si>
  <si>
    <t xml:space="preserve">ОП.01</t>
  </si>
  <si>
    <t xml:space="preserve">Операционные системы и среды</t>
  </si>
  <si>
    <t xml:space="preserve">ОП.02</t>
  </si>
  <si>
    <t xml:space="preserve">Архитектура аппаратных средств</t>
  </si>
  <si>
    <t xml:space="preserve">ОП.03</t>
  </si>
  <si>
    <t xml:space="preserve">Информационные технологии</t>
  </si>
  <si>
    <t xml:space="preserve">ОП.04</t>
  </si>
  <si>
    <t xml:space="preserve">Основы алгоритмизации и программирования</t>
  </si>
  <si>
    <t xml:space="preserve">ОП.05</t>
  </si>
  <si>
    <t xml:space="preserve">Правовое обеспечение профессиональной деятельности</t>
  </si>
  <si>
    <t xml:space="preserve">ОП.06</t>
  </si>
  <si>
    <t xml:space="preserve">Безопасность жизнедеятельности</t>
  </si>
  <si>
    <t xml:space="preserve">ОП.07</t>
  </si>
  <si>
    <t xml:space="preserve">Экономика отрасли</t>
  </si>
  <si>
    <t xml:space="preserve">ОП.08</t>
  </si>
  <si>
    <t xml:space="preserve">Основы проектирования баз данных</t>
  </si>
  <si>
    <t xml:space="preserve">ОП.09</t>
  </si>
  <si>
    <t xml:space="preserve">Стандартизация, сертификация и техническое документоведение</t>
  </si>
  <si>
    <t xml:space="preserve">ОП.10</t>
  </si>
  <si>
    <t xml:space="preserve">Основы электротехники</t>
  </si>
  <si>
    <t xml:space="preserve">ОП.11</t>
  </si>
  <si>
    <t xml:space="preserve">Инженерная компьютерная графика</t>
  </si>
  <si>
    <t xml:space="preserve">ОП.12</t>
  </si>
  <si>
    <t xml:space="preserve">Основы теории информации</t>
  </si>
  <si>
    <t xml:space="preserve">ОП.13</t>
  </si>
  <si>
    <t xml:space="preserve">Технологии физического уровня передачи данных</t>
  </si>
  <si>
    <t xml:space="preserve">ОП.14</t>
  </si>
  <si>
    <t xml:space="preserve">Менеджемент</t>
  </si>
  <si>
    <t xml:space="preserve">ОП.15</t>
  </si>
  <si>
    <t xml:space="preserve">Основы предпринимательской деятельности</t>
  </si>
  <si>
    <t xml:space="preserve">ОП.16</t>
  </si>
  <si>
    <t xml:space="preserve">1С Администрирование</t>
  </si>
  <si>
    <t xml:space="preserve">ОП.17</t>
  </si>
  <si>
    <t xml:space="preserve">Основы интеллектуального труда</t>
  </si>
  <si>
    <t xml:space="preserve">Экзамен по ПМ.01</t>
  </si>
  <si>
    <t xml:space="preserve">МДК.01.01</t>
  </si>
  <si>
    <t xml:space="preserve">Компьютерные сети</t>
  </si>
  <si>
    <t xml:space="preserve">МДК.01.02</t>
  </si>
  <si>
    <t xml:space="preserve">Организация, принципы построения и функционирования компьютерных сетей</t>
  </si>
  <si>
    <t xml:space="preserve">УП.01</t>
  </si>
  <si>
    <t xml:space="preserve">Учебная практика проектирование компьютерных сетей (3 нед)</t>
  </si>
  <si>
    <t xml:space="preserve">4к,5</t>
  </si>
  <si>
    <t xml:space="preserve">ПП.01</t>
  </si>
  <si>
    <t xml:space="preserve">Практика производственная (4 нед)</t>
  </si>
  <si>
    <t xml:space="preserve">Экзамен по ПМ.02</t>
  </si>
  <si>
    <t xml:space="preserve">МДК.02.01</t>
  </si>
  <si>
    <t xml:space="preserve">Администрирование сетевых операционных систем</t>
  </si>
  <si>
    <t xml:space="preserve">МДК.02.02</t>
  </si>
  <si>
    <t xml:space="preserve">Программное обеспечение компьютерных систем</t>
  </si>
  <si>
    <t xml:space="preserve">МДК.02.03</t>
  </si>
  <si>
    <t xml:space="preserve">Организация администрирования компьютерных систем</t>
  </si>
  <si>
    <t xml:space="preserve">УП.02</t>
  </si>
  <si>
    <t xml:space="preserve">Учебная практика администрирование операционных систем (2 нед)</t>
  </si>
  <si>
    <t xml:space="preserve">ПП.02</t>
  </si>
  <si>
    <t xml:space="preserve">Практика производственная (5 нед)</t>
  </si>
  <si>
    <t xml:space="preserve">Экзамен по ПМ.03</t>
  </si>
  <si>
    <t xml:space="preserve">МДК.03.01</t>
  </si>
  <si>
    <t xml:space="preserve">Эксплуатация объектов сетевой инфраструктуры</t>
  </si>
  <si>
    <t xml:space="preserve">МДК.03.02</t>
  </si>
  <si>
    <t xml:space="preserve">Безопасность компьютерных сетей</t>
  </si>
  <si>
    <t xml:space="preserve">УП.03</t>
  </si>
  <si>
    <t xml:space="preserve">Учебная практика радиомонтажная (2 нед )</t>
  </si>
  <si>
    <t xml:space="preserve">ПП.03</t>
  </si>
  <si>
    <t xml:space="preserve">Практика производственная (3 нед)</t>
  </si>
  <si>
    <t xml:space="preserve">Всего</t>
  </si>
  <si>
    <t xml:space="preserve">ПДП.00</t>
  </si>
  <si>
    <t xml:space="preserve">Производственная практика (преддипломная)</t>
  </si>
  <si>
    <t xml:space="preserve">ПА</t>
  </si>
  <si>
    <t xml:space="preserve">Промежуточная аттестация </t>
  </si>
  <si>
    <t xml:space="preserve">Самостоятельная работа</t>
  </si>
  <si>
    <t xml:space="preserve">% Вариат.части</t>
  </si>
  <si>
    <t xml:space="preserve">ГИА.00</t>
  </si>
  <si>
    <t xml:space="preserve">Выполнение выпускной квалификационной работы</t>
  </si>
  <si>
    <t xml:space="preserve">Защита выпускной квалификационной работы, включая демонстрационный экзамен</t>
  </si>
  <si>
    <t xml:space="preserve">ВСЕГО</t>
  </si>
  <si>
    <r>
      <rPr>
        <b val="true"/>
        <sz val="10"/>
        <rFont val="Times New Roman"/>
        <family val="1"/>
        <charset val="204"/>
      </rPr>
      <t xml:space="preserve">Консультации </t>
    </r>
    <r>
      <rPr>
        <sz val="10"/>
        <rFont val="Times New Roman"/>
        <family val="1"/>
        <charset val="204"/>
      </rPr>
      <t xml:space="preserve">на учебную группу всего __</t>
    </r>
    <r>
      <rPr>
        <b val="true"/>
        <u val="single"/>
        <sz val="12"/>
        <rFont val="Times New Roman"/>
        <family val="1"/>
        <charset val="204"/>
      </rPr>
      <t xml:space="preserve">118</t>
    </r>
    <r>
      <rPr>
        <sz val="10"/>
        <rFont val="Times New Roman"/>
        <family val="1"/>
        <charset val="204"/>
      </rPr>
      <t xml:space="preserve">___ час</t>
    </r>
  </si>
  <si>
    <r>
      <rPr>
        <b val="true"/>
        <sz val="10"/>
        <rFont val="Times New Roman"/>
        <family val="1"/>
        <charset val="204"/>
      </rPr>
      <t xml:space="preserve">Всего 5940 </t>
    </r>
    <r>
      <rPr>
        <b val="true"/>
        <u val="single"/>
        <sz val="10"/>
        <rFont val="Times New Roman"/>
        <family val="1"/>
        <charset val="204"/>
      </rPr>
      <t xml:space="preserve"> часов</t>
    </r>
  </si>
  <si>
    <t xml:space="preserve">дисциплин и МДК</t>
  </si>
  <si>
    <t xml:space="preserve">% практик в Проф.цикле =</t>
  </si>
  <si>
    <t xml:space="preserve">Государственная итоговая аттестация 6 нед.</t>
  </si>
  <si>
    <t xml:space="preserve">учебной практики</t>
  </si>
  <si>
    <t xml:space="preserve">производственной практики</t>
  </si>
  <si>
    <t xml:space="preserve">0</t>
  </si>
  <si>
    <t xml:space="preserve">экзаменов (без учета физ.культуры)</t>
  </si>
  <si>
    <t xml:space="preserve">дифф.зачетов (без учета физ.культуры)</t>
  </si>
  <si>
    <t xml:space="preserve">зачетов (без учета физ.культуры)</t>
  </si>
  <si>
    <t xml:space="preserve"> Утверждено приказом директора  СПб ГБПОУ "СПб ТКУиК"                                                                                                                                                                от           .2021  №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</si>
  <si>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ds</t>
  </si>
  <si>
    <t xml:space="preserve">УЧЕБНЫЙ ПЛАН</t>
  </si>
  <si>
    <t xml:space="preserve">№ 09.02.06-2021</t>
  </si>
  <si>
    <t xml:space="preserve">Санкт-Петербургского государственного бюджетного профессионального образовательного учреждения 
«Санкт-Петербургский технический колледж                                                                                                                                          управления и коммерции»</t>
  </si>
  <si>
    <r>
      <rPr>
        <sz val="16"/>
        <rFont val="Times New Roman"/>
        <family val="1"/>
        <charset val="204"/>
      </rPr>
      <t xml:space="preserve">по специальности  среднего профессионального образования</t>
    </r>
    <r>
      <rPr>
        <b val="true"/>
        <u val="single"/>
        <sz val="16"/>
        <rFont val="Times New Roman"/>
        <family val="1"/>
        <charset val="204"/>
      </rPr>
      <t xml:space="preserve"> 
09.02.06 Сетевое и системное администрирование</t>
    </r>
  </si>
  <si>
    <r>
      <rPr>
        <sz val="14"/>
        <rFont val="Times New Roman"/>
        <family val="1"/>
        <charset val="204"/>
      </rPr>
      <t xml:space="preserve">Квалификация : </t>
    </r>
    <r>
      <rPr>
        <u val="single"/>
        <sz val="14"/>
        <rFont val="Times New Roman"/>
        <family val="1"/>
        <charset val="204"/>
      </rPr>
      <t xml:space="preserve">Сетевой и системный        администратор</t>
    </r>
    <r>
      <rPr>
        <sz val="14"/>
        <rFont val="Times New Roman"/>
        <family val="1"/>
        <charset val="204"/>
      </rPr>
      <t xml:space="preserve"> </t>
    </r>
    <r>
      <rPr>
        <u val="single"/>
        <sz val="14"/>
        <rFont val="Times New Roman"/>
        <family val="1"/>
        <charset val="204"/>
      </rPr>
      <t xml:space="preserve">                                                </t>
    </r>
  </si>
  <si>
    <r>
      <rPr>
        <sz val="14"/>
        <rFont val="Times New Roman"/>
        <family val="1"/>
        <charset val="204"/>
      </rPr>
      <t xml:space="preserve">Форма обучения - </t>
    </r>
    <r>
      <rPr>
        <u val="single"/>
        <sz val="14"/>
        <rFont val="Times New Roman"/>
        <family val="1"/>
        <charset val="204"/>
      </rPr>
      <t xml:space="preserve">очная                               </t>
    </r>
  </si>
  <si>
    <r>
      <rPr>
        <sz val="14"/>
        <rFont val="Times New Roman"/>
        <family val="1"/>
        <charset val="204"/>
      </rPr>
      <t xml:space="preserve">Нормативный срок обучения - 
</t>
    </r>
    <r>
      <rPr>
        <u val="single"/>
        <sz val="14"/>
        <rFont val="Times New Roman"/>
        <family val="1"/>
        <charset val="204"/>
      </rPr>
      <t xml:space="preserve">3 года и 10 мес                                                </t>
    </r>
  </si>
  <si>
    <t xml:space="preserve">Рассмотрено на Методическом совете колледжа</t>
  </si>
  <si>
    <r>
      <rPr>
        <sz val="14"/>
        <rFont val="Times New Roman"/>
        <family val="1"/>
        <charset val="204"/>
      </rPr>
      <t xml:space="preserve">на базе   </t>
    </r>
    <r>
      <rPr>
        <u val="single"/>
        <sz val="14"/>
        <rFont val="Times New Roman"/>
        <family val="1"/>
        <charset val="204"/>
      </rPr>
      <t xml:space="preserve">основного  общего                         образования                                                     </t>
    </r>
  </si>
  <si>
    <r>
      <rPr>
        <sz val="12"/>
        <rFont val="Times New Roman"/>
        <family val="1"/>
        <charset val="204"/>
      </rPr>
      <t xml:space="preserve">протокол № </t>
    </r>
    <r>
      <rPr>
        <u val="single"/>
        <sz val="12"/>
        <rFont val="Times New Roman"/>
        <family val="1"/>
        <charset val="204"/>
      </rPr>
      <t xml:space="preserve">   </t>
    </r>
    <r>
      <rPr>
        <sz val="12"/>
        <rFont val="Times New Roman"/>
        <family val="1"/>
        <charset val="204"/>
      </rPr>
      <t xml:space="preserve"> от  </t>
    </r>
    <r>
      <rPr>
        <u val="single"/>
        <sz val="12"/>
        <rFont val="Times New Roman"/>
        <family val="1"/>
        <charset val="204"/>
      </rPr>
      <t xml:space="preserve">   .     .2021                   </t>
    </r>
  </si>
  <si>
    <t xml:space="preserve">Профиль получаемого профессионального образования</t>
  </si>
  <si>
    <t xml:space="preserve">Председатель Методического совета</t>
  </si>
  <si>
    <t xml:space="preserve">технологический                                                     </t>
  </si>
  <si>
    <t xml:space="preserve">зам. директора по учебной работе                      М.Б. Шифрин                    </t>
  </si>
  <si>
    <t xml:space="preserve">Год начала подготовки по УП - 2021         </t>
  </si>
  <si>
    <t xml:space="preserve">Год начала подготовки по ОПОП - 2018 г.</t>
  </si>
  <si>
    <t xml:space="preserve">Приказ об утверждении ФГОС от 09.12.2016 №1548</t>
  </si>
  <si>
    <t xml:space="preserve">1. Сводные данные по бюджету времени (в неделях)</t>
  </si>
  <si>
    <t xml:space="preserve">Курсы</t>
  </si>
  <si>
    <t xml:space="preserve">Обучение по дисциплинам и междисциплинарным курсам</t>
  </si>
  <si>
    <t xml:space="preserve">Учебная практика</t>
  </si>
  <si>
    <t xml:space="preserve">Производственная практика</t>
  </si>
  <si>
    <t xml:space="preserve">Государственная итоговая аттестация</t>
  </si>
  <si>
    <t xml:space="preserve">Каникулы</t>
  </si>
  <si>
    <t xml:space="preserve">по профилю специальности</t>
  </si>
  <si>
    <t xml:space="preserve">преддипломная</t>
  </si>
  <si>
    <t xml:space="preserve">График учебного процесса                                             </t>
  </si>
  <si>
    <t xml:space="preserve">Месяц</t>
  </si>
  <si>
    <t xml:space="preserve">Сентябрь</t>
  </si>
  <si>
    <t xml:space="preserve">Октябрь     </t>
  </si>
  <si>
    <t xml:space="preserve"> Ноябрь   </t>
  </si>
  <si>
    <t xml:space="preserve">Декабрь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</si>
  <si>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</si>
  <si>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</si>
  <si>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</si>
  <si>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</si>
  <si>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</si>
  <si>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</si>
  <si>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</si>
  <si>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</si>
  <si>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Курс</t>
  </si>
  <si>
    <t xml:space="preserve">1              7</t>
  </si>
  <si>
    <t xml:space="preserve">8   14</t>
  </si>
  <si>
    <t xml:space="preserve">15   21</t>
  </si>
  <si>
    <t xml:space="preserve">22   28</t>
  </si>
  <si>
    <t xml:space="preserve">29   5</t>
  </si>
  <si>
    <t xml:space="preserve">6   12</t>
  </si>
  <si>
    <t xml:space="preserve">13  19</t>
  </si>
  <si>
    <t xml:space="preserve">20     26</t>
  </si>
  <si>
    <t xml:space="preserve">27      2</t>
  </si>
  <si>
    <t xml:space="preserve">3       9</t>
  </si>
  <si>
    <t xml:space="preserve">10   16</t>
  </si>
  <si>
    <t xml:space="preserve">17    23</t>
  </si>
  <si>
    <t xml:space="preserve">24   30</t>
  </si>
  <si>
    <t xml:space="preserve">1       7</t>
  </si>
  <si>
    <t xml:space="preserve">8    14</t>
  </si>
  <si>
    <t xml:space="preserve">29   4</t>
  </si>
  <si>
    <t xml:space="preserve">5    11</t>
  </si>
  <si>
    <t xml:space="preserve">12    18</t>
  </si>
  <si>
    <t xml:space="preserve">19     25</t>
  </si>
  <si>
    <t xml:space="preserve">26      1</t>
  </si>
  <si>
    <t xml:space="preserve">2    8 </t>
  </si>
  <si>
    <t xml:space="preserve">9      15</t>
  </si>
  <si>
    <t xml:space="preserve">16    22 </t>
  </si>
  <si>
    <t xml:space="preserve">23     1</t>
  </si>
  <si>
    <t xml:space="preserve">23    29</t>
  </si>
  <si>
    <t xml:space="preserve">30   5</t>
  </si>
  <si>
    <t xml:space="preserve">6    12</t>
  </si>
  <si>
    <t xml:space="preserve">13   19</t>
  </si>
  <si>
    <t xml:space="preserve">20   26</t>
  </si>
  <si>
    <t xml:space="preserve">27    3</t>
  </si>
  <si>
    <t xml:space="preserve">4   10</t>
  </si>
  <si>
    <t xml:space="preserve">11   17</t>
  </si>
  <si>
    <t xml:space="preserve">18    24</t>
  </si>
  <si>
    <t xml:space="preserve">25   31</t>
  </si>
  <si>
    <t xml:space="preserve">1                  7</t>
  </si>
  <si>
    <t xml:space="preserve">15  21</t>
  </si>
  <si>
    <t xml:space="preserve">22     28</t>
  </si>
  <si>
    <t xml:space="preserve">29    4</t>
  </si>
  <si>
    <t xml:space="preserve">5  11</t>
  </si>
  <si>
    <t xml:space="preserve">19    25</t>
  </si>
  <si>
    <t xml:space="preserve">26    1</t>
  </si>
  <si>
    <t xml:space="preserve">2    8</t>
  </si>
  <si>
    <t xml:space="preserve">9     15</t>
  </si>
  <si>
    <t xml:space="preserve">16    22</t>
  </si>
  <si>
    <t xml:space="preserve">I</t>
  </si>
  <si>
    <t xml:space="preserve">II</t>
  </si>
  <si>
    <t xml:space="preserve">III</t>
  </si>
  <si>
    <t xml:space="preserve">IV</t>
  </si>
  <si>
    <t xml:space="preserve">ПДП</t>
  </si>
  <si>
    <t xml:space="preserve">ГИА</t>
  </si>
  <si>
    <t xml:space="preserve">Неделя</t>
  </si>
  <si>
    <t xml:space="preserve">Ч</t>
  </si>
  <si>
    <t xml:space="preserve">З</t>
  </si>
  <si>
    <t xml:space="preserve">УСЛОВНЫЕ ОБОЗНАЧЕНИЯ :</t>
  </si>
  <si>
    <t xml:space="preserve">Теоретические занятия</t>
  </si>
  <si>
    <t xml:space="preserve">Экэаменационная сессия</t>
  </si>
  <si>
    <t xml:space="preserve">УП 01. Практика проектирование компьютерных сетей</t>
  </si>
  <si>
    <t xml:space="preserve">УП 03. Радиомонтажная практика</t>
  </si>
  <si>
    <t xml:space="preserve">УП 02. Практика администрирование операционных систем</t>
  </si>
  <si>
    <t xml:space="preserve">Производственная практика </t>
  </si>
  <si>
    <t xml:space="preserve">2. План учебного процесса  (9КС-11/т) 2021-2025</t>
  </si>
  <si>
    <t xml:space="preserve">1 семестр 17 нед</t>
  </si>
  <si>
    <t xml:space="preserve">2 семестр  22 нед</t>
  </si>
  <si>
    <t xml:space="preserve">3 семестр 16 нед (из 17)</t>
  </si>
  <si>
    <t xml:space="preserve">4 семестр 19 нед (из 24)</t>
  </si>
  <si>
    <t xml:space="preserve">5 семестр 14 нед ( из 17)</t>
  </si>
  <si>
    <t xml:space="preserve">6 семестр 23 нед (из 25)</t>
  </si>
  <si>
    <t xml:space="preserve">7 семестр 16 нед (из 17)</t>
  </si>
  <si>
    <t xml:space="preserve">8 семестр 0 нед (из 14)</t>
  </si>
  <si>
    <t xml:space="preserve">ифференцированные зачеты</t>
  </si>
  <si>
    <t xml:space="preserve">ачеты</t>
  </si>
  <si>
    <t xml:space="preserve">Итого час/нед </t>
  </si>
  <si>
    <t xml:space="preserve">О.00</t>
  </si>
  <si>
    <t xml:space="preserve">Общеобразовательный учебный цикл</t>
  </si>
  <si>
    <t xml:space="preserve">ОУД</t>
  </si>
  <si>
    <t xml:space="preserve">Общие учебные дисциплины</t>
  </si>
  <si>
    <t xml:space="preserve">ОУД.01</t>
  </si>
  <si>
    <t xml:space="preserve">Русский язык   </t>
  </si>
  <si>
    <t xml:space="preserve">-</t>
  </si>
  <si>
    <t xml:space="preserve">Э</t>
  </si>
  <si>
    <t xml:space="preserve">ОУД.02</t>
  </si>
  <si>
    <t xml:space="preserve">Литература</t>
  </si>
  <si>
    <t xml:space="preserve">ДЗ</t>
  </si>
  <si>
    <t xml:space="preserve">ОУД.03</t>
  </si>
  <si>
    <t xml:space="preserve">Иностранный язык  </t>
  </si>
  <si>
    <t xml:space="preserve">ОУД.04</t>
  </si>
  <si>
    <t xml:space="preserve">Математика</t>
  </si>
  <si>
    <t xml:space="preserve">ОУД.05</t>
  </si>
  <si>
    <t xml:space="preserve">ОУД.06</t>
  </si>
  <si>
    <t xml:space="preserve">Физическая культура   </t>
  </si>
  <si>
    <t xml:space="preserve">ОУД.07</t>
  </si>
  <si>
    <t xml:space="preserve">Основы безопасности жизнедеятельности</t>
  </si>
  <si>
    <t xml:space="preserve">ОУД.08</t>
  </si>
  <si>
    <t xml:space="preserve">Астрономия</t>
  </si>
  <si>
    <t xml:space="preserve">Дисциплины по выбору из обязательных предметных областей</t>
  </si>
  <si>
    <t xml:space="preserve">ОУД.09</t>
  </si>
  <si>
    <t xml:space="preserve">Информатика (включая Индивидуальный проект) </t>
  </si>
  <si>
    <t xml:space="preserve">ОУД.10</t>
  </si>
  <si>
    <t xml:space="preserve">Физика </t>
  </si>
  <si>
    <t xml:space="preserve">ОУД.11</t>
  </si>
  <si>
    <t xml:space="preserve">Родная литература</t>
  </si>
  <si>
    <t xml:space="preserve">Дополнительные учебные дисциплины</t>
  </si>
  <si>
    <t xml:space="preserve">ОУД.12</t>
  </si>
  <si>
    <t xml:space="preserve">Основы общественных наук</t>
  </si>
  <si>
    <t xml:space="preserve">ОГСЭ.00</t>
  </si>
  <si>
    <t xml:space="preserve">Общий гуманитарный и социально-экономический учебный цикл 468</t>
  </si>
  <si>
    <t xml:space="preserve">7</t>
  </si>
  <si>
    <t xml:space="preserve">4, 6, 7</t>
  </si>
  <si>
    <t xml:space="preserve">4, 6,7</t>
  </si>
  <si>
    <t xml:space="preserve">3, 5</t>
  </si>
  <si>
    <t xml:space="preserve">ДЗк</t>
  </si>
  <si>
    <t xml:space="preserve">ОГСЭ.07</t>
  </si>
  <si>
    <t xml:space="preserve">ЕН.00</t>
  </si>
  <si>
    <t xml:space="preserve">Математический и общий естественнонаучный цикл  144</t>
  </si>
  <si>
    <t xml:space="preserve">1</t>
  </si>
  <si>
    <t xml:space="preserve">Дискретная математика</t>
  </si>
  <si>
    <t xml:space="preserve">ОП.00</t>
  </si>
  <si>
    <t xml:space="preserve">Общепрофессиональный цикл 612</t>
  </si>
  <si>
    <t xml:space="preserve">8</t>
  </si>
  <si>
    <t xml:space="preserve">ПМ.00</t>
  </si>
  <si>
    <t xml:space="preserve">Профессиональный цикл  1728</t>
  </si>
  <si>
    <t xml:space="preserve">ПМ.01</t>
  </si>
  <si>
    <t xml:space="preserve">Выполнение работ по проектированию сетевой инфраструктуры</t>
  </si>
  <si>
    <t xml:space="preserve">Эм</t>
  </si>
  <si>
    <t xml:space="preserve">Введение в сетевые технологии</t>
  </si>
  <si>
    <t xml:space="preserve">Принципы маршрутизации и коммутации</t>
  </si>
  <si>
    <t xml:space="preserve">Маршрутизация и коммутиция. Масштабирование сетей</t>
  </si>
  <si>
    <t xml:space="preserve">Соединение сетей</t>
  </si>
  <si>
    <t xml:space="preserve">УП.01.01</t>
  </si>
  <si>
    <t xml:space="preserve">Учебная практика проектирование компьютерных сетей, часть 1 (2 нед)</t>
  </si>
  <si>
    <t xml:space="preserve">УП.01.02</t>
  </si>
  <si>
    <t xml:space="preserve">Учебная практика проектирование компьютерных сетей, часть 2 (1 нед)</t>
  </si>
  <si>
    <t xml:space="preserve">ПМ.02</t>
  </si>
  <si>
    <t xml:space="preserve">Организация сетевого администрирования</t>
  </si>
  <si>
    <t xml:space="preserve">Основы Linux</t>
  </si>
  <si>
    <t xml:space="preserve">УП.02.01</t>
  </si>
  <si>
    <t xml:space="preserve">Учебная практика администрирование операционных систем, часть 1 (1 нед)</t>
  </si>
  <si>
    <t xml:space="preserve">УП.02.02</t>
  </si>
  <si>
    <t xml:space="preserve">Учебная практика администрирование операционных систем, часть2 (1 нед)</t>
  </si>
  <si>
    <t xml:space="preserve">ПМ.03</t>
  </si>
  <si>
    <t xml:space="preserve">Эксплуатация технических средств сетевой инфраструктуры</t>
  </si>
  <si>
    <t xml:space="preserve">Эксплуатация систем IP-телефонии</t>
  </si>
  <si>
    <t xml:space="preserve">ИТОГО</t>
  </si>
  <si>
    <t xml:space="preserve">Цифры на которые нужны выйти</t>
  </si>
  <si>
    <t xml:space="preserve">ф-ра</t>
  </si>
  <si>
    <t xml:space="preserve">З,ДЗ</t>
  </si>
  <si>
    <t xml:space="preserve">3. Перечень кабинетов, лабораторий, мастерских и других помещений</t>
  </si>
  <si>
    <t xml:space="preserve">№</t>
  </si>
  <si>
    <t xml:space="preserve">Наименование </t>
  </si>
  <si>
    <t xml:space="preserve">Наименование</t>
  </si>
  <si>
    <t xml:space="preserve">Кабинеты</t>
  </si>
  <si>
    <t xml:space="preserve">Лаборатории</t>
  </si>
  <si>
    <t xml:space="preserve">Физики</t>
  </si>
  <si>
    <t xml:space="preserve">Вычислительной техники, архитектуры персонального компьютера и периферийных устройств</t>
  </si>
  <si>
    <t xml:space="preserve">Химии</t>
  </si>
  <si>
    <t xml:space="preserve">Программного обеспечения компьютерных сетей, программирования и баз данных</t>
  </si>
  <si>
    <t xml:space="preserve">Биологии</t>
  </si>
  <si>
    <t xml:space="preserve">Программно-аппаратной защиты объектов сетевой инфраструктуры</t>
  </si>
  <si>
    <t xml:space="preserve">Русского языка и литературы</t>
  </si>
  <si>
    <t xml:space="preserve">Организации и принципов построения компьютерных систем</t>
  </si>
  <si>
    <t xml:space="preserve">Информатики</t>
  </si>
  <si>
    <t xml:space="preserve">Основ электротехники</t>
  </si>
  <si>
    <t xml:space="preserve">Истории</t>
  </si>
  <si>
    <t xml:space="preserve">Информационных ресурсов</t>
  </si>
  <si>
    <t xml:space="preserve">Основ безопасности жизнедеятельности</t>
  </si>
  <si>
    <t xml:space="preserve">Математики</t>
  </si>
  <si>
    <t xml:space="preserve">Социально-гуманитарных дисциплин </t>
  </si>
  <si>
    <t xml:space="preserve">Иностранного языка в профессиональной деятельности</t>
  </si>
  <si>
    <t xml:space="preserve">Студии</t>
  </si>
  <si>
    <t xml:space="preserve">Математических дисциплин </t>
  </si>
  <si>
    <t xml:space="preserve">Студия проектирования и дизайна сетевых архитектур и инженерной графики </t>
  </si>
  <si>
    <t xml:space="preserve">Социально-экономических дисциплин </t>
  </si>
  <si>
    <t xml:space="preserve">Русского языка и культуры речи </t>
  </si>
  <si>
    <t xml:space="preserve">Залы</t>
  </si>
  <si>
    <t xml:space="preserve">Безопасности жизнедеятельности </t>
  </si>
  <si>
    <t xml:space="preserve">Библиотека, читальный зал с выходом в Интернет</t>
  </si>
  <si>
    <t xml:space="preserve">Истории и философии </t>
  </si>
  <si>
    <t xml:space="preserve">Актовый зал</t>
  </si>
  <si>
    <t xml:space="preserve">Основ теории кодирования и передачи информации  </t>
  </si>
  <si>
    <t xml:space="preserve">Метрологии и стандартизации </t>
  </si>
  <si>
    <t xml:space="preserve">Спортивный комплекс</t>
  </si>
  <si>
    <t xml:space="preserve">Спортивный зал</t>
  </si>
  <si>
    <r>
      <rPr>
        <b val="true"/>
        <sz val="14"/>
        <rFont val="Times New Roman"/>
        <family val="1"/>
        <charset val="204"/>
      </rPr>
      <t xml:space="preserve">4. Пояснительная записка</t>
    </r>
    <r>
      <rPr>
        <b val="true"/>
        <sz val="14"/>
        <color rgb="FFFF0000"/>
        <rFont val="Times New Roman"/>
        <family val="1"/>
        <charset val="204"/>
      </rPr>
      <t xml:space="preserve">                </t>
    </r>
  </si>
  <si>
    <r>
      <rPr>
        <b val="true"/>
        <sz val="12"/>
        <rFont val="Times New Roman"/>
        <family val="1"/>
        <charset val="204"/>
      </rPr>
      <t xml:space="preserve">4.1. Настоящий учебный план </t>
    </r>
    <r>
      <rPr>
        <sz val="12"/>
        <rFont val="Times New Roman"/>
        <family val="1"/>
        <charset val="204"/>
      </rPr>
      <t xml:space="preserve">Санкт-Петербургского государственного бюджетного профессионального образовательного учреждения "Санкт-Петербургский технический колледж управления и коммерции" (далее - колледж)  по специальности </t>
    </r>
    <r>
      <rPr>
        <b val="true"/>
        <sz val="12"/>
        <rFont val="Times New Roman"/>
        <family val="1"/>
        <charset val="204"/>
      </rPr>
      <t xml:space="preserve">09.02.06 Сетевое и системное администрирование</t>
    </r>
    <r>
      <rPr>
        <sz val="12"/>
        <rFont val="Times New Roman"/>
        <family val="1"/>
        <charset val="204"/>
      </rPr>
      <t xml:space="preserve"> разработан на основе следующих регламентирующих и нормативно-правовых документов:</t>
    </r>
  </si>
  <si>
    <t xml:space="preserve">1) Федеральным законом "Об образовании в Российской Федерации" №273-ФЗ от 29 декабря 2012г. (с изменениями и дополнениями);</t>
  </si>
  <si>
    <t xml:space="preserve">2) Приказ Министерства образования и науки Российской Федерации от 14 июня 2013г. №464 «Об утверждении Порядка организации и осуществления образовательной деятельности по образовательным программам среднего профессионального образования» (в ред. приказов Минобрнауки России от 22.01.2014 №31, от 15.12.2014 №1580, Минпросвещения РФ от 28.08.2020 №441).</t>
  </si>
  <si>
    <t xml:space="preserve">3) Приказ Министерства просвещения Российской Федерации от 05 августа 2020 г. N 885/390 "О  практической подготовке обучающихся"</t>
  </si>
  <si>
    <t xml:space="preserve">4) Приказ Министерства просвещения Российской Федерации от 08 ноября 2021 г. N 800 "Об утверждении Порядка проведения государственной итоговой аттестации по образовательным программам среднего профессионального образования" </t>
  </si>
  <si>
    <t xml:space="preserve">5) Приказ Министерства образования и науки Российской Федерации от 25 октября 2013г. №1186 "Об утверждении Порядка заполнения, учета и выдачи дипломов о среднем профессиональном образовании и их дубликатов" (с изменениями и дополнениями).</t>
  </si>
  <si>
    <t xml:space="preserve">6) Приказ Министерства образования и науки Российской Федерации № 1548 от 09 декабря 2016 года, зарегистрирован Министерством юстиции России рег.№ 44978 от 26 декабря 2016 года "Об утверждении федерального государственного образовательного стандарта среднего профессионального образования по специальности  09.02.06 Сетевое и системное администрирование"</t>
  </si>
  <si>
    <t xml:space="preserve">7) Приказ Министерства труда и социальной защиты Российской Федерации от 5 октября 2015 г. N 686н (зарегистрирован Министерством юстиции Российской Федерации 30 октября 2015 г., регистрационный N 39568)  "Об утверждении профессионального стандарта "Специалист по администрированию сетевых устройств информационно-коммуникационных систем"</t>
  </si>
  <si>
    <t xml:space="preserve">8) Приказ Министерства образования и науки Российской Федерации от 17 мая 2012г. N413. «Об утверждении федерального государственного образовательного стандарта среднего общего образования» (ред. от 11.12.2020).</t>
  </si>
  <si>
    <t xml:space="preserve">9) Приказ Министерства просвещения Российской Федерации от 17.12.2020г. №747 «О внесении изменений в федеральные государственные образовательные стандарты среднего профессионального образования».</t>
  </si>
  <si>
    <t xml:space="preserve">10) Устав СПб ГБПОУ "СПб ТКУиК".</t>
  </si>
  <si>
    <t xml:space="preserve">11) Локальные нормативные акты СПб ГБПОУ "СПб ТКУиК".</t>
  </si>
  <si>
    <t xml:space="preserve">С учетом: </t>
  </si>
  <si>
    <t xml:space="preserve">12) Письма Министерства образования и науки Российской Федерации от 17.03.2015 г. № 06-259 "О направлении доработанных рекомендаций по организации получения среднего общего образования в пределах освоения образовательных программ среднего профессионального образования на базе основного общего образования с учетом требований федеральных государственных образовательных стандартов и получаемой профессии или специальности среднего профессионального образования";</t>
  </si>
  <si>
    <r>
      <rPr>
        <sz val="12"/>
        <rFont val="Times New Roman"/>
        <family val="1"/>
        <charset val="204"/>
      </rPr>
      <t xml:space="preserve">13)</t>
    </r>
    <r>
      <rPr>
        <b val="true"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Примерной основной образовательной программы среднего профессионального образования – программа подготовки специалиста среднего звена по специальности 09.02.06 Сетевое и системное администрирование</t>
    </r>
  </si>
  <si>
    <t xml:space="preserve">4.2. Организация учебного процесса и режим занятий:</t>
  </si>
  <si>
    <t xml:space="preserve">- учебный год начинается с 1 сентября и заканчивается в соответствии с "Планом учебного процесса" и расписанием занятий на учебный год;</t>
  </si>
  <si>
    <t xml:space="preserve">-продолжительность учебной недели – шесть дней;</t>
  </si>
  <si>
    <t xml:space="preserve">-для всех видов аудиторных занятий академический час составляет 45 минут.</t>
  </si>
  <si>
    <t xml:space="preserve">Объем учебной нагрузки обучающихся составляет 36 академических часов в неделю.</t>
  </si>
  <si>
    <t xml:space="preserve">Объем времени на учебные циклы включает в себя учебные занятия (урок, практическое занятие, лабораторное занятие, консультация, лекция, семинар), практики (в профессиональном цикле), промежуточную аттестацию и самостоятельную работу обучающихся.</t>
  </si>
  <si>
    <t xml:space="preserve">При реализации ППССЗ колледж вправе применять электронное обучение и дистанционные образовательные технологии. При обучении лиц с ограниченными возможностями здоровья электронное обучение и дистанционные образовательные технологии предусматривают возможность приема - передачи информации в доступных для них формах.</t>
  </si>
  <si>
    <r>
      <rPr>
        <b val="true"/>
        <sz val="12"/>
        <rFont val="Times New Roman"/>
        <family val="1"/>
        <charset val="204"/>
      </rPr>
      <t xml:space="preserve">4.3. С целью углубления и расширения подготовки</t>
    </r>
    <r>
      <rPr>
        <sz val="12"/>
        <rFont val="Times New Roman"/>
        <family val="1"/>
        <charset val="204"/>
      </rPr>
      <t xml:space="preserve"> обучающихся, а также получения дополнительных компетенций, умений и знаний, необходимых для  </t>
    </r>
  </si>
  <si>
    <t xml:space="preserve">обеспечения конкурентоспособности выпускников в соответствии с запросами рынка труда и возможностями продолжения образования, на вариативную часть образовательной программы согласно ФГОС отводится 30% от обязательного объема часов, т.е. 1296 часов, которые распределены следующим образом:</t>
  </si>
  <si>
    <t xml:space="preserve">− увеличение объема часов дисциплин общего гуманитарного и социально-экономического цикла на 82 часов</t>
  </si>
  <si>
    <t xml:space="preserve">− увеличение объема часов дисциплин математического и общего естественнонаучного цикла на 178 часов</t>
  </si>
  <si>
    <t xml:space="preserve">− увеличение объема часов дисциплин общепрофессионального цикла на 488 часа</t>
  </si>
  <si>
    <t xml:space="preserve">− увеличение объема часов на профессиональный цикл на 504 часа </t>
  </si>
  <si>
    <t xml:space="preserve">− самостоятельная работа студента 106 часов.</t>
  </si>
  <si>
    <r>
      <rPr>
        <b val="true"/>
        <sz val="12"/>
        <rFont val="Times New Roman"/>
        <family val="1"/>
        <charset val="204"/>
      </rPr>
      <t xml:space="preserve">4.4</t>
    </r>
    <r>
      <rPr>
        <sz val="12"/>
        <rFont val="Times New Roman"/>
        <family val="1"/>
        <charset val="204"/>
      </rPr>
      <t xml:space="preserve">. </t>
    </r>
    <r>
      <rPr>
        <b val="true"/>
        <sz val="12"/>
        <rFont val="Times New Roman"/>
        <family val="1"/>
        <charset val="204"/>
      </rPr>
      <t xml:space="preserve">Основными видами оценки </t>
    </r>
    <r>
      <rPr>
        <sz val="12"/>
        <rFont val="Times New Roman"/>
        <family val="1"/>
        <charset val="204"/>
      </rPr>
      <t xml:space="preserve">качества результатов  освоения образовательной программы являются текущий контроль успеваемости, промежуточная аттестация и государственная итоговая аттестация.</t>
    </r>
  </si>
  <si>
    <r>
      <rPr>
        <i val="true"/>
        <sz val="12"/>
        <rFont val="Times New Roman"/>
        <family val="1"/>
        <charset val="204"/>
      </rPr>
      <t xml:space="preserve">Текущий контроль</t>
    </r>
    <r>
      <rPr>
        <sz val="12"/>
        <rFont val="Times New Roman"/>
        <family val="1"/>
        <charset val="204"/>
      </rPr>
      <t xml:space="preserve"> знаний может проводиться в следующих формах: опрос на практических и семинарских занятиях; проверка выполнения письменных домашних заданий, практических и расчетно-графических работ; защита практических, лабораторных работ; защита учебных проектов; контрольные работы; тестирование, в т.ч. компьютерное; защита курсовой работы; защита рефератов (докладов); защита презентаций. Возможны и другие формы текущего контроля результатов.</t>
    </r>
  </si>
  <si>
    <r>
      <rPr>
        <i val="true"/>
        <sz val="12"/>
        <rFont val="Times New Roman"/>
        <family val="1"/>
        <charset val="204"/>
      </rPr>
      <t xml:space="preserve">Рубежный контроль</t>
    </r>
    <r>
      <rPr>
        <sz val="12"/>
        <rFont val="Times New Roman"/>
        <family val="1"/>
        <charset val="204"/>
      </rPr>
      <t xml:space="preserve"> является формой текущего контроля, направленного на проверку освоения тематически завершенной части рабочей программы дисциплины, МДК (раздела МДК) или промежуточные срезы знаний.</t>
    </r>
  </si>
  <si>
    <r>
      <rPr>
        <i val="true"/>
        <sz val="12"/>
        <rFont val="Times New Roman"/>
        <family val="1"/>
        <charset val="204"/>
      </rPr>
      <t xml:space="preserve">Промежуточная аттестация </t>
    </r>
    <r>
      <rPr>
        <sz val="12"/>
        <rFont val="Times New Roman"/>
        <family val="1"/>
        <charset val="204"/>
      </rPr>
      <t xml:space="preserve">проводится с целью определения соответствия уровня и качества подготовки специалиста требованиям к результатам освоения ППССЗ в двух основных направлениях: оценка уровня освоения дисциплин и МДК; оценка компетенций обучающихся</t>
    </r>
  </si>
  <si>
    <t xml:space="preserve">Основными видами промежуточной аттестации являются:</t>
  </si>
  <si>
    <t xml:space="preserve">с учетом времени на промежуточную аттестацию:</t>
  </si>
  <si>
    <t xml:space="preserve">- экзамен по дисциплине;</t>
  </si>
  <si>
    <t xml:space="preserve">- экзамен по междисциплинарному курсу;</t>
  </si>
  <si>
    <t xml:space="preserve">- комплексный экзамен по 2 и более дисциплинам/междисциплинарным курсам;</t>
  </si>
  <si>
    <t xml:space="preserve">- экзамен по профессиональному модулю;</t>
  </si>
  <si>
    <t xml:space="preserve">-демонстрационный экзамен.</t>
  </si>
  <si>
    <t xml:space="preserve">без учета времени на промежуточную аттестацию:</t>
  </si>
  <si>
    <t xml:space="preserve">- дифференцированный зачет по дисциплине;</t>
  </si>
  <si>
    <t xml:space="preserve">- дифференцированный зачет по междисциплинарному курсу/комплексный зачет/дифференцированный зачет по междисциплинарному курсу;</t>
  </si>
  <si>
    <t xml:space="preserve">-дифференцированный зачет по учебной/производственной практике/комплексный дифференцированный зачет по учебной/производственной практикам;</t>
  </si>
  <si>
    <t xml:space="preserve">-другая форма аттестации: итоговая контрольная работа, итоговое тестирование, аттестация по текущим оценкам и т.д.</t>
  </si>
  <si>
    <r>
      <rPr>
        <i val="true"/>
        <sz val="12"/>
        <color rgb="FF000000"/>
        <rFont val="Times New Roman"/>
        <family val="1"/>
        <charset val="204"/>
      </rPr>
      <t xml:space="preserve">Государственная итоговая аттестация</t>
    </r>
    <r>
      <rPr>
        <sz val="12"/>
        <color rgb="FF000000"/>
        <rFont val="Times New Roman"/>
        <family val="1"/>
        <charset val="204"/>
      </rPr>
      <t xml:space="preserve"> проводится в соответствии с бюджетом времени в неделях/графиком учебного процесса настоящего учебного плана, и включает защиту выпускной квалификационной работы (дипломная работа/дипломный проект) и демонстрационный экзамен. Необходимым условием допуска к ней является освоение профессиональных модулей настоящего учебного плана соответствующих основным видам профессиональной деятельности определенных ФГОС СПО по специальности.</t>
    </r>
  </si>
  <si>
    <r>
      <rPr>
        <b val="true"/>
        <sz val="12"/>
        <rFont val="Times New Roman"/>
        <family val="1"/>
        <charset val="204"/>
      </rPr>
      <t xml:space="preserve">4.5. Практическая подготовка </t>
    </r>
    <r>
      <rPr>
        <sz val="12"/>
        <rFont val="Times New Roman"/>
        <family val="1"/>
        <charset val="204"/>
      </rPr>
      <t xml:space="preserve">обучающихся в форме учебной и производственной практик реализуется в соответствии с бюджетом времени в неделях/графиком учебного процесса настоящего учебного плана. </t>
    </r>
  </si>
  <si>
    <r>
      <rPr>
        <i val="true"/>
        <sz val="12"/>
        <color rgb="FF000000"/>
        <rFont val="Times New Roman"/>
        <family val="1"/>
        <charset val="204"/>
      </rPr>
      <t xml:space="preserve">Учебная практика</t>
    </r>
    <r>
      <rPr>
        <sz val="12"/>
        <color rgb="FF000000"/>
        <rFont val="Times New Roman"/>
        <family val="1"/>
        <charset val="204"/>
      </rPr>
      <t xml:space="preserve"> направлена на формирование у студентов практических профессиональных умений, приобретение первоначального практического опыта и реализуется в рамках профессиональных модулей ППССЗ по основным видам профессиональной деятельности для последующего освоения ими общих и профессиональных компетенций по избранной специальности.</t>
    </r>
  </si>
  <si>
    <r>
      <rPr>
        <i val="true"/>
        <sz val="12"/>
        <color rgb="FF000000"/>
        <rFont val="Times New Roman"/>
        <family val="1"/>
        <charset val="204"/>
      </rPr>
      <t xml:space="preserve">Производственная практика (включая преддипломную)</t>
    </r>
    <r>
      <rPr>
        <sz val="12"/>
        <color rgb="FF000000"/>
        <rFont val="Times New Roman"/>
        <family val="1"/>
        <charset val="204"/>
      </rPr>
      <t xml:space="preserve"> направлена на формирование и развитие у студента общих и профессиональных компетенций, приобретение практического опыта, а также на подготовку к выполнению выпускной квалификационной работы в организациях, реализуется в рамках профессиональных модулей ППССЗ по каждому из видов профессиональной деятельности, предусмотренных ФГОС по специальности.</t>
    </r>
  </si>
  <si>
    <r>
      <rPr>
        <b val="true"/>
        <sz val="12"/>
        <rFont val="Times New Roman"/>
        <family val="1"/>
        <charset val="204"/>
      </rPr>
      <t xml:space="preserve">4.6. Обязательная часть общего гуманитарного и социально-экономического цикла</t>
    </r>
    <r>
      <rPr>
        <sz val="12"/>
        <rFont val="Times New Roman"/>
        <family val="1"/>
        <charset val="204"/>
      </rPr>
      <t xml:space="preserve"> образовательной программы должна предусматривать изучение следующих обязательных дисциплин "Основы философии", "История", "Психология общения", Иностранный язык в профессиональной деятельности", Физическая культура". </t>
    </r>
  </si>
  <si>
    <r>
      <rPr>
        <sz val="12"/>
        <rFont val="Times New Roman"/>
        <family val="1"/>
        <charset val="204"/>
      </rPr>
      <t xml:space="preserve">В соответствии с требованиями ФГОС дисциплина</t>
    </r>
    <r>
      <rPr>
        <b val="true"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 "Физическая культура" не может быть менее 160 академических часов.</t>
    </r>
  </si>
  <si>
    <r>
      <rPr>
        <b val="true"/>
        <sz val="12"/>
        <rFont val="Times New Roman"/>
        <family val="1"/>
        <charset val="204"/>
      </rPr>
      <t xml:space="preserve">4.7. Освоение общепрофессионального цикла</t>
    </r>
    <r>
      <rPr>
        <sz val="12"/>
        <rFont val="Times New Roman"/>
        <family val="1"/>
        <charset val="204"/>
      </rPr>
      <t xml:space="preserve"> образовательной программы должно предусматривать изучение дисциплины "Безопасность жизнедеятельности" в объеме 68 часов, из них на освоение основ военной службы (для юношей) - 70% от общего объема времени, отведенного на указанную дисциплину. Образовательной программой для подгрупп девушек может быть предусмотрено использование 70% от общего объема времени дисциплины "Безопасность жизнедеятельности" на освоение основ медицинских знаний.</t>
    </r>
  </si>
  <si>
    <r>
      <rPr>
        <b val="true"/>
        <sz val="12"/>
        <rFont val="Times New Roman"/>
        <family val="1"/>
        <charset val="204"/>
      </rPr>
      <t xml:space="preserve">4.8. Общеобразовательный учебный цикл </t>
    </r>
    <r>
      <rPr>
        <sz val="12"/>
        <rFont val="Times New Roman"/>
        <family val="1"/>
        <charset val="204"/>
      </rPr>
      <t xml:space="preserve"> формируется в соответствии с требованиями ФГОС среднего общего образования, ФГОС СПО по специальности и с учетом Рекомендаций по организации получения среднего общего образования в пределах освоения образовательных программ среднего профессионального образования на базе основного общего образования.</t>
    </r>
  </si>
  <si>
    <t xml:space="preserve">Срок реализации среднего общего образования в пределах ППССЗ составляет 39 недель. С учетом этого срок обучения по ППССЗ увеличивается на 52 недели, в том числе: 39 недель – теоретическое обучение, 2 недели - промежуточная аттестация, 11 недель – каникулы</t>
  </si>
  <si>
    <t xml:space="preserve">В соответствии со спецификой данной образовательной программы выбран технологический профиль общеобразовательной подготовки.</t>
  </si>
  <si>
    <t xml:space="preserve">В первый год обучения студенты получают общеобразовательную подготовку. В соответствии с требованиями ФГОС среднего общего образования обязательными общими для включения во все учебные планы являются учебные предметы "Русский язык", "Литература", "Иностранный язык", "Математика", "История", "Физическая культура", "Основы безопасности жизнедеятельности", "Астрономия".</t>
  </si>
  <si>
    <t xml:space="preserve">С учетом образовательных потребностей обучающихся учебным планом предусмотрено изучение на углубленном уровне дисциплин по выбору из обязательных предметных областей: ОУД.09 Информатика (включая индивидуальный проект) , ОУД.10 Физика, ОУД.11 Родная литература.</t>
  </si>
  <si>
    <t xml:space="preserve">Методист                                                                  О.С.Буланова</t>
  </si>
  <si>
    <t xml:space="preserve">Комплексный вид контроля</t>
  </si>
  <si>
    <t xml:space="preserve">Вид контроля</t>
  </si>
  <si>
    <t xml:space="preserve">Наименование комплексного вида контроля</t>
  </si>
  <si>
    <t xml:space="preserve">Семестр</t>
  </si>
  <si>
    <t xml:space="preserve">[Семестр проведения комплексного вида контроля] 
Наименование дисциплины/МДК</t>
  </si>
  <si>
    <t xml:space="preserve">Комплексный диф.зачет</t>
  </si>
  <si>
    <t xml:space="preserve">[4]</t>
  </si>
  <si>
    <t xml:space="preserve">ЕН.02 Дискретная математика</t>
  </si>
  <si>
    <t xml:space="preserve">ЕН.03 Теория вероятностей и математическая статистика</t>
  </si>
  <si>
    <t xml:space="preserve">МДК.01.01 Компьютерные сети</t>
  </si>
  <si>
    <t xml:space="preserve">УП.01 Учебная практика проектирование компьютерных сетей (2 нед)</t>
  </si>
  <si>
    <t xml:space="preserve">[7]</t>
  </si>
  <si>
    <t xml:space="preserve">ОП.05 Правовое обеспечение профессиональной деятельности</t>
  </si>
  <si>
    <t xml:space="preserve">ОП.15 Основы предпринимательской деятельности</t>
  </si>
  <si>
    <t xml:space="preserve">ОП.14 Менеджемент</t>
  </si>
  <si>
    <t xml:space="preserve">ОГСЭ.05 Психология общения</t>
  </si>
  <si>
    <t xml:space="preserve">ЛИСТ ИЗМЕНЕНИЙ К УЧЕБНОМУ ПЛАНУ № 09.02.06-Б/2022</t>
  </si>
  <si>
    <t xml:space="preserve">на 20____/20____ учебный год</t>
  </si>
  <si>
    <t xml:space="preserve">Специальность: </t>
  </si>
  <si>
    <t xml:space="preserve">09.02.06</t>
  </si>
  <si>
    <t xml:space="preserve">Сетевое и системное администрирование</t>
  </si>
  <si>
    <t xml:space="preserve">код</t>
  </si>
  <si>
    <t xml:space="preserve">наименование</t>
  </si>
  <si>
    <t xml:space="preserve">Программа подготовки:</t>
  </si>
  <si>
    <t xml:space="preserve">базовая</t>
  </si>
  <si>
    <t xml:space="preserve">Вносятся следующие изменения:</t>
  </si>
  <si>
    <t xml:space="preserve">Код и наименование дисциплины/ПМ/практики</t>
  </si>
  <si>
    <t xml:space="preserve">Закрепленная П(Ц)К</t>
  </si>
  <si>
    <t xml:space="preserve">Содержание изменения</t>
  </si>
  <si>
    <t xml:space="preserve">Основание (дата и номер протокола ПЦК)</t>
  </si>
  <si>
    <t xml:space="preserve">Зам.директора по УР</t>
  </si>
  <si>
    <t xml:space="preserve">М.Б.Шифрин</t>
  </si>
  <si>
    <t xml:space="preserve">подпись</t>
  </si>
  <si>
    <t xml:space="preserve">Согласовано:</t>
  </si>
  <si>
    <t xml:space="preserve">Зам.директора по УВР</t>
  </si>
  <si>
    <t xml:space="preserve">Зав. УМО</t>
  </si>
  <si>
    <t xml:space="preserve">Методист</t>
  </si>
  <si>
    <t xml:space="preserve">Приложение 1</t>
  </si>
  <si>
    <t xml:space="preserve">Формирование вариативной части образовательной программы</t>
  </si>
  <si>
    <t xml:space="preserve">Название раздела</t>
  </si>
  <si>
    <t xml:space="preserve">Объем образовательной программы по ПООП, академ.часах</t>
  </si>
  <si>
    <t xml:space="preserve">Объем образовательной программы по ППССЗ, академ.часах</t>
  </si>
  <si>
    <t xml:space="preserve">Кол-во часов вариативной части</t>
  </si>
  <si>
    <t xml:space="preserve">ОГСЭ</t>
  </si>
  <si>
    <t xml:space="preserve">14 час - История</t>
  </si>
  <si>
    <t xml:space="preserve">14 час  - Иностранный язык в профессионалной деятелности</t>
  </si>
  <si>
    <t xml:space="preserve">10 час - Физическая культура</t>
  </si>
  <si>
    <t xml:space="preserve">58 час - Русский язык и культура речи</t>
  </si>
  <si>
    <t xml:space="preserve">Итого по ОГСЭ: 82 час</t>
  </si>
  <si>
    <t xml:space="preserve">ЕН</t>
  </si>
  <si>
    <t xml:space="preserve">61 час - Элементы высшей математики</t>
  </si>
  <si>
    <t xml:space="preserve">77 час - Дискретная математика</t>
  </si>
  <si>
    <t xml:space="preserve">40 час - Теория вероятностей и математическая статистика</t>
  </si>
  <si>
    <t xml:space="preserve">Итого по ЕН: 178 часа</t>
  </si>
  <si>
    <t xml:space="preserve">ОП</t>
  </si>
  <si>
    <t xml:space="preserve">32 час - Операционные системы и среды</t>
  </si>
  <si>
    <t xml:space="preserve">49 час - Архитектура аппратных средств</t>
  </si>
  <si>
    <t xml:space="preserve">26 час- Информационные технологии</t>
  </si>
  <si>
    <t xml:space="preserve">60 час - Основы алгоритмизации и программирования</t>
  </si>
  <si>
    <t xml:space="preserve">68 час - Основы проектирования баз данных</t>
  </si>
  <si>
    <t xml:space="preserve">46 час - Инженерная компьютерная графика</t>
  </si>
  <si>
    <t xml:space="preserve">10 час - Основы теории информации</t>
  </si>
  <si>
    <t xml:space="preserve">33 час - Менеджмент</t>
  </si>
  <si>
    <t xml:space="preserve">33 часа - Основы предпринимательской деятельности</t>
  </si>
  <si>
    <t xml:space="preserve">103 час- 1С Администрирование</t>
  </si>
  <si>
    <t xml:space="preserve">32 час - Основы интеллектуального труда</t>
  </si>
  <si>
    <t xml:space="preserve">Итого по ОП: 488 часов</t>
  </si>
  <si>
    <t xml:space="preserve">ПМ</t>
  </si>
  <si>
    <t xml:space="preserve">159 час - ПМ.01</t>
  </si>
  <si>
    <t xml:space="preserve">176 час - ПМ.02</t>
  </si>
  <si>
    <t xml:space="preserve">169 час - ПМ.03</t>
  </si>
  <si>
    <t xml:space="preserve">Итого по ПМ: 504 часа</t>
  </si>
  <si>
    <t xml:space="preserve">Итого по ПДП: 44 часа</t>
  </si>
  <si>
    <t xml:space="preserve">−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</si>
</sst>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"/>
    <numFmt numFmtId="167" formatCode="0.00"/>
    <numFmt numFmtId="168" formatCode="@"/>
    <numFmt numFmtId="169" formatCode="DD/MM/YYYY"/>
  </numFmts>
  <fonts count="70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Cyr"/>
      <family val="0"/>
      <charset val="204"/>
    </font>
    <font>
      <b val="true"/>
      <sz val="12"/>
      <name val="Arial Cyr"/>
      <family val="0"/>
      <charset val="204"/>
    </font>
    <font>
      <b val="true"/>
      <sz val="9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9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sz val="10"/>
      <color rgb="FF000000"/>
      <name val="Calibri"/>
      <family val="2"/>
      <charset val="204"/>
    </font>
    <font>
      <b val="true"/>
      <sz val="10"/>
      <name val="Arial Cyr"/>
      <family val="0"/>
      <charset val="204"/>
    </font>
    <font>
      <b val="true"/>
      <sz val="11"/>
      <color rgb="FF000000"/>
      <name val="Calibri"/>
      <family val="2"/>
      <charset val="204"/>
    </font>
    <font>
      <b val="true"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u val="single"/>
      <sz val="12"/>
      <name val="Times New Roman"/>
      <family val="1"/>
      <charset val="204"/>
    </font>
    <font>
      <b val="true"/>
      <u val="single"/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Arial Cyr"/>
      <family val="0"/>
      <charset val="204"/>
    </font>
    <font>
      <b val="true"/>
      <sz val="20"/>
      <name val="Times New Roman"/>
      <family val="1"/>
      <charset val="204"/>
    </font>
    <font>
      <b val="true"/>
      <sz val="14"/>
      <name val="Times New Roman"/>
      <family val="1"/>
      <charset val="204"/>
    </font>
    <font>
      <sz val="16"/>
      <name val="Times New Roman"/>
      <family val="1"/>
      <charset val="204"/>
    </font>
    <font>
      <b val="true"/>
      <u val="single"/>
      <sz val="16"/>
      <name val="Times New Roman"/>
      <family val="1"/>
      <charset val="204"/>
    </font>
    <font>
      <u val="single"/>
      <sz val="14"/>
      <name val="Times New Roman"/>
      <family val="1"/>
      <charset val="204"/>
    </font>
    <font>
      <u val="single"/>
      <sz val="12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sz val="11"/>
      <name val="Arial"/>
      <family val="2"/>
      <charset val="204"/>
    </font>
    <font>
      <sz val="10"/>
      <name val="Arial"/>
      <family val="2"/>
      <charset val="204"/>
    </font>
    <font>
      <b val="true"/>
      <sz val="10"/>
      <name val="Arial"/>
      <family val="2"/>
      <charset val="204"/>
    </font>
    <font>
      <sz val="12"/>
      <name val="Arial"/>
      <family val="2"/>
      <charset val="204"/>
    </font>
    <font>
      <b val="true"/>
      <sz val="12"/>
      <name val="Arial"/>
      <family val="2"/>
      <charset val="204"/>
    </font>
    <font>
      <sz val="5.5"/>
      <name val="Small Fonts"/>
      <family val="2"/>
      <charset val="204"/>
    </font>
    <font>
      <b val="true"/>
      <sz val="11"/>
      <name val="Times New Roman"/>
      <family val="1"/>
      <charset val="204"/>
    </font>
    <font>
      <sz val="5.5"/>
      <name val="Times New Roman"/>
      <family val="1"/>
      <charset val="204"/>
    </font>
    <font>
      <sz val="7"/>
      <name val="Times New Roman"/>
      <family val="1"/>
      <charset val="204"/>
    </font>
    <font>
      <sz val="6"/>
      <name val="Times New Roman"/>
      <family val="1"/>
      <charset val="204"/>
    </font>
    <font>
      <b val="true"/>
      <sz val="7"/>
      <name val="Times New Roman"/>
      <family val="1"/>
      <charset val="204"/>
    </font>
    <font>
      <sz val="6"/>
      <color rgb="FF000000"/>
      <name val="Times New Roman"/>
      <family val="1"/>
      <charset val="204"/>
    </font>
    <font>
      <b val="true"/>
      <sz val="6"/>
      <name val="Times New Roman"/>
      <family val="1"/>
      <charset val="204"/>
    </font>
    <font>
      <b val="true"/>
      <sz val="6"/>
      <name val="Arial Cyr"/>
      <family val="0"/>
      <charset val="204"/>
    </font>
    <font>
      <b val="true"/>
      <sz val="6"/>
      <color rgb="FF339966"/>
      <name val="Times New Roman"/>
      <family val="1"/>
      <charset val="204"/>
    </font>
    <font>
      <b val="true"/>
      <sz val="5"/>
      <name val="Times New Roman"/>
      <family val="1"/>
      <charset val="204"/>
    </font>
    <font>
      <b val="true"/>
      <sz val="6"/>
      <color rgb="FFFF0000"/>
      <name val="Times New Roman"/>
      <family val="1"/>
      <charset val="204"/>
    </font>
    <font>
      <b val="true"/>
      <sz val="5.5"/>
      <name val="Times New Roman"/>
      <family val="1"/>
      <charset val="204"/>
    </font>
    <font>
      <b val="true"/>
      <sz val="8"/>
      <name val="Times New Roman"/>
      <family val="1"/>
      <charset val="204"/>
    </font>
    <font>
      <sz val="5.5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8"/>
      <color rgb="FF000000"/>
      <name val="Calibri"/>
      <family val="2"/>
      <charset val="204"/>
    </font>
    <font>
      <sz val="8"/>
      <name val="Times New Roman"/>
      <family val="1"/>
      <charset val="204"/>
    </font>
    <font>
      <b val="true"/>
      <sz val="9"/>
      <name val="Arial Cyr"/>
      <family val="0"/>
      <charset val="204"/>
    </font>
    <font>
      <sz val="11"/>
      <color rgb="FFFF0000"/>
      <name val="Calibri"/>
      <family val="2"/>
      <charset val="204"/>
    </font>
    <font>
      <sz val="8"/>
      <color rgb="FFFF0000"/>
      <name val="Times New Roman"/>
      <family val="1"/>
      <charset val="204"/>
    </font>
    <font>
      <sz val="8"/>
      <color rgb="FFFF0000"/>
      <name val="Calibri"/>
      <family val="2"/>
      <charset val="204"/>
    </font>
    <font>
      <b val="true"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 val="true"/>
      <sz val="14"/>
      <color rgb="FFFF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 val="true"/>
      <sz val="12"/>
      <name val="Times New Roman"/>
      <family val="1"/>
      <charset val="204"/>
    </font>
    <font>
      <i val="true"/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 val="true"/>
      <sz val="8"/>
      <name val="Times New Roman"/>
      <family val="1"/>
      <charset val="204"/>
    </font>
    <font>
      <sz val="11"/>
      <name val="Calibri"/>
      <family val="2"/>
      <charset val="204"/>
    </font>
    <font>
      <sz val="9"/>
      <name val="Arial Cyr"/>
      <family val="0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99CC00"/>
        <bgColor rgb="FFFFCC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66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00CCFF"/>
        <bgColor rgb="FF33CCCC"/>
      </patternFill>
    </fill>
  </fills>
  <borders count="7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ck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2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6" fillId="0" borderId="6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7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11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12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12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6" xfId="2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3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5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23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19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5" borderId="18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8" fillId="0" borderId="27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64" fontId="8" fillId="0" borderId="28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64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5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3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5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5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5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5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5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5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6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6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6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7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2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2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5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5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1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2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2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6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9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8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9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6" fillId="10" borderId="7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5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11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11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11" borderId="18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12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7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8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9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1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11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12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0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0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4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9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65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9" fillId="0" borderId="64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9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6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9" fillId="0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6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9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6" xfId="2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49" fillId="0" borderId="6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9" fillId="0" borderId="7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9" fillId="0" borderId="6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12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9" fillId="0" borderId="12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4" fillId="0" borderId="12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4" fillId="0" borderId="6" xfId="2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54" fillId="0" borderId="12" xfId="2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13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4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6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6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6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1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5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7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46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2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6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2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1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3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8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7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3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7" fillId="5" borderId="7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5" borderId="6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1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1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0" fillId="0" borderId="0" xfId="2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8" fontId="21" fillId="0" borderId="0" xfId="2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30" fillId="0" borderId="0" xfId="2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63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21" fillId="0" borderId="0" xfId="2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8" fontId="21" fillId="0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64" fillId="0" borderId="0" xfId="2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8" fontId="64" fillId="0" borderId="0" xfId="2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65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21" fillId="0" borderId="0" xfId="2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30" fillId="0" borderId="0" xfId="2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30" fillId="0" borderId="0" xfId="2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6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7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7" fillId="0" borderId="0" xfId="2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0" borderId="52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52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7" fillId="0" borderId="71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7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0" borderId="0" xfId="2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21" fillId="0" borderId="6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8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6" xfId="20" applyFont="tru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4" fontId="21" fillId="0" borderId="6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68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6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6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0" borderId="6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52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5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0" borderId="0" xfId="2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7" fillId="0" borderId="7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9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9" fillId="0" borderId="1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0" borderId="1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9" fillId="0" borderId="9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9" fillId="0" borderId="1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9" fillId="0" borderId="1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5" fillId="0" borderId="1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109</xdr:col>
      <xdr:colOff>39960</xdr:colOff>
      <xdr:row>75</xdr:row>
      <xdr:rowOff>85680</xdr:rowOff>
    </xdr:from>
    <xdr:to>
      <xdr:col>109</xdr:col>
      <xdr:colOff>39960</xdr:colOff>
      <xdr:row>76</xdr:row>
      <xdr:rowOff>94680</xdr:rowOff>
    </xdr:to>
    <xdr:sp>
      <xdr:nvSpPr>
        <xdr:cNvPr id="0" name="Line 1"/>
        <xdr:cNvSpPr/>
      </xdr:nvSpPr>
      <xdr:spPr>
        <a:xfrm>
          <a:off x="15976440" y="9549720"/>
          <a:ext cx="0" cy="113760"/>
        </a:xfrm>
        <a:prstGeom prst="line">
          <a:avLst/>
        </a:prstGeom>
        <a:ln w="9360">
          <a:solidFill>
            <a:srgbClr val="ff99c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108</xdr:col>
      <xdr:colOff>29880</xdr:colOff>
      <xdr:row>75</xdr:row>
      <xdr:rowOff>85680</xdr:rowOff>
    </xdr:from>
    <xdr:to>
      <xdr:col>108</xdr:col>
      <xdr:colOff>29880</xdr:colOff>
      <xdr:row>76</xdr:row>
      <xdr:rowOff>94680</xdr:rowOff>
    </xdr:to>
    <xdr:sp>
      <xdr:nvSpPr>
        <xdr:cNvPr id="1" name="Line 1"/>
        <xdr:cNvSpPr/>
      </xdr:nvSpPr>
      <xdr:spPr>
        <a:xfrm>
          <a:off x="15846840" y="9549720"/>
          <a:ext cx="0" cy="113760"/>
        </a:xfrm>
        <a:prstGeom prst="line">
          <a:avLst/>
        </a:prstGeom>
        <a:ln w="9360">
          <a:solidFill>
            <a:srgbClr val="ff99c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112</xdr:col>
      <xdr:colOff>360</xdr:colOff>
      <xdr:row>75</xdr:row>
      <xdr:rowOff>85680</xdr:rowOff>
    </xdr:from>
    <xdr:to>
      <xdr:col>112</xdr:col>
      <xdr:colOff>360</xdr:colOff>
      <xdr:row>76</xdr:row>
      <xdr:rowOff>85320</xdr:rowOff>
    </xdr:to>
    <xdr:sp>
      <xdr:nvSpPr>
        <xdr:cNvPr id="2" name="Line 1"/>
        <xdr:cNvSpPr/>
      </xdr:nvSpPr>
      <xdr:spPr>
        <a:xfrm>
          <a:off x="16295040" y="9549720"/>
          <a:ext cx="0" cy="104400"/>
        </a:xfrm>
        <a:prstGeom prst="line">
          <a:avLst/>
        </a:prstGeom>
        <a:ln w="9360">
          <a:solidFill>
            <a:srgbClr val="ff99c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38</xdr:col>
      <xdr:colOff>59760</xdr:colOff>
      <xdr:row>39</xdr:row>
      <xdr:rowOff>66960</xdr:rowOff>
    </xdr:from>
    <xdr:to>
      <xdr:col>38</xdr:col>
      <xdr:colOff>59760</xdr:colOff>
      <xdr:row>40</xdr:row>
      <xdr:rowOff>84600</xdr:rowOff>
    </xdr:to>
    <xdr:sp>
      <xdr:nvSpPr>
        <xdr:cNvPr id="3" name="Line 1"/>
        <xdr:cNvSpPr/>
      </xdr:nvSpPr>
      <xdr:spPr>
        <a:xfrm>
          <a:off x="6648480" y="5758920"/>
          <a:ext cx="0" cy="122400"/>
        </a:xfrm>
        <a:prstGeom prst="line">
          <a:avLst/>
        </a:prstGeom>
        <a:ln w="9360">
          <a:solidFill>
            <a:srgbClr val="80008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&#1053;&#1086;&#1088;&#1084;&#1072;&#1090;&#1080;&#1074;&#1085;&#1099;&#1077;%20&#1076;&#1086;&#1082;&#1091;&#1084;&#1077;&#1085;&#1090;&#1099;/&#1053;&#1072;&#1075;&#1088;&#1091;&#1079;&#1082;&#1072;%202021-22/&#1056;&#1091;&#1087;&#1099;%202021-2022/2%20&#1082;&#1091;&#1088;&#1089;/+&#1056;&#1059;&#1055;%2009.02.06%20(9&#1050;&#1057;-21&#1090;,22&#1090;&#1082;)%202020-2024%2004.08.2020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тул лист"/>
      <sheetName val="Сводные"/>
      <sheetName val="график учебного процесса"/>
      <sheetName val="План"/>
      <sheetName val="Расшифровка"/>
      <sheetName val="Кабинеты"/>
      <sheetName val="ПЗ "/>
      <sheetName val="Комплексный"/>
      <sheetName val="Лист изменений"/>
      <sheetName val="Приложение 1"/>
    </sheetNames>
    <sheetDataSet>
      <sheetData sheetId="0"/>
      <sheetData sheetId="1"/>
      <sheetData sheetId="2"/>
      <sheetData sheetId="3"/>
      <sheetData sheetId="4">
        <row r="51">
          <cell r="G51">
            <v>33</v>
          </cell>
          <cell r="H51">
            <v>0</v>
          </cell>
          <cell r="I51">
            <v>32</v>
          </cell>
          <cell r="J51">
            <v>14</v>
          </cell>
          <cell r="K51">
            <v>18</v>
          </cell>
          <cell r="L51">
            <v>0</v>
          </cell>
          <cell r="M51">
            <v>0</v>
          </cell>
          <cell r="N51">
            <v>1</v>
          </cell>
          <cell r="O51">
            <v>0</v>
          </cell>
        </row>
        <row r="51">
          <cell r="AJ51">
            <v>0</v>
          </cell>
        </row>
        <row r="51">
          <cell r="BD51">
            <v>0</v>
          </cell>
        </row>
        <row r="51">
          <cell r="BN51">
            <v>0</v>
          </cell>
        </row>
        <row r="51">
          <cell r="BX51">
            <v>33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pageBreakPreview" topLeftCell="A31" colorId="64" zoomScale="120" zoomScaleNormal="80" zoomScalePageLayoutView="120" workbookViewId="0">
      <selection pane="topLeft" activeCell="K10" activeCellId="0" sqref="K10"/>
    </sheetView>
  </sheetViews>
  <sheetFormatPr defaultRowHeight="15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49.22"/>
    <col collapsed="false" customWidth="true" hidden="false" outlineLevel="0" max="3" min="3" style="0" width="6.27"/>
    <col collapsed="false" customWidth="true" hidden="false" outlineLevel="0" max="4" min="4" style="0" width="5.83"/>
    <col collapsed="false" customWidth="true" hidden="false" outlineLevel="0" max="5" min="5" style="0" width="5.96"/>
    <col collapsed="false" customWidth="true" hidden="false" outlineLevel="0" max="6" min="6" style="0" width="5.69"/>
    <col collapsed="false" customWidth="true" hidden="false" outlineLevel="0" max="7" min="7" style="0" width="6.83"/>
    <col collapsed="false" customWidth="true" hidden="false" outlineLevel="0" max="8" min="8" style="0" width="5.55"/>
    <col collapsed="false" customWidth="true" hidden="false" outlineLevel="0" max="15" min="9" style="0" width="5.28"/>
    <col collapsed="false" customWidth="true" hidden="false" outlineLevel="0" max="22" min="16" style="0" width="5.96"/>
    <col collapsed="false" customWidth="true" hidden="false" outlineLevel="0" max="23" min="23" style="0" width="7.4"/>
    <col collapsed="false" customWidth="true" hidden="false" outlineLevel="0" max="24" min="24" style="0" width="6.27"/>
    <col collapsed="false" customWidth="true" hidden="false" outlineLevel="0" max="25" min="25" style="0" width="7.54"/>
    <col collapsed="false" customWidth="true" hidden="false" outlineLevel="0" max="26" min="26" style="0" width="7.4"/>
    <col collapsed="false" customWidth="true" hidden="true" outlineLevel="0" max="27" min="27" style="0" width="0.13"/>
    <col collapsed="false" customWidth="true" hidden="false" outlineLevel="0" max="28" min="28" style="0" width="10.54"/>
    <col collapsed="false" customWidth="true" hidden="false" outlineLevel="0" max="1025" min="29" style="0" width="8.94"/>
  </cols>
  <sheetData>
    <row r="1" customFormat="false" ht="16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28.5" hidden="false" customHeight="true" outlineLevel="0" collapsed="false">
      <c r="A2" s="2" t="s">
        <v>1</v>
      </c>
      <c r="B2" s="3" t="s">
        <v>2</v>
      </c>
      <c r="C2" s="4" t="s">
        <v>3</v>
      </c>
      <c r="D2" s="4"/>
      <c r="E2" s="4"/>
      <c r="F2" s="4"/>
      <c r="G2" s="5" t="s">
        <v>4</v>
      </c>
      <c r="H2" s="6" t="s">
        <v>5</v>
      </c>
      <c r="I2" s="6"/>
      <c r="J2" s="6"/>
      <c r="K2" s="6"/>
      <c r="L2" s="6"/>
      <c r="M2" s="6"/>
      <c r="N2" s="6"/>
      <c r="O2" s="6"/>
      <c r="P2" s="7" t="s">
        <v>6</v>
      </c>
      <c r="Q2" s="7"/>
      <c r="R2" s="7"/>
      <c r="S2" s="7"/>
      <c r="T2" s="7"/>
      <c r="U2" s="7"/>
      <c r="V2" s="7"/>
      <c r="W2" s="7"/>
      <c r="X2" s="8" t="s">
        <v>7</v>
      </c>
      <c r="Y2" s="8"/>
      <c r="Z2" s="8"/>
    </row>
    <row r="3" customFormat="false" ht="15" hidden="false" customHeight="true" outlineLevel="0" collapsed="false">
      <c r="A3" s="2"/>
      <c r="B3" s="3"/>
      <c r="C3" s="4"/>
      <c r="D3" s="4"/>
      <c r="E3" s="4"/>
      <c r="F3" s="4"/>
      <c r="G3" s="5"/>
      <c r="H3" s="9" t="s">
        <v>8</v>
      </c>
      <c r="I3" s="10" t="s">
        <v>9</v>
      </c>
      <c r="J3" s="10"/>
      <c r="K3" s="10"/>
      <c r="L3" s="10"/>
      <c r="M3" s="10"/>
      <c r="N3" s="10"/>
      <c r="O3" s="10"/>
      <c r="P3" s="11" t="s">
        <v>10</v>
      </c>
      <c r="Q3" s="11"/>
      <c r="R3" s="11" t="s">
        <v>11</v>
      </c>
      <c r="S3" s="11"/>
      <c r="T3" s="11" t="s">
        <v>12</v>
      </c>
      <c r="U3" s="11"/>
      <c r="V3" s="12" t="s">
        <v>13</v>
      </c>
      <c r="W3" s="12"/>
      <c r="X3" s="8"/>
      <c r="Y3" s="8"/>
      <c r="Z3" s="8"/>
    </row>
    <row r="4" customFormat="false" ht="32.25" hidden="false" customHeight="true" outlineLevel="0" collapsed="false">
      <c r="A4" s="2"/>
      <c r="B4" s="3"/>
      <c r="C4" s="4"/>
      <c r="D4" s="4"/>
      <c r="E4" s="4"/>
      <c r="F4" s="4"/>
      <c r="G4" s="5"/>
      <c r="H4" s="9"/>
      <c r="I4" s="13" t="s">
        <v>14</v>
      </c>
      <c r="J4" s="13"/>
      <c r="K4" s="13"/>
      <c r="L4" s="13"/>
      <c r="M4" s="14" t="s">
        <v>15</v>
      </c>
      <c r="N4" s="15" t="s">
        <v>16</v>
      </c>
      <c r="O4" s="16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8" t="s">
        <v>25</v>
      </c>
      <c r="X4" s="19" t="s">
        <v>26</v>
      </c>
      <c r="Y4" s="20" t="s">
        <v>27</v>
      </c>
      <c r="Z4" s="21" t="s">
        <v>28</v>
      </c>
    </row>
    <row r="5" customFormat="false" ht="37.5" hidden="false" customHeight="true" outlineLevel="0" collapsed="false">
      <c r="A5" s="2"/>
      <c r="B5" s="3"/>
      <c r="C5" s="22" t="s">
        <v>29</v>
      </c>
      <c r="D5" s="23" t="s">
        <v>30</v>
      </c>
      <c r="E5" s="22" t="s">
        <v>31</v>
      </c>
      <c r="F5" s="23" t="s">
        <v>32</v>
      </c>
      <c r="G5" s="5"/>
      <c r="H5" s="9"/>
      <c r="I5" s="24" t="s">
        <v>33</v>
      </c>
      <c r="J5" s="25" t="s">
        <v>34</v>
      </c>
      <c r="K5" s="25"/>
      <c r="L5" s="25"/>
      <c r="M5" s="14"/>
      <c r="N5" s="15"/>
      <c r="O5" s="16"/>
      <c r="P5" s="17"/>
      <c r="Q5" s="17"/>
      <c r="R5" s="17"/>
      <c r="S5" s="17"/>
      <c r="T5" s="17"/>
      <c r="U5" s="17"/>
      <c r="V5" s="17"/>
      <c r="W5" s="18"/>
      <c r="X5" s="19"/>
      <c r="Y5" s="20"/>
      <c r="Z5" s="21"/>
    </row>
    <row r="6" customFormat="false" ht="75" hidden="false" customHeight="true" outlineLevel="0" collapsed="false">
      <c r="A6" s="2"/>
      <c r="B6" s="3"/>
      <c r="C6" s="22"/>
      <c r="D6" s="23"/>
      <c r="E6" s="22"/>
      <c r="F6" s="23"/>
      <c r="G6" s="5"/>
      <c r="H6" s="9"/>
      <c r="I6" s="24"/>
      <c r="J6" s="26" t="s">
        <v>35</v>
      </c>
      <c r="K6" s="27" t="s">
        <v>36</v>
      </c>
      <c r="L6" s="27" t="s">
        <v>37</v>
      </c>
      <c r="M6" s="14"/>
      <c r="N6" s="15"/>
      <c r="O6" s="16"/>
      <c r="P6" s="17"/>
      <c r="Q6" s="17"/>
      <c r="R6" s="17"/>
      <c r="S6" s="17"/>
      <c r="T6" s="17"/>
      <c r="U6" s="17"/>
      <c r="V6" s="17"/>
      <c r="W6" s="18"/>
      <c r="X6" s="19"/>
      <c r="Y6" s="20"/>
      <c r="Z6" s="21"/>
    </row>
    <row r="7" customFormat="false" ht="15.75" hidden="false" customHeight="false" outlineLevel="0" collapsed="false">
      <c r="A7" s="28" t="n">
        <v>1</v>
      </c>
      <c r="B7" s="29" t="n">
        <v>2</v>
      </c>
      <c r="C7" s="29" t="n">
        <v>3</v>
      </c>
      <c r="D7" s="29" t="n">
        <v>4</v>
      </c>
      <c r="E7" s="29" t="n">
        <v>5</v>
      </c>
      <c r="F7" s="29" t="n">
        <v>6</v>
      </c>
      <c r="G7" s="29" t="n">
        <v>7</v>
      </c>
      <c r="H7" s="29" t="n">
        <v>8</v>
      </c>
      <c r="I7" s="29" t="n">
        <v>9</v>
      </c>
      <c r="J7" s="29" t="n">
        <v>10</v>
      </c>
      <c r="K7" s="29" t="n">
        <v>11</v>
      </c>
      <c r="L7" s="29" t="n">
        <v>12</v>
      </c>
      <c r="M7" s="29" t="n">
        <v>13</v>
      </c>
      <c r="N7" s="29" t="n">
        <v>14</v>
      </c>
      <c r="O7" s="30" t="n">
        <v>15</v>
      </c>
      <c r="P7" s="29" t="n">
        <v>16</v>
      </c>
      <c r="Q7" s="29" t="n">
        <v>17</v>
      </c>
      <c r="R7" s="29" t="n">
        <v>18</v>
      </c>
      <c r="S7" s="29" t="n">
        <v>19</v>
      </c>
      <c r="T7" s="29" t="n">
        <v>20</v>
      </c>
      <c r="U7" s="29" t="n">
        <v>21</v>
      </c>
      <c r="V7" s="29" t="n">
        <v>22</v>
      </c>
      <c r="W7" s="30" t="n">
        <v>23</v>
      </c>
      <c r="X7" s="28" t="n">
        <v>24</v>
      </c>
      <c r="Y7" s="29" t="n">
        <v>25</v>
      </c>
      <c r="Z7" s="31" t="n">
        <v>26</v>
      </c>
    </row>
    <row r="8" customFormat="false" ht="13.8" hidden="false" customHeight="false" outlineLevel="0" collapsed="false">
      <c r="A8" s="32" t="str">
        <f aca="false">Расшифровка!A11</f>
        <v>ОУД.01</v>
      </c>
      <c r="B8" s="33" t="str">
        <f aca="false">Расшифровка!B11</f>
        <v>Русский язык</v>
      </c>
      <c r="C8" s="34" t="n">
        <v>2</v>
      </c>
      <c r="D8" s="34"/>
      <c r="E8" s="34"/>
      <c r="F8" s="34" t="n">
        <v>1</v>
      </c>
      <c r="G8" s="35" t="n">
        <f aca="false">Расшифровка!G11</f>
        <v>88</v>
      </c>
      <c r="H8" s="35" t="n">
        <f aca="false">Расшифровка!H11</f>
        <v>0</v>
      </c>
      <c r="I8" s="35" t="n">
        <f aca="false">Расшифровка!I11</f>
        <v>78</v>
      </c>
      <c r="J8" s="35" t="n">
        <v>58</v>
      </c>
      <c r="K8" s="35" t="n">
        <f aca="false">Расшифровка!K11</f>
        <v>20</v>
      </c>
      <c r="L8" s="35" t="n">
        <f aca="false">Расшифровка!L11</f>
        <v>0</v>
      </c>
      <c r="M8" s="35" t="n">
        <f aca="false">Расшифровка!M11</f>
        <v>0</v>
      </c>
      <c r="N8" s="35" t="n">
        <f aca="false">Расшифровка!N11</f>
        <v>2</v>
      </c>
      <c r="O8" s="35" t="n">
        <f aca="false">Расшифровка!O11</f>
        <v>8</v>
      </c>
      <c r="P8" s="36" t="n">
        <f aca="false">Расшифровка!P11</f>
        <v>34</v>
      </c>
      <c r="Q8" s="34" t="n">
        <f aca="false">Расшифровка!Z11</f>
        <v>54</v>
      </c>
      <c r="R8" s="34"/>
      <c r="S8" s="34"/>
      <c r="T8" s="34"/>
      <c r="U8" s="34"/>
      <c r="V8" s="34"/>
      <c r="W8" s="37"/>
      <c r="X8" s="38"/>
      <c r="Y8" s="39"/>
      <c r="Z8" s="40"/>
    </row>
    <row r="9" customFormat="false" ht="13.8" hidden="false" customHeight="false" outlineLevel="0" collapsed="false">
      <c r="A9" s="32" t="str">
        <f aca="false">Расшифровка!A12</f>
        <v>ОУД.02</v>
      </c>
      <c r="B9" s="33" t="str">
        <f aca="false">Расшифровка!B12</f>
        <v>Литература</v>
      </c>
      <c r="C9" s="34"/>
      <c r="D9" s="34" t="n">
        <v>2</v>
      </c>
      <c r="E9" s="34"/>
      <c r="F9" s="34" t="n">
        <v>1</v>
      </c>
      <c r="G9" s="35" t="n">
        <f aca="false">Расшифровка!G12</f>
        <v>119</v>
      </c>
      <c r="H9" s="35" t="n">
        <f aca="false">Расшифровка!H12</f>
        <v>0</v>
      </c>
      <c r="I9" s="35" t="n">
        <f aca="false">Расшифровка!I12</f>
        <v>117</v>
      </c>
      <c r="J9" s="35" t="n">
        <f aca="false">Расшифровка!J12</f>
        <v>87</v>
      </c>
      <c r="K9" s="35" t="n">
        <f aca="false">Расшифровка!K12</f>
        <v>30</v>
      </c>
      <c r="L9" s="35" t="n">
        <f aca="false">Расшифровка!L12</f>
        <v>0</v>
      </c>
      <c r="M9" s="35" t="n">
        <f aca="false">Расшифровка!M12</f>
        <v>0</v>
      </c>
      <c r="N9" s="35" t="n">
        <f aca="false">Расшифровка!N12</f>
        <v>2</v>
      </c>
      <c r="O9" s="35" t="n">
        <f aca="false">Расшифровка!O12</f>
        <v>0</v>
      </c>
      <c r="P9" s="36" t="n">
        <f aca="false">Расшифровка!P12</f>
        <v>51</v>
      </c>
      <c r="Q9" s="34" t="n">
        <f aca="false">Расшифровка!Z12</f>
        <v>68</v>
      </c>
      <c r="R9" s="34"/>
      <c r="S9" s="34"/>
      <c r="T9" s="34"/>
      <c r="U9" s="34"/>
      <c r="V9" s="34"/>
      <c r="W9" s="37"/>
      <c r="X9" s="38"/>
      <c r="Y9" s="39"/>
      <c r="Z9" s="40"/>
    </row>
    <row r="10" customFormat="false" ht="13.8" hidden="false" customHeight="false" outlineLevel="0" collapsed="false">
      <c r="A10" s="32" t="str">
        <f aca="false">Расшифровка!A13</f>
        <v>ОУД.03</v>
      </c>
      <c r="B10" s="33" t="str">
        <f aca="false">Расшифровка!B13</f>
        <v>Иностранный язык</v>
      </c>
      <c r="C10" s="34"/>
      <c r="D10" s="34" t="n">
        <v>2</v>
      </c>
      <c r="E10" s="34"/>
      <c r="F10" s="34" t="n">
        <v>1</v>
      </c>
      <c r="G10" s="35" t="n">
        <f aca="false">Расшифровка!G13</f>
        <v>117</v>
      </c>
      <c r="H10" s="35" t="n">
        <f aca="false">Расшифровка!H13</f>
        <v>0</v>
      </c>
      <c r="I10" s="35" t="n">
        <f aca="false">Расшифровка!I13</f>
        <v>117</v>
      </c>
      <c r="J10" s="35" t="n">
        <f aca="false">Расшифровка!J13</f>
        <v>0</v>
      </c>
      <c r="K10" s="35" t="n">
        <f aca="false">Расшифровка!K13</f>
        <v>117</v>
      </c>
      <c r="L10" s="35" t="n">
        <f aca="false">Расшифровка!L13</f>
        <v>0</v>
      </c>
      <c r="M10" s="35" t="n">
        <f aca="false">Расшифровка!M13</f>
        <v>0</v>
      </c>
      <c r="N10" s="35" t="n">
        <f aca="false">Расшифровка!N13</f>
        <v>0</v>
      </c>
      <c r="O10" s="35" t="n">
        <f aca="false">Расшифровка!O13</f>
        <v>0</v>
      </c>
      <c r="P10" s="36" t="n">
        <f aca="false">Расшифровка!P13</f>
        <v>51</v>
      </c>
      <c r="Q10" s="34" t="n">
        <f aca="false">Расшифровка!Z13</f>
        <v>66</v>
      </c>
      <c r="R10" s="34"/>
      <c r="S10" s="34"/>
      <c r="T10" s="34"/>
      <c r="U10" s="34"/>
      <c r="V10" s="34"/>
      <c r="W10" s="37"/>
      <c r="X10" s="38"/>
      <c r="Y10" s="39"/>
      <c r="Z10" s="40"/>
    </row>
    <row r="11" customFormat="false" ht="13.8" hidden="false" customHeight="false" outlineLevel="0" collapsed="false">
      <c r="A11" s="32" t="str">
        <f aca="false">Расшифровка!A14</f>
        <v>ОУД.04</v>
      </c>
      <c r="B11" s="33" t="str">
        <f aca="false">Расшифровка!B14</f>
        <v>Математика</v>
      </c>
      <c r="C11" s="34" t="n">
        <v>2</v>
      </c>
      <c r="D11" s="34"/>
      <c r="E11" s="34"/>
      <c r="F11" s="34" t="n">
        <v>1</v>
      </c>
      <c r="G11" s="35" t="n">
        <f aca="false">Расшифровка!G14</f>
        <v>244</v>
      </c>
      <c r="H11" s="35" t="n">
        <f aca="false">Расшифровка!H14</f>
        <v>0</v>
      </c>
      <c r="I11" s="35" t="n">
        <f aca="false">Расшифровка!I14</f>
        <v>234</v>
      </c>
      <c r="J11" s="35" t="n">
        <f aca="false">Расшифровка!J14</f>
        <v>164</v>
      </c>
      <c r="K11" s="35" t="n">
        <f aca="false">Расшифровка!K14</f>
        <v>70</v>
      </c>
      <c r="L11" s="35" t="n">
        <f aca="false">Расшифровка!L14</f>
        <v>0</v>
      </c>
      <c r="M11" s="35" t="n">
        <f aca="false">Расшифровка!M14</f>
        <v>0</v>
      </c>
      <c r="N11" s="35" t="n">
        <f aca="false">Расшифровка!N14</f>
        <v>2</v>
      </c>
      <c r="O11" s="35" t="n">
        <f aca="false">Расшифровка!O14</f>
        <v>8</v>
      </c>
      <c r="P11" s="36" t="n">
        <f aca="false">Расшифровка!P14</f>
        <v>102</v>
      </c>
      <c r="Q11" s="34" t="n">
        <f aca="false">Расшифровка!Z14</f>
        <v>142</v>
      </c>
      <c r="R11" s="34"/>
      <c r="S11" s="34"/>
      <c r="T11" s="34"/>
      <c r="U11" s="34"/>
      <c r="V11" s="34"/>
      <c r="W11" s="37"/>
      <c r="X11" s="38"/>
      <c r="Y11" s="39"/>
      <c r="Z11" s="40"/>
    </row>
    <row r="12" customFormat="false" ht="13.8" hidden="false" customHeight="false" outlineLevel="0" collapsed="false">
      <c r="A12" s="32" t="str">
        <f aca="false">Расшифровка!A15</f>
        <v>ОУД.05</v>
      </c>
      <c r="B12" s="33" t="str">
        <f aca="false">Расшифровка!B15</f>
        <v>История</v>
      </c>
      <c r="C12" s="34"/>
      <c r="D12" s="34" t="n">
        <v>2</v>
      </c>
      <c r="E12" s="34"/>
      <c r="F12" s="34" t="n">
        <v>1</v>
      </c>
      <c r="G12" s="35" t="n">
        <f aca="false">Расшифровка!G15</f>
        <v>78</v>
      </c>
      <c r="H12" s="35" t="n">
        <f aca="false">Расшифровка!H15</f>
        <v>0</v>
      </c>
      <c r="I12" s="35" t="n">
        <f aca="false">Расшифровка!I15</f>
        <v>78</v>
      </c>
      <c r="J12" s="35" t="n">
        <f aca="false">Расшифровка!J15</f>
        <v>58</v>
      </c>
      <c r="K12" s="35" t="n">
        <f aca="false">Расшифровка!K15</f>
        <v>20</v>
      </c>
      <c r="L12" s="35" t="n">
        <f aca="false">Расшифровка!L15</f>
        <v>0</v>
      </c>
      <c r="M12" s="35" t="n">
        <f aca="false">Расшифровка!M15</f>
        <v>0</v>
      </c>
      <c r="N12" s="35" t="n">
        <f aca="false">Расшифровка!N15</f>
        <v>0</v>
      </c>
      <c r="O12" s="35" t="n">
        <f aca="false">Расшифровка!O15</f>
        <v>0</v>
      </c>
      <c r="P12" s="36" t="n">
        <f aca="false">Расшифровка!P15</f>
        <v>34</v>
      </c>
      <c r="Q12" s="34" t="n">
        <f aca="false">Расшифровка!Z15</f>
        <v>44</v>
      </c>
      <c r="R12" s="34"/>
      <c r="S12" s="34"/>
      <c r="T12" s="34"/>
      <c r="U12" s="34"/>
      <c r="V12" s="34"/>
      <c r="W12" s="37"/>
      <c r="X12" s="38"/>
      <c r="Y12" s="39"/>
      <c r="Z12" s="40"/>
    </row>
    <row r="13" customFormat="false" ht="13.8" hidden="false" customHeight="false" outlineLevel="0" collapsed="false">
      <c r="A13" s="32" t="str">
        <f aca="false">Расшифровка!A16</f>
        <v>ОУД.06</v>
      </c>
      <c r="B13" s="33" t="str">
        <f aca="false">Расшифровка!B16</f>
        <v>Физическая культура</v>
      </c>
      <c r="C13" s="34"/>
      <c r="D13" s="34" t="n">
        <v>2</v>
      </c>
      <c r="E13" s="34"/>
      <c r="F13" s="34" t="n">
        <v>1</v>
      </c>
      <c r="G13" s="35" t="n">
        <f aca="false">Расшифровка!G16</f>
        <v>117</v>
      </c>
      <c r="H13" s="35" t="n">
        <f aca="false">Расшифровка!H16</f>
        <v>0</v>
      </c>
      <c r="I13" s="35" t="n">
        <f aca="false">Расшифровка!I16</f>
        <v>117</v>
      </c>
      <c r="J13" s="35" t="n">
        <f aca="false">Расшифровка!J16</f>
        <v>0</v>
      </c>
      <c r="K13" s="35" t="n">
        <f aca="false">Расшифровка!K16</f>
        <v>117</v>
      </c>
      <c r="L13" s="35" t="n">
        <f aca="false">Расшифровка!L16</f>
        <v>0</v>
      </c>
      <c r="M13" s="35" t="n">
        <f aca="false">Расшифровка!M16</f>
        <v>0</v>
      </c>
      <c r="N13" s="35" t="n">
        <f aca="false">Расшифровка!N16</f>
        <v>0</v>
      </c>
      <c r="O13" s="35" t="n">
        <f aca="false">Расшифровка!O16</f>
        <v>0</v>
      </c>
      <c r="P13" s="36" t="n">
        <f aca="false">Расшифровка!P16</f>
        <v>51</v>
      </c>
      <c r="Q13" s="34" t="n">
        <f aca="false">Расшифровка!Z16</f>
        <v>66</v>
      </c>
      <c r="R13" s="34"/>
      <c r="S13" s="34"/>
      <c r="T13" s="34"/>
      <c r="U13" s="34"/>
      <c r="V13" s="34"/>
      <c r="W13" s="37"/>
      <c r="X13" s="38"/>
      <c r="Y13" s="39"/>
      <c r="Z13" s="40"/>
    </row>
    <row r="14" customFormat="false" ht="13.8" hidden="false" customHeight="false" outlineLevel="0" collapsed="false">
      <c r="A14" s="32" t="str">
        <f aca="false">Расшифровка!A17</f>
        <v>ОУД.07</v>
      </c>
      <c r="B14" s="33" t="str">
        <f aca="false">Расшифровка!B17</f>
        <v>Основы безопасности жизнедеятельности</v>
      </c>
      <c r="C14" s="34"/>
      <c r="D14" s="34" t="n">
        <v>2</v>
      </c>
      <c r="E14" s="34"/>
      <c r="F14" s="34" t="n">
        <v>1</v>
      </c>
      <c r="G14" s="35" t="n">
        <f aca="false">Расшифровка!G17</f>
        <v>78</v>
      </c>
      <c r="H14" s="35" t="n">
        <f aca="false">Расшифровка!H17</f>
        <v>0</v>
      </c>
      <c r="I14" s="35" t="n">
        <f aca="false">Расшифровка!I17</f>
        <v>78</v>
      </c>
      <c r="J14" s="35" t="n">
        <f aca="false">Расшифровка!J17</f>
        <v>68</v>
      </c>
      <c r="K14" s="35" t="n">
        <f aca="false">Расшифровка!K17</f>
        <v>10</v>
      </c>
      <c r="L14" s="35" t="n">
        <f aca="false">Расшифровка!L17</f>
        <v>0</v>
      </c>
      <c r="M14" s="35" t="n">
        <f aca="false">Расшифровка!M17</f>
        <v>0</v>
      </c>
      <c r="N14" s="35" t="n">
        <f aca="false">Расшифровка!N17</f>
        <v>0</v>
      </c>
      <c r="O14" s="35" t="n">
        <f aca="false">Расшифровка!O17</f>
        <v>0</v>
      </c>
      <c r="P14" s="36" t="n">
        <f aca="false">Расшифровка!P17</f>
        <v>34</v>
      </c>
      <c r="Q14" s="34" t="n">
        <f aca="false">Расшифровка!Z17</f>
        <v>44</v>
      </c>
      <c r="R14" s="34"/>
      <c r="S14" s="34"/>
      <c r="T14" s="34"/>
      <c r="U14" s="34"/>
      <c r="V14" s="34"/>
      <c r="W14" s="37"/>
      <c r="X14" s="38"/>
      <c r="Y14" s="39"/>
      <c r="Z14" s="40"/>
    </row>
    <row r="15" customFormat="false" ht="13.8" hidden="false" customHeight="false" outlineLevel="0" collapsed="false">
      <c r="A15" s="32" t="str">
        <f aca="false">Расшифровка!A18</f>
        <v>ОУД.08</v>
      </c>
      <c r="B15" s="33" t="str">
        <f aca="false">Расшифровка!B18</f>
        <v>Астрономия</v>
      </c>
      <c r="C15" s="34"/>
      <c r="D15" s="34" t="n">
        <v>2</v>
      </c>
      <c r="E15" s="34"/>
      <c r="F15" s="34"/>
      <c r="G15" s="35" t="n">
        <f aca="false">Расшифровка!G18</f>
        <v>44</v>
      </c>
      <c r="H15" s="35" t="n">
        <f aca="false">Расшифровка!H18</f>
        <v>0</v>
      </c>
      <c r="I15" s="35" t="n">
        <f aca="false">Расшифровка!I18</f>
        <v>44</v>
      </c>
      <c r="J15" s="35" t="n">
        <f aca="false">Расшифровка!J18</f>
        <v>40</v>
      </c>
      <c r="K15" s="35" t="n">
        <f aca="false">Расшифровка!K18</f>
        <v>4</v>
      </c>
      <c r="L15" s="35" t="n">
        <f aca="false">Расшифровка!L18</f>
        <v>0</v>
      </c>
      <c r="M15" s="35" t="n">
        <f aca="false">Расшифровка!M18</f>
        <v>0</v>
      </c>
      <c r="N15" s="35" t="n">
        <f aca="false">Расшифровка!N18</f>
        <v>0</v>
      </c>
      <c r="O15" s="35" t="n">
        <f aca="false">Расшифровка!O18</f>
        <v>0</v>
      </c>
      <c r="P15" s="36" t="n">
        <f aca="false">Расшифровка!P18</f>
        <v>0</v>
      </c>
      <c r="Q15" s="34" t="n">
        <f aca="false">Расшифровка!Z18</f>
        <v>44</v>
      </c>
      <c r="R15" s="34"/>
      <c r="S15" s="34"/>
      <c r="T15" s="34"/>
      <c r="U15" s="34"/>
      <c r="V15" s="34"/>
      <c r="W15" s="37"/>
      <c r="X15" s="38"/>
      <c r="Y15" s="39"/>
      <c r="Z15" s="40"/>
    </row>
    <row r="16" customFormat="false" ht="13.8" hidden="false" customHeight="false" outlineLevel="0" collapsed="false">
      <c r="A16" s="32" t="str">
        <f aca="false">Расшифровка!A20</f>
        <v>ОУД.09</v>
      </c>
      <c r="B16" s="33" t="str">
        <f aca="false">Расшифровка!B20</f>
        <v>Информатика (включая Индивидуальный проект)</v>
      </c>
      <c r="C16" s="34" t="n">
        <v>2</v>
      </c>
      <c r="D16" s="34" t="n">
        <v>1</v>
      </c>
      <c r="E16" s="34"/>
      <c r="F16" s="34"/>
      <c r="G16" s="35" t="n">
        <f aca="false">Расшифровка!G20</f>
        <v>213</v>
      </c>
      <c r="H16" s="35" t="n">
        <f aca="false">Расшифровка!H20</f>
        <v>18</v>
      </c>
      <c r="I16" s="35" t="n">
        <f aca="false">Расшифровка!I20</f>
        <v>173</v>
      </c>
      <c r="J16" s="35" t="n">
        <f aca="false">Расшифровка!J20</f>
        <v>87</v>
      </c>
      <c r="K16" s="41" t="n">
        <f aca="false">Расшифровка!K20</f>
        <v>86</v>
      </c>
      <c r="L16" s="35" t="n">
        <f aca="false">Расшифровка!L20</f>
        <v>0</v>
      </c>
      <c r="M16" s="35" t="n">
        <f aca="false">Расшифровка!M20</f>
        <v>0</v>
      </c>
      <c r="N16" s="35" t="n">
        <f aca="false">Расшифровка!N20</f>
        <v>14</v>
      </c>
      <c r="O16" s="35" t="n">
        <f aca="false">Расшифровка!O20</f>
        <v>8</v>
      </c>
      <c r="P16" s="36" t="n">
        <f aca="false">Расшифровка!P20</f>
        <v>93</v>
      </c>
      <c r="Q16" s="34" t="n">
        <f aca="false">Расшифровка!Z20</f>
        <v>120</v>
      </c>
      <c r="R16" s="34"/>
      <c r="S16" s="34"/>
      <c r="T16" s="34"/>
      <c r="U16" s="34"/>
      <c r="V16" s="34"/>
      <c r="W16" s="37"/>
      <c r="X16" s="38"/>
      <c r="Y16" s="39"/>
      <c r="Z16" s="40"/>
    </row>
    <row r="17" customFormat="false" ht="13.8" hidden="false" customHeight="false" outlineLevel="0" collapsed="false">
      <c r="A17" s="32" t="str">
        <f aca="false">Расшифровка!A21</f>
        <v>ОУД.10</v>
      </c>
      <c r="B17" s="33" t="str">
        <f aca="false">Расшифровка!B21</f>
        <v>Физика</v>
      </c>
      <c r="C17" s="34" t="n">
        <v>2</v>
      </c>
      <c r="D17" s="34" t="n">
        <v>1</v>
      </c>
      <c r="E17" s="34"/>
      <c r="F17" s="34"/>
      <c r="G17" s="35" t="n">
        <f aca="false">Расшифровка!G21</f>
        <v>183</v>
      </c>
      <c r="H17" s="35" t="n">
        <f aca="false">Расшифровка!H21</f>
        <v>0</v>
      </c>
      <c r="I17" s="35" t="n">
        <f aca="false">Расшифровка!I21</f>
        <v>173</v>
      </c>
      <c r="J17" s="35" t="n">
        <f aca="false">Расшифровка!J21</f>
        <v>87</v>
      </c>
      <c r="K17" s="35" t="n">
        <f aca="false">Расшифровка!K21</f>
        <v>86</v>
      </c>
      <c r="L17" s="35" t="n">
        <f aca="false">Расшифровка!L21</f>
        <v>0</v>
      </c>
      <c r="M17" s="35" t="n">
        <f aca="false">Расшифровка!M21</f>
        <v>0</v>
      </c>
      <c r="N17" s="35" t="n">
        <f aca="false">Расшифровка!N21</f>
        <v>2</v>
      </c>
      <c r="O17" s="35" t="n">
        <f aca="false">Расшифровка!O21</f>
        <v>8</v>
      </c>
      <c r="P17" s="36" t="n">
        <f aca="false">Расшифровка!P21</f>
        <v>85</v>
      </c>
      <c r="Q17" s="34" t="n">
        <f aca="false">Расшифровка!Z21</f>
        <v>98</v>
      </c>
      <c r="R17" s="34"/>
      <c r="S17" s="34"/>
      <c r="T17" s="34"/>
      <c r="U17" s="34"/>
      <c r="V17" s="34"/>
      <c r="W17" s="37"/>
      <c r="X17" s="38"/>
      <c r="Y17" s="39"/>
      <c r="Z17" s="40"/>
    </row>
    <row r="18" customFormat="false" ht="13.8" hidden="false" customHeight="false" outlineLevel="0" collapsed="false">
      <c r="A18" s="32" t="str">
        <f aca="false">Расшифровка!A22</f>
        <v>ОУД.11</v>
      </c>
      <c r="B18" s="33" t="str">
        <f aca="false">Расшифровка!B22</f>
        <v>Родная литература</v>
      </c>
      <c r="C18" s="34"/>
      <c r="D18" s="34" t="n">
        <v>2</v>
      </c>
      <c r="E18" s="34"/>
      <c r="F18" s="34" t="n">
        <v>1</v>
      </c>
      <c r="G18" s="35" t="n">
        <f aca="false">Расшифровка!G22</f>
        <v>78</v>
      </c>
      <c r="H18" s="35" t="n">
        <f aca="false">Расшифровка!H22</f>
        <v>0</v>
      </c>
      <c r="I18" s="35" t="n">
        <f aca="false">Расшифровка!I22</f>
        <v>78</v>
      </c>
      <c r="J18" s="35" t="n">
        <f aca="false">Расшифровка!J22</f>
        <v>58</v>
      </c>
      <c r="K18" s="35" t="n">
        <f aca="false">Расшифровка!K22</f>
        <v>20</v>
      </c>
      <c r="L18" s="35" t="n">
        <f aca="false">Расшифровка!L22</f>
        <v>0</v>
      </c>
      <c r="M18" s="35" t="n">
        <f aca="false">Расшифровка!M22</f>
        <v>0</v>
      </c>
      <c r="N18" s="35" t="n">
        <f aca="false">Расшифровка!N22</f>
        <v>0</v>
      </c>
      <c r="O18" s="35" t="n">
        <f aca="false">Расшифровка!O22</f>
        <v>0</v>
      </c>
      <c r="P18" s="36" t="n">
        <f aca="false">Расшифровка!P22</f>
        <v>34</v>
      </c>
      <c r="Q18" s="34" t="n">
        <f aca="false">Расшифровка!Z22</f>
        <v>44</v>
      </c>
      <c r="R18" s="34"/>
      <c r="S18" s="34"/>
      <c r="T18" s="34"/>
      <c r="U18" s="34"/>
      <c r="V18" s="34"/>
      <c r="W18" s="37"/>
      <c r="X18" s="38"/>
      <c r="Y18" s="39"/>
      <c r="Z18" s="40"/>
    </row>
    <row r="19" customFormat="false" ht="13.8" hidden="false" customHeight="false" outlineLevel="0" collapsed="false">
      <c r="A19" s="42" t="str">
        <f aca="false">Расшифровка!A24</f>
        <v>ОУД.12</v>
      </c>
      <c r="B19" s="43" t="str">
        <f aca="false">Расшифровка!B24</f>
        <v>Основы общественных наук</v>
      </c>
      <c r="C19" s="44"/>
      <c r="D19" s="45" t="n">
        <v>2</v>
      </c>
      <c r="E19" s="45"/>
      <c r="F19" s="45" t="n">
        <v>1</v>
      </c>
      <c r="G19" s="46" t="n">
        <f aca="false">Расшифровка!G24</f>
        <v>117</v>
      </c>
      <c r="H19" s="46" t="n">
        <f aca="false">Расшифровка!H24</f>
        <v>0</v>
      </c>
      <c r="I19" s="46" t="n">
        <f aca="false">Расшифровка!I24</f>
        <v>117</v>
      </c>
      <c r="J19" s="46" t="n">
        <f aca="false">Расшифровка!J24</f>
        <v>87</v>
      </c>
      <c r="K19" s="46" t="n">
        <f aca="false">Расшифровка!K24</f>
        <v>30</v>
      </c>
      <c r="L19" s="46" t="n">
        <f aca="false">Расшифровка!L24</f>
        <v>0</v>
      </c>
      <c r="M19" s="46" t="n">
        <f aca="false">Расшифровка!M24</f>
        <v>0</v>
      </c>
      <c r="N19" s="46" t="n">
        <f aca="false">Расшифровка!N24</f>
        <v>0</v>
      </c>
      <c r="O19" s="46" t="n">
        <f aca="false">Расшифровка!O24</f>
        <v>0</v>
      </c>
      <c r="P19" s="47" t="n">
        <f aca="false">Расшифровка!P24</f>
        <v>51</v>
      </c>
      <c r="Q19" s="45" t="n">
        <f aca="false">Расшифровка!Z24</f>
        <v>66</v>
      </c>
      <c r="R19" s="44"/>
      <c r="S19" s="44"/>
      <c r="T19" s="44"/>
      <c r="U19" s="44"/>
      <c r="V19" s="44"/>
      <c r="W19" s="48"/>
      <c r="X19" s="49"/>
      <c r="Y19" s="50"/>
      <c r="Z19" s="51"/>
    </row>
    <row r="20" customFormat="false" ht="13.8" hidden="false" customHeight="false" outlineLevel="0" collapsed="false">
      <c r="A20" s="32" t="s">
        <v>38</v>
      </c>
      <c r="B20" s="33" t="s">
        <v>39</v>
      </c>
      <c r="C20" s="33"/>
      <c r="D20" s="34" t="n">
        <v>5</v>
      </c>
      <c r="E20" s="34"/>
      <c r="F20" s="34"/>
      <c r="G20" s="34" t="n">
        <f aca="false">Расшифровка!G26</f>
        <v>46</v>
      </c>
      <c r="H20" s="34" t="n">
        <f aca="false">Расшифровка!H26</f>
        <v>2</v>
      </c>
      <c r="I20" s="34" t="n">
        <f aca="false">Расшифровка!I26</f>
        <v>42</v>
      </c>
      <c r="J20" s="34" t="n">
        <f aca="false">Расшифровка!J26</f>
        <v>24</v>
      </c>
      <c r="K20" s="34" t="n">
        <f aca="false">Расшифровка!K26</f>
        <v>18</v>
      </c>
      <c r="L20" s="34" t="n">
        <f aca="false">Расшифровка!L26</f>
        <v>0</v>
      </c>
      <c r="M20" s="34" t="n">
        <f aca="false">Расшифровка!M26</f>
        <v>0</v>
      </c>
      <c r="N20" s="34" t="n">
        <f aca="false">Расшифровка!N26</f>
        <v>2</v>
      </c>
      <c r="O20" s="52" t="n">
        <f aca="false">Расшифровка!O26</f>
        <v>0</v>
      </c>
      <c r="P20" s="34"/>
      <c r="Q20" s="34"/>
      <c r="R20" s="34" t="n">
        <f aca="false">Расшифровка!AJ26</f>
        <v>0</v>
      </c>
      <c r="S20" s="34" t="n">
        <f aca="false">Расшифровка!AT26</f>
        <v>0</v>
      </c>
      <c r="T20" s="34" t="n">
        <f aca="false">Расшифровка!BD26</f>
        <v>46</v>
      </c>
      <c r="U20" s="34" t="n">
        <f aca="false">Расшифровка!BN26</f>
        <v>0</v>
      </c>
      <c r="V20" s="34" t="n">
        <f aca="false">Расшифровка!BX26</f>
        <v>0</v>
      </c>
      <c r="W20" s="52" t="n">
        <f aca="false">Расшифровка!CH26</f>
        <v>0</v>
      </c>
      <c r="X20" s="38" t="n">
        <f aca="false">Y20-Z20</f>
        <v>-2</v>
      </c>
      <c r="Y20" s="34" t="n">
        <f aca="false">G20</f>
        <v>46</v>
      </c>
      <c r="Z20" s="53" t="n">
        <v>48</v>
      </c>
      <c r="AA20" s="54"/>
    </row>
    <row r="21" customFormat="false" ht="13.8" hidden="false" customHeight="false" outlineLevel="0" collapsed="false">
      <c r="A21" s="32" t="s">
        <v>40</v>
      </c>
      <c r="B21" s="33" t="s">
        <v>41</v>
      </c>
      <c r="C21" s="33"/>
      <c r="D21" s="34" t="n">
        <v>3</v>
      </c>
      <c r="E21" s="34"/>
      <c r="F21" s="34"/>
      <c r="G21" s="34" t="n">
        <f aca="false">Расшифровка!G27</f>
        <v>50</v>
      </c>
      <c r="H21" s="34" t="n">
        <f aca="false">Расшифровка!H27</f>
        <v>0</v>
      </c>
      <c r="I21" s="34" t="n">
        <f aca="false">Расшифровка!I27</f>
        <v>48</v>
      </c>
      <c r="J21" s="34" t="n">
        <f aca="false">Расшифровка!J27</f>
        <v>34</v>
      </c>
      <c r="K21" s="34" t="n">
        <f aca="false">Расшифровка!K27</f>
        <v>14</v>
      </c>
      <c r="L21" s="34" t="n">
        <f aca="false">Расшифровка!L27</f>
        <v>0</v>
      </c>
      <c r="M21" s="34" t="n">
        <f aca="false">Расшифровка!M27</f>
        <v>0</v>
      </c>
      <c r="N21" s="34" t="n">
        <f aca="false">Расшифровка!N27</f>
        <v>2</v>
      </c>
      <c r="O21" s="52" t="n">
        <f aca="false">Расшифровка!O27</f>
        <v>0</v>
      </c>
      <c r="P21" s="34"/>
      <c r="Q21" s="34"/>
      <c r="R21" s="34" t="n">
        <f aca="false">Расшифровка!AJ27</f>
        <v>50</v>
      </c>
      <c r="S21" s="34" t="n">
        <f aca="false">Расшифровка!AT27</f>
        <v>0</v>
      </c>
      <c r="T21" s="34" t="n">
        <f aca="false">Расшифровка!BD27</f>
        <v>0</v>
      </c>
      <c r="U21" s="34" t="n">
        <f aca="false">Расшифровка!BN27</f>
        <v>0</v>
      </c>
      <c r="V21" s="34" t="n">
        <f aca="false">Расшифровка!BX27</f>
        <v>0</v>
      </c>
      <c r="W21" s="52" t="n">
        <f aca="false">Расшифровка!CH27</f>
        <v>0</v>
      </c>
      <c r="X21" s="38" t="n">
        <f aca="false">Y21-Z21</f>
        <v>14</v>
      </c>
      <c r="Y21" s="34" t="n">
        <f aca="false">G21</f>
        <v>50</v>
      </c>
      <c r="Z21" s="53" t="n">
        <v>36</v>
      </c>
      <c r="AA21" s="54"/>
    </row>
    <row r="22" customFormat="false" ht="13.8" hidden="false" customHeight="false" outlineLevel="0" collapsed="false">
      <c r="A22" s="32" t="s">
        <v>42</v>
      </c>
      <c r="B22" s="33" t="s">
        <v>43</v>
      </c>
      <c r="C22" s="33"/>
      <c r="D22" s="34" t="s">
        <v>44</v>
      </c>
      <c r="E22" s="34"/>
      <c r="F22" s="34" t="n">
        <v>3.5</v>
      </c>
      <c r="G22" s="34" t="n">
        <f aca="false">Расшифровка!G28</f>
        <v>182</v>
      </c>
      <c r="H22" s="34" t="n">
        <f aca="false">Расшифровка!H28</f>
        <v>2</v>
      </c>
      <c r="I22" s="34" t="n">
        <f aca="false">Расшифровка!I28</f>
        <v>176</v>
      </c>
      <c r="J22" s="34" t="n">
        <f aca="false">Расшифровка!J28</f>
        <v>0</v>
      </c>
      <c r="K22" s="34" t="n">
        <f aca="false">Расшифровка!K28</f>
        <v>176</v>
      </c>
      <c r="L22" s="34" t="n">
        <f aca="false">Расшифровка!L28</f>
        <v>0</v>
      </c>
      <c r="M22" s="34" t="n">
        <f aca="false">Расшифровка!M28</f>
        <v>0</v>
      </c>
      <c r="N22" s="34" t="n">
        <f aca="false">Расшифровка!N28</f>
        <v>4</v>
      </c>
      <c r="O22" s="52" t="n">
        <f aca="false">Расшифровка!O28</f>
        <v>0</v>
      </c>
      <c r="P22" s="34"/>
      <c r="Q22" s="34"/>
      <c r="R22" s="34" t="n">
        <f aca="false">Расшифровка!AJ28</f>
        <v>34</v>
      </c>
      <c r="S22" s="34" t="n">
        <f aca="false">Расшифровка!AT28</f>
        <v>38</v>
      </c>
      <c r="T22" s="34" t="n">
        <f aca="false">Расшифровка!BD28</f>
        <v>30</v>
      </c>
      <c r="U22" s="34" t="n">
        <f aca="false">Расшифровка!BN28</f>
        <v>48</v>
      </c>
      <c r="V22" s="34" t="n">
        <f aca="false">Расшифровка!BX28</f>
        <v>32</v>
      </c>
      <c r="W22" s="52" t="n">
        <f aca="false">Расшифровка!CH28</f>
        <v>0</v>
      </c>
      <c r="X22" s="38" t="n">
        <f aca="false">Y22-Z22</f>
        <v>14</v>
      </c>
      <c r="Y22" s="34" t="n">
        <f aca="false">G22</f>
        <v>182</v>
      </c>
      <c r="Z22" s="53" t="n">
        <v>168</v>
      </c>
      <c r="AA22" s="54"/>
    </row>
    <row r="23" customFormat="false" ht="13.8" hidden="false" customHeight="false" outlineLevel="0" collapsed="false">
      <c r="A23" s="32" t="s">
        <v>45</v>
      </c>
      <c r="B23" s="33" t="s">
        <v>46</v>
      </c>
      <c r="C23" s="33"/>
      <c r="D23" s="34" t="s">
        <v>44</v>
      </c>
      <c r="E23" s="34" t="n">
        <v>3.5</v>
      </c>
      <c r="F23" s="34"/>
      <c r="G23" s="34" t="n">
        <f aca="false">Расшифровка!G29</f>
        <v>178</v>
      </c>
      <c r="H23" s="34" t="n">
        <f aca="false">Расшифровка!H29</f>
        <v>0</v>
      </c>
      <c r="I23" s="34" t="n">
        <f aca="false">Расшифровка!I29</f>
        <v>176</v>
      </c>
      <c r="J23" s="34" t="n">
        <f aca="false">Расшифровка!J29</f>
        <v>0</v>
      </c>
      <c r="K23" s="34" t="n">
        <f aca="false">Расшифровка!K29</f>
        <v>176</v>
      </c>
      <c r="L23" s="34" t="n">
        <f aca="false">Расшифровка!L29</f>
        <v>0</v>
      </c>
      <c r="M23" s="34" t="n">
        <f aca="false">Расшифровка!M29</f>
        <v>0</v>
      </c>
      <c r="N23" s="34" t="n">
        <f aca="false">Расшифровка!N29</f>
        <v>2</v>
      </c>
      <c r="O23" s="52" t="n">
        <f aca="false">Расшифровка!O29</f>
        <v>0</v>
      </c>
      <c r="P23" s="34"/>
      <c r="Q23" s="34"/>
      <c r="R23" s="34" t="n">
        <f aca="false">Расшифровка!AJ29</f>
        <v>32</v>
      </c>
      <c r="S23" s="34" t="n">
        <f aca="false">Расшифровка!AT29</f>
        <v>38</v>
      </c>
      <c r="T23" s="34" t="n">
        <f aca="false">Расшифровка!BD29</f>
        <v>28</v>
      </c>
      <c r="U23" s="34" t="n">
        <f aca="false">Расшифровка!BN29</f>
        <v>46</v>
      </c>
      <c r="V23" s="34" t="n">
        <f aca="false">Расшифровка!BX29</f>
        <v>34</v>
      </c>
      <c r="W23" s="52" t="n">
        <f aca="false">Расшифровка!CH29</f>
        <v>0</v>
      </c>
      <c r="X23" s="38" t="n">
        <f aca="false">Y23-Z23</f>
        <v>10</v>
      </c>
      <c r="Y23" s="34" t="n">
        <f aca="false">G23</f>
        <v>178</v>
      </c>
      <c r="Z23" s="53" t="n">
        <v>168</v>
      </c>
      <c r="AA23" s="54"/>
    </row>
    <row r="24" customFormat="false" ht="13.8" hidden="false" customHeight="false" outlineLevel="0" collapsed="false">
      <c r="A24" s="32" t="s">
        <v>47</v>
      </c>
      <c r="B24" s="33" t="s">
        <v>48</v>
      </c>
      <c r="C24" s="33"/>
      <c r="D24" s="34" t="s">
        <v>49</v>
      </c>
      <c r="E24" s="34"/>
      <c r="F24" s="34"/>
      <c r="G24" s="34" t="n">
        <f aca="false">Расшифровка!G30</f>
        <v>36</v>
      </c>
      <c r="H24" s="34" t="n">
        <f aca="false">Расшифровка!H30</f>
        <v>4</v>
      </c>
      <c r="I24" s="34" t="n">
        <f aca="false">Расшифровка!I30</f>
        <v>32</v>
      </c>
      <c r="J24" s="34" t="n">
        <f aca="false">Расшифровка!J30</f>
        <v>14</v>
      </c>
      <c r="K24" s="34" t="n">
        <f aca="false">Расшифровка!K30</f>
        <v>18</v>
      </c>
      <c r="L24" s="34" t="n">
        <f aca="false">Расшифровка!L30</f>
        <v>0</v>
      </c>
      <c r="M24" s="34" t="n">
        <f aca="false">Расшифровка!M30</f>
        <v>0</v>
      </c>
      <c r="N24" s="34" t="n">
        <f aca="false">Расшифровка!N30</f>
        <v>0</v>
      </c>
      <c r="O24" s="52" t="n">
        <f aca="false">Расшифровка!O30</f>
        <v>0</v>
      </c>
      <c r="P24" s="34"/>
      <c r="Q24" s="34"/>
      <c r="R24" s="34" t="n">
        <f aca="false">Расшифровка!AJ30</f>
        <v>0</v>
      </c>
      <c r="S24" s="34" t="n">
        <f aca="false">Расшифровка!AT30</f>
        <v>0</v>
      </c>
      <c r="T24" s="34" t="n">
        <f aca="false">Расшифровка!BD30</f>
        <v>0</v>
      </c>
      <c r="U24" s="34" t="n">
        <f aca="false">Расшифровка!BN30</f>
        <v>0</v>
      </c>
      <c r="V24" s="34" t="n">
        <f aca="false">Расшифровка!BX30</f>
        <v>36</v>
      </c>
      <c r="W24" s="52" t="n">
        <f aca="false">Расшифровка!CH30</f>
        <v>0</v>
      </c>
      <c r="X24" s="38" t="n">
        <f aca="false">Y24-Z24</f>
        <v>-12</v>
      </c>
      <c r="Y24" s="34" t="n">
        <f aca="false">G24</f>
        <v>36</v>
      </c>
      <c r="Z24" s="53" t="n">
        <v>48</v>
      </c>
      <c r="AA24" s="54"/>
    </row>
    <row r="25" customFormat="false" ht="13.8" hidden="false" customHeight="false" outlineLevel="0" collapsed="false">
      <c r="A25" s="42" t="s">
        <v>50</v>
      </c>
      <c r="B25" s="43" t="s">
        <v>51</v>
      </c>
      <c r="C25" s="43"/>
      <c r="D25" s="45" t="n">
        <v>5</v>
      </c>
      <c r="E25" s="45"/>
      <c r="F25" s="45"/>
      <c r="G25" s="45" t="n">
        <f aca="false">Расшифровка!G31</f>
        <v>58</v>
      </c>
      <c r="H25" s="45" t="n">
        <f aca="false">Расшифровка!H31</f>
        <v>0</v>
      </c>
      <c r="I25" s="45" t="n">
        <f aca="false">Расшифровка!I31</f>
        <v>56</v>
      </c>
      <c r="J25" s="45" t="n">
        <f aca="false">Расшифровка!J31</f>
        <v>36</v>
      </c>
      <c r="K25" s="45" t="n">
        <f aca="false">Расшифровка!K31</f>
        <v>20</v>
      </c>
      <c r="L25" s="45" t="n">
        <f aca="false">Расшифровка!L31</f>
        <v>0</v>
      </c>
      <c r="M25" s="45" t="n">
        <f aca="false">Расшифровка!M31</f>
        <v>0</v>
      </c>
      <c r="N25" s="45" t="n">
        <f aca="false">Расшифровка!N31</f>
        <v>2</v>
      </c>
      <c r="O25" s="55" t="n">
        <f aca="false">Расшифровка!O31</f>
        <v>0</v>
      </c>
      <c r="P25" s="45"/>
      <c r="Q25" s="45"/>
      <c r="R25" s="45" t="n">
        <f aca="false">Расшифровка!AJ31</f>
        <v>0</v>
      </c>
      <c r="S25" s="45" t="n">
        <f aca="false">Расшифровка!AT31</f>
        <v>0</v>
      </c>
      <c r="T25" s="45" t="n">
        <f aca="false">Расшифровка!BD31</f>
        <v>58</v>
      </c>
      <c r="U25" s="45" t="n">
        <f aca="false">Расшифровка!BN31</f>
        <v>0</v>
      </c>
      <c r="V25" s="45" t="n">
        <f aca="false">Расшифровка!BX31</f>
        <v>0</v>
      </c>
      <c r="W25" s="55" t="n">
        <f aca="false">Расшифровка!CH31</f>
        <v>0</v>
      </c>
      <c r="X25" s="56" t="n">
        <f aca="false">Y25-Z25</f>
        <v>58</v>
      </c>
      <c r="Y25" s="45" t="n">
        <f aca="false">G25</f>
        <v>58</v>
      </c>
      <c r="Z25" s="57" t="n">
        <v>0</v>
      </c>
      <c r="AA25" s="54"/>
    </row>
    <row r="26" customFormat="false" ht="13.8" hidden="false" customHeight="false" outlineLevel="0" collapsed="false">
      <c r="A26" s="58" t="s">
        <v>52</v>
      </c>
      <c r="B26" s="59" t="s">
        <v>53</v>
      </c>
      <c r="C26" s="59" t="n">
        <v>4</v>
      </c>
      <c r="D26" s="34"/>
      <c r="E26" s="34"/>
      <c r="F26" s="34" t="n">
        <v>3</v>
      </c>
      <c r="G26" s="34" t="n">
        <f aca="false">Расшифровка!G33</f>
        <v>133</v>
      </c>
      <c r="H26" s="34" t="n">
        <f aca="false">Расшифровка!H33</f>
        <v>0</v>
      </c>
      <c r="I26" s="34" t="n">
        <f aca="false">Расшифровка!I33</f>
        <v>121</v>
      </c>
      <c r="J26" s="34" t="n">
        <f aca="false">Расшифровка!J33</f>
        <v>61</v>
      </c>
      <c r="K26" s="34" t="n">
        <f aca="false">Расшифровка!K33</f>
        <v>60</v>
      </c>
      <c r="L26" s="34" t="n">
        <f aca="false">Расшифровка!L33</f>
        <v>0</v>
      </c>
      <c r="M26" s="34" t="n">
        <f aca="false">Расшифровка!M33</f>
        <v>0</v>
      </c>
      <c r="N26" s="34" t="n">
        <f aca="false">Расшифровка!N33</f>
        <v>4</v>
      </c>
      <c r="O26" s="34" t="n">
        <f aca="false">Расшифровка!O33</f>
        <v>8</v>
      </c>
      <c r="P26" s="36"/>
      <c r="Q26" s="34"/>
      <c r="R26" s="34" t="n">
        <f aca="false">Расшифровка!AJ33</f>
        <v>66</v>
      </c>
      <c r="S26" s="34" t="n">
        <f aca="false">Расшифровка!AT33</f>
        <v>67</v>
      </c>
      <c r="T26" s="34" t="n">
        <f aca="false">Расшифровка!BD33</f>
        <v>0</v>
      </c>
      <c r="U26" s="34" t="n">
        <f aca="false">Расшифровка!BN33</f>
        <v>0</v>
      </c>
      <c r="V26" s="34" t="n">
        <f aca="false">Расшифровка!BX33</f>
        <v>0</v>
      </c>
      <c r="W26" s="52" t="n">
        <f aca="false">Расшифровка!CH33</f>
        <v>0</v>
      </c>
      <c r="X26" s="38" t="n">
        <f aca="false">Y26-Z26</f>
        <v>61</v>
      </c>
      <c r="Y26" s="34" t="n">
        <f aca="false">G26</f>
        <v>133</v>
      </c>
      <c r="Z26" s="53" t="n">
        <v>72</v>
      </c>
      <c r="AA26" s="54"/>
    </row>
    <row r="27" customFormat="false" ht="27.75" hidden="false" customHeight="true" outlineLevel="0" collapsed="false">
      <c r="A27" s="58" t="s">
        <v>54</v>
      </c>
      <c r="B27" s="60" t="s">
        <v>55</v>
      </c>
      <c r="C27" s="59"/>
      <c r="D27" s="34" t="s">
        <v>56</v>
      </c>
      <c r="E27" s="34"/>
      <c r="F27" s="34" t="n">
        <v>3</v>
      </c>
      <c r="G27" s="34" t="n">
        <f aca="false">Расшифровка!G34</f>
        <v>113</v>
      </c>
      <c r="H27" s="34" t="n">
        <f aca="false">Расшифровка!H34</f>
        <v>8</v>
      </c>
      <c r="I27" s="34" t="n">
        <f aca="false">Расшифровка!I34</f>
        <v>105</v>
      </c>
      <c r="J27" s="34" t="n">
        <f aca="false">Расшифровка!J34</f>
        <v>45</v>
      </c>
      <c r="K27" s="34" t="n">
        <f aca="false">Расшифровка!K34</f>
        <v>60</v>
      </c>
      <c r="L27" s="34" t="n">
        <f aca="false">Расшифровка!L34</f>
        <v>0</v>
      </c>
      <c r="M27" s="34" t="n">
        <f aca="false">Расшифровка!M34</f>
        <v>0</v>
      </c>
      <c r="N27" s="34" t="n">
        <f aca="false">Расшифровка!N34</f>
        <v>0</v>
      </c>
      <c r="O27" s="34" t="n">
        <f aca="false">Расшифровка!O34</f>
        <v>0</v>
      </c>
      <c r="P27" s="36"/>
      <c r="Q27" s="34"/>
      <c r="R27" s="34" t="n">
        <f aca="false">Расшифровка!AJ34</f>
        <v>56</v>
      </c>
      <c r="S27" s="34" t="n">
        <f aca="false">Расшифровка!AT34</f>
        <v>57</v>
      </c>
      <c r="T27" s="34" t="n">
        <f aca="false">Расшифровка!BD34</f>
        <v>0</v>
      </c>
      <c r="U27" s="34" t="n">
        <f aca="false">Расшифровка!BN34</f>
        <v>0</v>
      </c>
      <c r="V27" s="34" t="n">
        <f aca="false">Расшифровка!BX34</f>
        <v>0</v>
      </c>
      <c r="W27" s="52" t="n">
        <f aca="false">Расшифровка!CH34</f>
        <v>0</v>
      </c>
      <c r="X27" s="38" t="n">
        <f aca="false">Y27-Z27</f>
        <v>77</v>
      </c>
      <c r="Y27" s="34" t="n">
        <f aca="false">G27</f>
        <v>113</v>
      </c>
      <c r="Z27" s="53" t="n">
        <v>36</v>
      </c>
      <c r="AA27" s="54"/>
    </row>
    <row r="28" customFormat="false" ht="13.8" hidden="false" customHeight="false" outlineLevel="0" collapsed="false">
      <c r="A28" s="61" t="s">
        <v>57</v>
      </c>
      <c r="B28" s="62" t="s">
        <v>58</v>
      </c>
      <c r="C28" s="62"/>
      <c r="D28" s="45" t="s">
        <v>56</v>
      </c>
      <c r="E28" s="45"/>
      <c r="F28" s="45"/>
      <c r="G28" s="45" t="n">
        <f aca="false">Расшифровка!G35</f>
        <v>76</v>
      </c>
      <c r="H28" s="45" t="n">
        <f aca="false">Расшифровка!H35</f>
        <v>0</v>
      </c>
      <c r="I28" s="45" t="n">
        <f aca="false">Расшифровка!I35</f>
        <v>76</v>
      </c>
      <c r="J28" s="45" t="n">
        <f aca="false">Расшифровка!J35</f>
        <v>30</v>
      </c>
      <c r="K28" s="45" t="n">
        <f aca="false">Расшифровка!K35</f>
        <v>46</v>
      </c>
      <c r="L28" s="45" t="n">
        <f aca="false">Расшифровка!L35</f>
        <v>0</v>
      </c>
      <c r="M28" s="45" t="n">
        <f aca="false">Расшифровка!M35</f>
        <v>0</v>
      </c>
      <c r="N28" s="45" t="n">
        <f aca="false">Расшифровка!N35</f>
        <v>0</v>
      </c>
      <c r="O28" s="45" t="n">
        <f aca="false">Расшифровка!O35</f>
        <v>0</v>
      </c>
      <c r="P28" s="63"/>
      <c r="Q28" s="45"/>
      <c r="R28" s="45" t="n">
        <f aca="false">Расшифровка!AJ35</f>
        <v>0</v>
      </c>
      <c r="S28" s="45" t="n">
        <f aca="false">Расшифровка!AT35</f>
        <v>76</v>
      </c>
      <c r="T28" s="45" t="n">
        <f aca="false">Расшифровка!BD35</f>
        <v>0</v>
      </c>
      <c r="U28" s="45" t="n">
        <f aca="false">Расшифровка!BN35</f>
        <v>0</v>
      </c>
      <c r="V28" s="45" t="n">
        <f aca="false">Расшифровка!BX35</f>
        <v>0</v>
      </c>
      <c r="W28" s="55" t="n">
        <f aca="false">Расшифровка!CH35</f>
        <v>0</v>
      </c>
      <c r="X28" s="56" t="n">
        <f aca="false">Y28-Z28</f>
        <v>40</v>
      </c>
      <c r="Y28" s="34" t="n">
        <f aca="false">G28</f>
        <v>76</v>
      </c>
      <c r="Z28" s="57" t="n">
        <v>36</v>
      </c>
      <c r="AA28" s="54"/>
    </row>
    <row r="29" customFormat="false" ht="13.8" hidden="false" customHeight="false" outlineLevel="0" collapsed="false">
      <c r="A29" s="64" t="s">
        <v>59</v>
      </c>
      <c r="B29" s="65" t="s">
        <v>60</v>
      </c>
      <c r="C29" s="65" t="n">
        <v>3</v>
      </c>
      <c r="D29" s="34"/>
      <c r="E29" s="34"/>
      <c r="F29" s="34"/>
      <c r="G29" s="34" t="n">
        <f aca="false">Расшифровка!G37</f>
        <v>80</v>
      </c>
      <c r="H29" s="34" t="n">
        <f aca="false">Расшифровка!H37</f>
        <v>6</v>
      </c>
      <c r="I29" s="34" t="n">
        <f aca="false">Расшифровка!I37</f>
        <v>64</v>
      </c>
      <c r="J29" s="34" t="n">
        <f aca="false">Расшифровка!J37</f>
        <v>24</v>
      </c>
      <c r="K29" s="34" t="n">
        <f aca="false">Расшифровка!K37</f>
        <v>40</v>
      </c>
      <c r="L29" s="34" t="n">
        <f aca="false">Расшифровка!L37</f>
        <v>0</v>
      </c>
      <c r="M29" s="34" t="n">
        <f aca="false">Расшифровка!M37</f>
        <v>0</v>
      </c>
      <c r="N29" s="34" t="n">
        <f aca="false">Расшифровка!N37</f>
        <v>2</v>
      </c>
      <c r="O29" s="34" t="n">
        <f aca="false">Расшифровка!O37</f>
        <v>8</v>
      </c>
      <c r="P29" s="36"/>
      <c r="Q29" s="34"/>
      <c r="R29" s="34" t="n">
        <f aca="false">Расшифровка!AJ37</f>
        <v>80</v>
      </c>
      <c r="S29" s="34" t="n">
        <f aca="false">Расшифровка!AT37</f>
        <v>0</v>
      </c>
      <c r="T29" s="34" t="n">
        <f aca="false">Расшифровка!BD37</f>
        <v>0</v>
      </c>
      <c r="U29" s="34" t="n">
        <f aca="false">Расшифровка!BN37</f>
        <v>0</v>
      </c>
      <c r="V29" s="34" t="n">
        <f aca="false">Расшифровка!BX37</f>
        <v>0</v>
      </c>
      <c r="W29" s="52"/>
      <c r="X29" s="38" t="n">
        <f aca="false">Y29-Z29</f>
        <v>32</v>
      </c>
      <c r="Y29" s="34" t="n">
        <f aca="false">G29</f>
        <v>80</v>
      </c>
      <c r="Z29" s="53" t="n">
        <v>48</v>
      </c>
      <c r="AA29" s="54"/>
    </row>
    <row r="30" customFormat="false" ht="13.8" hidden="false" customHeight="false" outlineLevel="0" collapsed="false">
      <c r="A30" s="64" t="s">
        <v>61</v>
      </c>
      <c r="B30" s="65" t="s">
        <v>62</v>
      </c>
      <c r="C30" s="65" t="n">
        <v>4</v>
      </c>
      <c r="D30" s="34"/>
      <c r="E30" s="34"/>
      <c r="F30" s="34" t="n">
        <v>3</v>
      </c>
      <c r="G30" s="34" t="n">
        <f aca="false">Расшифровка!G38</f>
        <v>117</v>
      </c>
      <c r="H30" s="34" t="n">
        <f aca="false">Расшифровка!H38</f>
        <v>0</v>
      </c>
      <c r="I30" s="34" t="n">
        <f aca="false">Расшифровка!I38</f>
        <v>105</v>
      </c>
      <c r="J30" s="34" t="n">
        <f aca="false">Расшифровка!J38</f>
        <v>55</v>
      </c>
      <c r="K30" s="34" t="n">
        <f aca="false">Расшифровка!K38</f>
        <v>50</v>
      </c>
      <c r="L30" s="34" t="n">
        <f aca="false">Расшифровка!L38</f>
        <v>0</v>
      </c>
      <c r="M30" s="34" t="n">
        <f aca="false">Расшифровка!M38</f>
        <v>0</v>
      </c>
      <c r="N30" s="34" t="n">
        <f aca="false">Расшифровка!N38</f>
        <v>4</v>
      </c>
      <c r="O30" s="34" t="n">
        <f aca="false">Расшифровка!O38</f>
        <v>8</v>
      </c>
      <c r="P30" s="36"/>
      <c r="Q30" s="34"/>
      <c r="R30" s="34" t="n">
        <f aca="false">Расшифровка!AJ38</f>
        <v>50</v>
      </c>
      <c r="S30" s="34" t="n">
        <f aca="false">Расшифровка!AT38</f>
        <v>67</v>
      </c>
      <c r="T30" s="34" t="n">
        <f aca="false">Расшифровка!BD38</f>
        <v>0</v>
      </c>
      <c r="U30" s="34" t="n">
        <f aca="false">Расшифровка!BN38</f>
        <v>0</v>
      </c>
      <c r="V30" s="34" t="n">
        <f aca="false">Расшифровка!BX38</f>
        <v>0</v>
      </c>
      <c r="W30" s="52"/>
      <c r="X30" s="38" t="n">
        <f aca="false">Y30-Z30</f>
        <v>49</v>
      </c>
      <c r="Y30" s="34" t="n">
        <f aca="false">G30</f>
        <v>117</v>
      </c>
      <c r="Z30" s="53" t="n">
        <v>68</v>
      </c>
      <c r="AA30" s="54"/>
    </row>
    <row r="31" customFormat="false" ht="13.8" hidden="false" customHeight="false" outlineLevel="0" collapsed="false">
      <c r="A31" s="64" t="s">
        <v>63</v>
      </c>
      <c r="B31" s="65" t="s">
        <v>64</v>
      </c>
      <c r="C31" s="65" t="n">
        <v>3</v>
      </c>
      <c r="D31" s="34"/>
      <c r="E31" s="34"/>
      <c r="F31" s="34"/>
      <c r="G31" s="34" t="n">
        <f aca="false">Расшифровка!G39</f>
        <v>74</v>
      </c>
      <c r="H31" s="34" t="n">
        <f aca="false">Расшифровка!H39</f>
        <v>0</v>
      </c>
      <c r="I31" s="34" t="n">
        <f aca="false">Расшифровка!I39</f>
        <v>64</v>
      </c>
      <c r="J31" s="34" t="n">
        <f aca="false">Расшифровка!J39</f>
        <v>14</v>
      </c>
      <c r="K31" s="34" t="n">
        <f aca="false">Расшифровка!K39</f>
        <v>50</v>
      </c>
      <c r="L31" s="34" t="n">
        <f aca="false">Расшифровка!L39</f>
        <v>0</v>
      </c>
      <c r="M31" s="34" t="n">
        <f aca="false">Расшифровка!M39</f>
        <v>0</v>
      </c>
      <c r="N31" s="34" t="n">
        <f aca="false">Расшифровка!N39</f>
        <v>2</v>
      </c>
      <c r="O31" s="34" t="n">
        <f aca="false">Расшифровка!O39</f>
        <v>8</v>
      </c>
      <c r="P31" s="36"/>
      <c r="Q31" s="34"/>
      <c r="R31" s="34" t="n">
        <f aca="false">Расшифровка!AJ39</f>
        <v>74</v>
      </c>
      <c r="S31" s="34" t="n">
        <f aca="false">Расшифровка!AT39</f>
        <v>0</v>
      </c>
      <c r="T31" s="34" t="n">
        <f aca="false">Расшифровка!BD39</f>
        <v>0</v>
      </c>
      <c r="U31" s="34" t="n">
        <f aca="false">Расшифровка!BN39</f>
        <v>0</v>
      </c>
      <c r="V31" s="34" t="n">
        <f aca="false">Расшифровка!BX39</f>
        <v>0</v>
      </c>
      <c r="W31" s="52"/>
      <c r="X31" s="38" t="n">
        <f aca="false">Y31-Z31</f>
        <v>26</v>
      </c>
      <c r="Y31" s="34" t="n">
        <f aca="false">G31</f>
        <v>74</v>
      </c>
      <c r="Z31" s="53" t="n">
        <v>48</v>
      </c>
      <c r="AA31" s="54"/>
    </row>
    <row r="32" customFormat="false" ht="13.8" hidden="false" customHeight="false" outlineLevel="0" collapsed="false">
      <c r="A32" s="64" t="s">
        <v>65</v>
      </c>
      <c r="B32" s="65" t="s">
        <v>66</v>
      </c>
      <c r="C32" s="65" t="n">
        <v>4</v>
      </c>
      <c r="D32" s="34"/>
      <c r="E32" s="34"/>
      <c r="F32" s="34"/>
      <c r="G32" s="34" t="n">
        <f aca="false">Расшифровка!G40</f>
        <v>96</v>
      </c>
      <c r="H32" s="34" t="n">
        <f aca="false">Расшифровка!H40</f>
        <v>8</v>
      </c>
      <c r="I32" s="34" t="n">
        <f aca="false">Расшифровка!I40</f>
        <v>76</v>
      </c>
      <c r="J32" s="34" t="n">
        <f aca="false">Расшифровка!J40</f>
        <v>32</v>
      </c>
      <c r="K32" s="34" t="n">
        <f aca="false">Расшифровка!K40</f>
        <v>44</v>
      </c>
      <c r="L32" s="34" t="n">
        <f aca="false">Расшифровка!L40</f>
        <v>0</v>
      </c>
      <c r="M32" s="34" t="n">
        <f aca="false">Расшифровка!M40</f>
        <v>0</v>
      </c>
      <c r="N32" s="34" t="n">
        <f aca="false">Расшифровка!N40</f>
        <v>4</v>
      </c>
      <c r="O32" s="34" t="n">
        <f aca="false">Расшифровка!O40</f>
        <v>8</v>
      </c>
      <c r="P32" s="36"/>
      <c r="Q32" s="34"/>
      <c r="R32" s="34" t="n">
        <f aca="false">Расшифровка!AJ40</f>
        <v>0</v>
      </c>
      <c r="S32" s="34" t="n">
        <f aca="false">Расшифровка!AT40</f>
        <v>96</v>
      </c>
      <c r="T32" s="34" t="n">
        <f aca="false">Расшифровка!BD40</f>
        <v>0</v>
      </c>
      <c r="U32" s="34" t="n">
        <f aca="false">Расшифровка!BN40</f>
        <v>0</v>
      </c>
      <c r="V32" s="34" t="n">
        <f aca="false">Расшифровка!BX40</f>
        <v>0</v>
      </c>
      <c r="W32" s="52"/>
      <c r="X32" s="38" t="n">
        <f aca="false">Y32-Z32</f>
        <v>60</v>
      </c>
      <c r="Y32" s="34" t="n">
        <f aca="false">G32</f>
        <v>96</v>
      </c>
      <c r="Z32" s="53" t="n">
        <v>36</v>
      </c>
      <c r="AA32" s="54"/>
    </row>
    <row r="33" customFormat="false" ht="22.15" hidden="false" customHeight="true" outlineLevel="0" collapsed="false">
      <c r="A33" s="64" t="s">
        <v>67</v>
      </c>
      <c r="B33" s="65" t="s">
        <v>68</v>
      </c>
      <c r="C33" s="65"/>
      <c r="D33" s="34" t="s">
        <v>49</v>
      </c>
      <c r="E33" s="34"/>
      <c r="F33" s="34"/>
      <c r="G33" s="34" t="n">
        <f aca="false">Расшифровка!G41</f>
        <v>32</v>
      </c>
      <c r="H33" s="34" t="n">
        <f aca="false">Расшифровка!H41</f>
        <v>0</v>
      </c>
      <c r="I33" s="34" t="n">
        <f aca="false">Расшифровка!I41</f>
        <v>32</v>
      </c>
      <c r="J33" s="34" t="n">
        <f aca="false">Расшифровка!J41</f>
        <v>18</v>
      </c>
      <c r="K33" s="34" t="n">
        <f aca="false">Расшифровка!K41</f>
        <v>14</v>
      </c>
      <c r="L33" s="34" t="n">
        <f aca="false">Расшифровка!L41</f>
        <v>0</v>
      </c>
      <c r="M33" s="34" t="n">
        <f aca="false">Расшифровка!M41</f>
        <v>0</v>
      </c>
      <c r="N33" s="34" t="n">
        <f aca="false">Расшифровка!N41</f>
        <v>0</v>
      </c>
      <c r="O33" s="34" t="n">
        <f aca="false">Расшифровка!O41</f>
        <v>0</v>
      </c>
      <c r="P33" s="36"/>
      <c r="Q33" s="34"/>
      <c r="R33" s="34" t="n">
        <f aca="false">Расшифровка!AJ41</f>
        <v>0</v>
      </c>
      <c r="S33" s="34" t="n">
        <f aca="false">Расшифровка!AT41</f>
        <v>0</v>
      </c>
      <c r="T33" s="34" t="n">
        <f aca="false">Расшифровка!BD41</f>
        <v>0</v>
      </c>
      <c r="U33" s="34" t="n">
        <f aca="false">Расшифровка!BN41</f>
        <v>0</v>
      </c>
      <c r="V33" s="34" t="n">
        <f aca="false">Расшифровка!BX41</f>
        <v>32</v>
      </c>
      <c r="W33" s="52"/>
      <c r="X33" s="38" t="n">
        <f aca="false">Y33-Z33</f>
        <v>-4</v>
      </c>
      <c r="Y33" s="34" t="n">
        <f aca="false">G33</f>
        <v>32</v>
      </c>
      <c r="Z33" s="53" t="n">
        <v>36</v>
      </c>
      <c r="AA33" s="54"/>
    </row>
    <row r="34" customFormat="false" ht="13.8" hidden="false" customHeight="false" outlineLevel="0" collapsed="false">
      <c r="A34" s="64" t="s">
        <v>69</v>
      </c>
      <c r="B34" s="65" t="s">
        <v>70</v>
      </c>
      <c r="C34" s="65"/>
      <c r="D34" s="34"/>
      <c r="E34" s="34" t="n">
        <v>7</v>
      </c>
      <c r="F34" s="34"/>
      <c r="G34" s="34" t="n">
        <f aca="false">Расшифровка!G42</f>
        <v>68</v>
      </c>
      <c r="H34" s="34" t="n">
        <f aca="false">Расшифровка!H42</f>
        <v>0</v>
      </c>
      <c r="I34" s="34" t="n">
        <f aca="false">Расшифровка!I42</f>
        <v>64</v>
      </c>
      <c r="J34" s="34" t="n">
        <f aca="false">Расшифровка!J42</f>
        <v>44</v>
      </c>
      <c r="K34" s="34" t="n">
        <f aca="false">Расшифровка!K42</f>
        <v>20</v>
      </c>
      <c r="L34" s="34" t="n">
        <f aca="false">Расшифровка!L42</f>
        <v>0</v>
      </c>
      <c r="M34" s="34" t="n">
        <f aca="false">Расшифровка!M42</f>
        <v>0</v>
      </c>
      <c r="N34" s="34" t="n">
        <f aca="false">Расшифровка!N42</f>
        <v>4</v>
      </c>
      <c r="O34" s="34" t="n">
        <f aca="false">Расшифровка!O42</f>
        <v>0</v>
      </c>
      <c r="P34" s="36"/>
      <c r="Q34" s="34"/>
      <c r="R34" s="34" t="n">
        <f aca="false">Расшифровка!AJ42</f>
        <v>0</v>
      </c>
      <c r="S34" s="34" t="n">
        <f aca="false">Расшифровка!AT42</f>
        <v>0</v>
      </c>
      <c r="T34" s="34" t="n">
        <f aca="false">Расшифровка!BD42</f>
        <v>0</v>
      </c>
      <c r="U34" s="34" t="n">
        <f aca="false">Расшифровка!BN42</f>
        <v>0</v>
      </c>
      <c r="V34" s="34" t="n">
        <f aca="false">Расшифровка!BX42</f>
        <v>68</v>
      </c>
      <c r="W34" s="52"/>
      <c r="X34" s="38" t="n">
        <f aca="false">Y34-Z34</f>
        <v>0</v>
      </c>
      <c r="Y34" s="34" t="n">
        <f aca="false">G34</f>
        <v>68</v>
      </c>
      <c r="Z34" s="53" t="n">
        <v>68</v>
      </c>
      <c r="AA34" s="54"/>
    </row>
    <row r="35" customFormat="false" ht="13.8" hidden="false" customHeight="false" outlineLevel="0" collapsed="false">
      <c r="A35" s="64" t="s">
        <v>71</v>
      </c>
      <c r="B35" s="65" t="s">
        <v>72</v>
      </c>
      <c r="C35" s="65"/>
      <c r="D35" s="34" t="n">
        <v>7</v>
      </c>
      <c r="E35" s="34"/>
      <c r="F35" s="34"/>
      <c r="G35" s="34" t="n">
        <f aca="false">Расшифровка!G43</f>
        <v>32</v>
      </c>
      <c r="H35" s="34" t="n">
        <f aca="false">Расшифровка!H43</f>
        <v>0</v>
      </c>
      <c r="I35" s="34" t="n">
        <f aca="false">Расшифровка!I43</f>
        <v>32</v>
      </c>
      <c r="J35" s="34" t="n">
        <f aca="false">Расшифровка!J43</f>
        <v>18</v>
      </c>
      <c r="K35" s="34" t="n">
        <f aca="false">Расшифровка!K43</f>
        <v>14</v>
      </c>
      <c r="L35" s="34" t="n">
        <f aca="false">Расшифровка!L43</f>
        <v>0</v>
      </c>
      <c r="M35" s="34" t="n">
        <f aca="false">Расшифровка!M43</f>
        <v>0</v>
      </c>
      <c r="N35" s="34" t="n">
        <f aca="false">Расшифровка!N43</f>
        <v>0</v>
      </c>
      <c r="O35" s="34" t="n">
        <f aca="false">Расшифровка!O43</f>
        <v>0</v>
      </c>
      <c r="P35" s="36"/>
      <c r="Q35" s="34"/>
      <c r="R35" s="34" t="n">
        <f aca="false">Расшифровка!AJ43</f>
        <v>0</v>
      </c>
      <c r="S35" s="34" t="n">
        <f aca="false">Расшифровка!AT43</f>
        <v>0</v>
      </c>
      <c r="T35" s="34" t="n">
        <f aca="false">Расшифровка!BD43</f>
        <v>0</v>
      </c>
      <c r="U35" s="34" t="n">
        <f aca="false">Расшифровка!BN43</f>
        <v>0</v>
      </c>
      <c r="V35" s="34" t="n">
        <f aca="false">Расшифровка!BX43</f>
        <v>32</v>
      </c>
      <c r="W35" s="52"/>
      <c r="X35" s="38" t="n">
        <f aca="false">Y35-Z35</f>
        <v>-4</v>
      </c>
      <c r="Y35" s="34" t="n">
        <f aca="false">G35</f>
        <v>32</v>
      </c>
      <c r="Z35" s="53" t="n">
        <v>36</v>
      </c>
      <c r="AA35" s="54"/>
    </row>
    <row r="36" customFormat="false" ht="13.8" hidden="false" customHeight="false" outlineLevel="0" collapsed="false">
      <c r="A36" s="64" t="s">
        <v>73</v>
      </c>
      <c r="B36" s="66" t="s">
        <v>74</v>
      </c>
      <c r="C36" s="65" t="n">
        <v>6</v>
      </c>
      <c r="D36" s="34"/>
      <c r="E36" s="34"/>
      <c r="F36" s="34" t="n">
        <v>5</v>
      </c>
      <c r="G36" s="34" t="n">
        <f aca="false">Расшифровка!G44</f>
        <v>104</v>
      </c>
      <c r="H36" s="34" t="n">
        <f aca="false">Расшифровка!H44</f>
        <v>4</v>
      </c>
      <c r="I36" s="34" t="n">
        <f aca="false">Расшифровка!I44</f>
        <v>88</v>
      </c>
      <c r="J36" s="34" t="n">
        <f aca="false">Расшифровка!J44</f>
        <v>30</v>
      </c>
      <c r="K36" s="34" t="n">
        <f aca="false">Расшифровка!K44</f>
        <v>58</v>
      </c>
      <c r="L36" s="34" t="n">
        <f aca="false">Расшифровка!L44</f>
        <v>0</v>
      </c>
      <c r="M36" s="34" t="n">
        <f aca="false">Расшифровка!M44</f>
        <v>0</v>
      </c>
      <c r="N36" s="34" t="n">
        <f aca="false">Расшифровка!N44</f>
        <v>4</v>
      </c>
      <c r="O36" s="34" t="n">
        <f aca="false">Расшифровка!O44</f>
        <v>8</v>
      </c>
      <c r="P36" s="36"/>
      <c r="Q36" s="34"/>
      <c r="R36" s="34" t="n">
        <f aca="false">Расшифровка!AJ44</f>
        <v>0</v>
      </c>
      <c r="S36" s="34" t="n">
        <f aca="false">Расшифровка!AT44</f>
        <v>0</v>
      </c>
      <c r="T36" s="34" t="n">
        <f aca="false">Расшифровка!BD44</f>
        <v>48</v>
      </c>
      <c r="U36" s="34" t="n">
        <f aca="false">Расшифровка!BN44</f>
        <v>56</v>
      </c>
      <c r="V36" s="34" t="n">
        <f aca="false">Расшифровка!BX44</f>
        <v>0</v>
      </c>
      <c r="W36" s="52"/>
      <c r="X36" s="38" t="n">
        <f aca="false">Y36-Z36</f>
        <v>68</v>
      </c>
      <c r="Y36" s="34" t="n">
        <f aca="false">G36</f>
        <v>104</v>
      </c>
      <c r="Z36" s="53" t="n">
        <v>36</v>
      </c>
      <c r="AA36" s="54"/>
    </row>
    <row r="37" customFormat="false" ht="24.05" hidden="false" customHeight="false" outlineLevel="0" collapsed="false">
      <c r="A37" s="64" t="s">
        <v>75</v>
      </c>
      <c r="B37" s="65" t="s">
        <v>76</v>
      </c>
      <c r="C37" s="65"/>
      <c r="D37" s="34" t="n">
        <v>4</v>
      </c>
      <c r="E37" s="34"/>
      <c r="F37" s="34"/>
      <c r="G37" s="34" t="n">
        <f aca="false">Расшифровка!G45</f>
        <v>38</v>
      </c>
      <c r="H37" s="34" t="n">
        <f aca="false">Расшифровка!H45</f>
        <v>0</v>
      </c>
      <c r="I37" s="34" t="n">
        <f aca="false">Расшифровка!I45</f>
        <v>38</v>
      </c>
      <c r="J37" s="34" t="n">
        <f aca="false">Расшифровка!J45</f>
        <v>24</v>
      </c>
      <c r="K37" s="34" t="n">
        <f aca="false">Расшифровка!K45</f>
        <v>14</v>
      </c>
      <c r="L37" s="34" t="n">
        <f aca="false">Расшифровка!L45</f>
        <v>0</v>
      </c>
      <c r="M37" s="34" t="n">
        <f aca="false">Расшифровка!M45</f>
        <v>0</v>
      </c>
      <c r="N37" s="34" t="n">
        <f aca="false">Расшифровка!N45</f>
        <v>0</v>
      </c>
      <c r="O37" s="34" t="n">
        <f aca="false">Расшифровка!O45</f>
        <v>0</v>
      </c>
      <c r="P37" s="36"/>
      <c r="Q37" s="34"/>
      <c r="R37" s="34" t="n">
        <f aca="false">Расшифровка!AJ45</f>
        <v>0</v>
      </c>
      <c r="S37" s="34" t="n">
        <f aca="false">Расшифровка!AT45</f>
        <v>38</v>
      </c>
      <c r="T37" s="34" t="n">
        <f aca="false">Расшифровка!BD45</f>
        <v>0</v>
      </c>
      <c r="U37" s="34" t="n">
        <f aca="false">Расшифровка!BN45</f>
        <v>0</v>
      </c>
      <c r="V37" s="34" t="n">
        <f aca="false">Расшифровка!BX45</f>
        <v>0</v>
      </c>
      <c r="W37" s="52"/>
      <c r="X37" s="38" t="n">
        <f aca="false">Y37-Z37</f>
        <v>2</v>
      </c>
      <c r="Y37" s="34" t="n">
        <f aca="false">G37</f>
        <v>38</v>
      </c>
      <c r="Z37" s="53" t="n">
        <v>36</v>
      </c>
      <c r="AA37" s="54"/>
    </row>
    <row r="38" customFormat="false" ht="13.8" hidden="false" customHeight="false" outlineLevel="0" collapsed="false">
      <c r="A38" s="64" t="s">
        <v>77</v>
      </c>
      <c r="B38" s="66" t="s">
        <v>78</v>
      </c>
      <c r="C38" s="65"/>
      <c r="D38" s="34" t="n">
        <v>4</v>
      </c>
      <c r="E38" s="34"/>
      <c r="F38" s="34"/>
      <c r="G38" s="34" t="n">
        <f aca="false">Расшифровка!G46</f>
        <v>38</v>
      </c>
      <c r="H38" s="34" t="n">
        <f aca="false">Расшифровка!H46</f>
        <v>0</v>
      </c>
      <c r="I38" s="34" t="n">
        <f aca="false">Расшифровка!I46</f>
        <v>38</v>
      </c>
      <c r="J38" s="34" t="n">
        <f aca="false">Расшифровка!J46</f>
        <v>24</v>
      </c>
      <c r="K38" s="34" t="n">
        <f aca="false">Расшифровка!K46</f>
        <v>14</v>
      </c>
      <c r="L38" s="34" t="n">
        <f aca="false">Расшифровка!L46</f>
        <v>0</v>
      </c>
      <c r="M38" s="34" t="n">
        <f aca="false">Расшифровка!M46</f>
        <v>0</v>
      </c>
      <c r="N38" s="34" t="n">
        <f aca="false">Расшифровка!N46</f>
        <v>0</v>
      </c>
      <c r="O38" s="34" t="n">
        <f aca="false">Расшифровка!O46</f>
        <v>0</v>
      </c>
      <c r="P38" s="36"/>
      <c r="Q38" s="34"/>
      <c r="R38" s="34" t="n">
        <f aca="false">Расшифровка!AJ46</f>
        <v>0</v>
      </c>
      <c r="S38" s="34" t="n">
        <f aca="false">Расшифровка!AT46</f>
        <v>38</v>
      </c>
      <c r="T38" s="34" t="n">
        <f aca="false">Расшифровка!BD46</f>
        <v>0</v>
      </c>
      <c r="U38" s="34" t="n">
        <f aca="false">Расшифровка!BN46</f>
        <v>0</v>
      </c>
      <c r="V38" s="34" t="n">
        <f aca="false">Расшифровка!BX46</f>
        <v>0</v>
      </c>
      <c r="W38" s="52"/>
      <c r="X38" s="38" t="n">
        <f aca="false">Y38-Z38</f>
        <v>2</v>
      </c>
      <c r="Y38" s="34" t="n">
        <f aca="false">G38</f>
        <v>38</v>
      </c>
      <c r="Z38" s="53" t="n">
        <v>36</v>
      </c>
      <c r="AA38" s="54"/>
    </row>
    <row r="39" customFormat="false" ht="13.8" hidden="false" customHeight="false" outlineLevel="0" collapsed="false">
      <c r="A39" s="64" t="s">
        <v>79</v>
      </c>
      <c r="B39" s="66" t="s">
        <v>80</v>
      </c>
      <c r="C39" s="65"/>
      <c r="D39" s="34" t="n">
        <v>4</v>
      </c>
      <c r="E39" s="34"/>
      <c r="F39" s="34"/>
      <c r="G39" s="34" t="n">
        <f aca="false">Расшифровка!G47</f>
        <v>82</v>
      </c>
      <c r="H39" s="34" t="n">
        <f aca="false">Расшифровка!H47</f>
        <v>6</v>
      </c>
      <c r="I39" s="34" t="n">
        <f aca="false">Расшифровка!I47</f>
        <v>76</v>
      </c>
      <c r="J39" s="34" t="n">
        <v>0</v>
      </c>
      <c r="K39" s="34" t="n">
        <v>76</v>
      </c>
      <c r="L39" s="34" t="n">
        <f aca="false">Расшифровка!L47</f>
        <v>0</v>
      </c>
      <c r="M39" s="34" t="n">
        <f aca="false">Расшифровка!M47</f>
        <v>0</v>
      </c>
      <c r="N39" s="34" t="n">
        <f aca="false">Расшифровка!N47</f>
        <v>0</v>
      </c>
      <c r="O39" s="34" t="n">
        <f aca="false">Расшифровка!O47</f>
        <v>0</v>
      </c>
      <c r="P39" s="36"/>
      <c r="Q39" s="34"/>
      <c r="R39" s="34" t="n">
        <f aca="false">Расшифровка!AJ47</f>
        <v>0</v>
      </c>
      <c r="S39" s="34" t="n">
        <f aca="false">Расшифровка!AT47</f>
        <v>82</v>
      </c>
      <c r="T39" s="34" t="n">
        <f aca="false">Расшифровка!BD47</f>
        <v>0</v>
      </c>
      <c r="U39" s="34" t="n">
        <f aca="false">Расшифровка!BN47</f>
        <v>0</v>
      </c>
      <c r="V39" s="34" t="n">
        <f aca="false">Расшифровка!BX47</f>
        <v>0</v>
      </c>
      <c r="W39" s="52"/>
      <c r="X39" s="38" t="n">
        <f aca="false">Y39-Z39</f>
        <v>46</v>
      </c>
      <c r="Y39" s="34" t="n">
        <f aca="false">G39</f>
        <v>82</v>
      </c>
      <c r="Z39" s="53" t="n">
        <v>36</v>
      </c>
      <c r="AA39" s="54"/>
    </row>
    <row r="40" customFormat="false" ht="13.8" hidden="false" customHeight="false" outlineLevel="0" collapsed="false">
      <c r="A40" s="64" t="s">
        <v>81</v>
      </c>
      <c r="B40" s="66" t="s">
        <v>82</v>
      </c>
      <c r="C40" s="65" t="n">
        <v>3</v>
      </c>
      <c r="D40" s="34"/>
      <c r="E40" s="34"/>
      <c r="F40" s="34"/>
      <c r="G40" s="34" t="n">
        <f aca="false">Расшифровка!G48</f>
        <v>90</v>
      </c>
      <c r="H40" s="34" t="n">
        <f aca="false">Расшифровка!H48</f>
        <v>0</v>
      </c>
      <c r="I40" s="34" t="n">
        <f aca="false">Расшифровка!I48</f>
        <v>80</v>
      </c>
      <c r="J40" s="34" t="n">
        <f aca="false">Расшифровка!J48</f>
        <v>48</v>
      </c>
      <c r="K40" s="34" t="n">
        <f aca="false">Расшифровка!K48</f>
        <v>32</v>
      </c>
      <c r="L40" s="34" t="n">
        <f aca="false">Расшифровка!L48</f>
        <v>0</v>
      </c>
      <c r="M40" s="34" t="n">
        <f aca="false">Расшифровка!M48</f>
        <v>0</v>
      </c>
      <c r="N40" s="34" t="n">
        <f aca="false">Расшифровка!N48</f>
        <v>2</v>
      </c>
      <c r="O40" s="34" t="n">
        <f aca="false">Расшифровка!O48</f>
        <v>8</v>
      </c>
      <c r="P40" s="36"/>
      <c r="Q40" s="34"/>
      <c r="R40" s="34" t="n">
        <f aca="false">Расшифровка!AJ48</f>
        <v>90</v>
      </c>
      <c r="S40" s="34" t="n">
        <f aca="false">Расшифровка!AT48</f>
        <v>0</v>
      </c>
      <c r="T40" s="34" t="n">
        <f aca="false">Расшифровка!BD48</f>
        <v>0</v>
      </c>
      <c r="U40" s="34" t="n">
        <f aca="false">Расшифровка!BN48</f>
        <v>0</v>
      </c>
      <c r="V40" s="34" t="n">
        <f aca="false">Расшифровка!BX48</f>
        <v>0</v>
      </c>
      <c r="W40" s="52"/>
      <c r="X40" s="38" t="n">
        <f aca="false">Y40-Z40</f>
        <v>10</v>
      </c>
      <c r="Y40" s="34" t="n">
        <f aca="false">G40</f>
        <v>90</v>
      </c>
      <c r="Z40" s="53" t="n">
        <v>80</v>
      </c>
      <c r="AA40" s="54"/>
    </row>
    <row r="41" customFormat="false" ht="13.8" hidden="false" customHeight="false" outlineLevel="0" collapsed="false">
      <c r="A41" s="64" t="s">
        <v>83</v>
      </c>
      <c r="B41" s="66" t="s">
        <v>84</v>
      </c>
      <c r="C41" s="65"/>
      <c r="D41" s="34" t="n">
        <v>3</v>
      </c>
      <c r="E41" s="34"/>
      <c r="F41" s="34"/>
      <c r="G41" s="34" t="n">
        <f aca="false">Расшифровка!G49</f>
        <v>48</v>
      </c>
      <c r="H41" s="34" t="n">
        <f aca="false">Расшифровка!H49</f>
        <v>0</v>
      </c>
      <c r="I41" s="34" t="n">
        <f aca="false">Расшифровка!I49</f>
        <v>48</v>
      </c>
      <c r="J41" s="34" t="n">
        <f aca="false">Расшифровка!J49</f>
        <v>30</v>
      </c>
      <c r="K41" s="34" t="n">
        <f aca="false">Расшифровка!K49</f>
        <v>18</v>
      </c>
      <c r="L41" s="34" t="n">
        <f aca="false">Расшифровка!L49</f>
        <v>0</v>
      </c>
      <c r="M41" s="34" t="n">
        <f aca="false">Расшифровка!M49</f>
        <v>0</v>
      </c>
      <c r="N41" s="34" t="n">
        <f aca="false">Расшифровка!N49</f>
        <v>0</v>
      </c>
      <c r="O41" s="34" t="n">
        <f aca="false">Расшифровка!O49</f>
        <v>0</v>
      </c>
      <c r="P41" s="36"/>
      <c r="Q41" s="34"/>
      <c r="R41" s="34" t="n">
        <f aca="false">Расшифровка!AJ49</f>
        <v>48</v>
      </c>
      <c r="S41" s="34" t="n">
        <f aca="false">Расшифровка!AT49</f>
        <v>0</v>
      </c>
      <c r="T41" s="34" t="n">
        <f aca="false">Расшифровка!BD49</f>
        <v>0</v>
      </c>
      <c r="U41" s="34" t="n">
        <f aca="false">Расшифровка!BN49</f>
        <v>0</v>
      </c>
      <c r="V41" s="34" t="n">
        <f aca="false">Расшифровка!BX49</f>
        <v>0</v>
      </c>
      <c r="W41" s="52"/>
      <c r="X41" s="38" t="n">
        <f aca="false">Y41-Z41</f>
        <v>0</v>
      </c>
      <c r="Y41" s="34" t="n">
        <f aca="false">G41</f>
        <v>48</v>
      </c>
      <c r="Z41" s="53" t="n">
        <v>48</v>
      </c>
      <c r="AA41" s="54"/>
    </row>
    <row r="42" customFormat="false" ht="13.8" hidden="false" customHeight="false" outlineLevel="0" collapsed="false">
      <c r="A42" s="64" t="s">
        <v>85</v>
      </c>
      <c r="B42" s="66" t="s">
        <v>86</v>
      </c>
      <c r="C42" s="65"/>
      <c r="D42" s="34" t="s">
        <v>49</v>
      </c>
      <c r="E42" s="34"/>
      <c r="F42" s="34"/>
      <c r="G42" s="34" t="n">
        <f aca="false">Расшифровка!G50</f>
        <v>33</v>
      </c>
      <c r="H42" s="34" t="n">
        <f aca="false">Расшифровка!H50</f>
        <v>0</v>
      </c>
      <c r="I42" s="34" t="n">
        <f aca="false">Расшифровка!I50</f>
        <v>32</v>
      </c>
      <c r="J42" s="34" t="n">
        <f aca="false">Расшифровка!J50</f>
        <v>22</v>
      </c>
      <c r="K42" s="34" t="n">
        <f aca="false">Расшифровка!K50</f>
        <v>10</v>
      </c>
      <c r="L42" s="34" t="n">
        <f aca="false">Расшифровка!L50</f>
        <v>0</v>
      </c>
      <c r="M42" s="34" t="n">
        <f aca="false">Расшифровка!M50</f>
        <v>0</v>
      </c>
      <c r="N42" s="34" t="n">
        <f aca="false">Расшифровка!N50</f>
        <v>1</v>
      </c>
      <c r="O42" s="34" t="n">
        <f aca="false">Расшифровка!O50</f>
        <v>0</v>
      </c>
      <c r="P42" s="67"/>
      <c r="Q42" s="68"/>
      <c r="R42" s="34" t="n">
        <f aca="false">Расшифровка!AJ50</f>
        <v>0</v>
      </c>
      <c r="S42" s="34" t="n">
        <f aca="false">Расшифровка!AT50</f>
        <v>0</v>
      </c>
      <c r="T42" s="34" t="n">
        <f aca="false">Расшифровка!BD50</f>
        <v>0</v>
      </c>
      <c r="U42" s="34" t="n">
        <f aca="false">Расшифровка!BN50</f>
        <v>0</v>
      </c>
      <c r="V42" s="34" t="n">
        <f aca="false">Расшифровка!BX50</f>
        <v>33</v>
      </c>
      <c r="W42" s="69"/>
      <c r="X42" s="38" t="n">
        <f aca="false">Y42-Z42</f>
        <v>33</v>
      </c>
      <c r="Y42" s="34" t="n">
        <f aca="false">G42</f>
        <v>33</v>
      </c>
      <c r="Z42" s="53" t="n">
        <v>0</v>
      </c>
      <c r="AA42" s="54"/>
    </row>
    <row r="43" customFormat="false" ht="13.8" hidden="false" customHeight="false" outlineLevel="0" collapsed="false">
      <c r="A43" s="64" t="s">
        <v>87</v>
      </c>
      <c r="B43" s="66" t="s">
        <v>88</v>
      </c>
      <c r="C43" s="65"/>
      <c r="D43" s="34" t="s">
        <v>49</v>
      </c>
      <c r="E43" s="34"/>
      <c r="F43" s="34"/>
      <c r="G43" s="34" t="n">
        <f aca="false">[1]Расшифровка!G51</f>
        <v>33</v>
      </c>
      <c r="H43" s="34" t="n">
        <f aca="false">[1]Расшифровка!H51</f>
        <v>0</v>
      </c>
      <c r="I43" s="34" t="n">
        <f aca="false">[1]Расшифровка!I51</f>
        <v>32</v>
      </c>
      <c r="J43" s="34" t="n">
        <f aca="false">[1]Расшифровка!J51</f>
        <v>14</v>
      </c>
      <c r="K43" s="34" t="n">
        <f aca="false">[1]Расшифровка!K51</f>
        <v>18</v>
      </c>
      <c r="L43" s="34" t="n">
        <f aca="false">[1]Расшифровка!L51</f>
        <v>0</v>
      </c>
      <c r="M43" s="34" t="n">
        <f aca="false">[1]Расшифровка!M51</f>
        <v>0</v>
      </c>
      <c r="N43" s="34" t="n">
        <f aca="false">[1]Расшифровка!N51</f>
        <v>1</v>
      </c>
      <c r="O43" s="34" t="n">
        <f aca="false">[1]Расшифровка!O51</f>
        <v>0</v>
      </c>
      <c r="P43" s="67"/>
      <c r="Q43" s="68"/>
      <c r="R43" s="34" t="n">
        <f aca="false">[1]Расшифровка!AJ51</f>
        <v>0</v>
      </c>
      <c r="S43" s="34" t="n">
        <f aca="false">[1]Расшифровка!AT51</f>
        <v>0</v>
      </c>
      <c r="T43" s="34" t="n">
        <f aca="false">[1]Расшифровка!BD51</f>
        <v>0</v>
      </c>
      <c r="U43" s="34" t="n">
        <f aca="false">[1]Расшифровка!BN51</f>
        <v>0</v>
      </c>
      <c r="V43" s="34" t="n">
        <f aca="false">[1]Расшифровка!BX51</f>
        <v>33</v>
      </c>
      <c r="W43" s="69"/>
      <c r="X43" s="38" t="n">
        <f aca="false">Y43-Z43</f>
        <v>33</v>
      </c>
      <c r="Y43" s="34" t="n">
        <f aca="false">G43</f>
        <v>33</v>
      </c>
      <c r="Z43" s="53" t="n">
        <v>0</v>
      </c>
      <c r="AA43" s="54"/>
    </row>
    <row r="44" customFormat="false" ht="13.8" hidden="false" customHeight="false" outlineLevel="0" collapsed="false">
      <c r="A44" s="64" t="s">
        <v>89</v>
      </c>
      <c r="B44" s="66" t="s">
        <v>90</v>
      </c>
      <c r="C44" s="65"/>
      <c r="D44" s="34" t="n">
        <v>7</v>
      </c>
      <c r="E44" s="34"/>
      <c r="F44" s="34" t="n">
        <v>6</v>
      </c>
      <c r="G44" s="34" t="n">
        <f aca="false">Расшифровка!G52</f>
        <v>103</v>
      </c>
      <c r="H44" s="34" t="n">
        <f aca="false">Расшифровка!H52</f>
        <v>0</v>
      </c>
      <c r="I44" s="34" t="n">
        <f aca="false">Расшифровка!I52</f>
        <v>101</v>
      </c>
      <c r="J44" s="34" t="n">
        <f aca="false">Расшифровка!J52</f>
        <v>29</v>
      </c>
      <c r="K44" s="34" t="n">
        <f aca="false">Расшифровка!K52</f>
        <v>72</v>
      </c>
      <c r="L44" s="34" t="n">
        <f aca="false">Расшифровка!L52</f>
        <v>0</v>
      </c>
      <c r="M44" s="34" t="n">
        <f aca="false">Расшифровка!M52</f>
        <v>0</v>
      </c>
      <c r="N44" s="34" t="n">
        <f aca="false">Расшифровка!N52</f>
        <v>2</v>
      </c>
      <c r="O44" s="34" t="n">
        <f aca="false">Расшифровка!O52</f>
        <v>0</v>
      </c>
      <c r="P44" s="67"/>
      <c r="Q44" s="68"/>
      <c r="R44" s="34" t="n">
        <f aca="false">Расшифровка!AJ52</f>
        <v>0</v>
      </c>
      <c r="S44" s="34" t="n">
        <f aca="false">Расшифровка!AT52</f>
        <v>0</v>
      </c>
      <c r="T44" s="34" t="n">
        <f aca="false">Расшифровка!BD52</f>
        <v>0</v>
      </c>
      <c r="U44" s="34" t="n">
        <f aca="false">Расшифровка!BN52</f>
        <v>69</v>
      </c>
      <c r="V44" s="34" t="n">
        <f aca="false">Расшифровка!BX52</f>
        <v>34</v>
      </c>
      <c r="W44" s="69"/>
      <c r="X44" s="38" t="n">
        <f aca="false">Y44-Z44</f>
        <v>103</v>
      </c>
      <c r="Y44" s="34" t="n">
        <f aca="false">G44</f>
        <v>103</v>
      </c>
      <c r="Z44" s="53" t="n">
        <v>0</v>
      </c>
      <c r="AA44" s="54"/>
    </row>
    <row r="45" customFormat="false" ht="13.8" hidden="false" customHeight="false" outlineLevel="0" collapsed="false">
      <c r="A45" s="70" t="s">
        <v>91</v>
      </c>
      <c r="B45" s="62" t="s">
        <v>92</v>
      </c>
      <c r="C45" s="71"/>
      <c r="D45" s="45"/>
      <c r="E45" s="45" t="n">
        <v>3</v>
      </c>
      <c r="F45" s="45"/>
      <c r="G45" s="45" t="n">
        <f aca="false">Расшифровка!G53</f>
        <v>32</v>
      </c>
      <c r="H45" s="45" t="n">
        <f aca="false">Расшифровка!H53</f>
        <v>0</v>
      </c>
      <c r="I45" s="45" t="n">
        <f aca="false">Расшифровка!I53</f>
        <v>32</v>
      </c>
      <c r="J45" s="45" t="n">
        <f aca="false">Расшифровка!J53</f>
        <v>20</v>
      </c>
      <c r="K45" s="45" t="n">
        <f aca="false">Расшифровка!K53</f>
        <v>12</v>
      </c>
      <c r="L45" s="45" t="n">
        <f aca="false">Расшифровка!L53</f>
        <v>0</v>
      </c>
      <c r="M45" s="45" t="n">
        <f aca="false">Расшифровка!M53</f>
        <v>0</v>
      </c>
      <c r="N45" s="45" t="n">
        <f aca="false">Расшифровка!N53</f>
        <v>0</v>
      </c>
      <c r="O45" s="45" t="n">
        <f aca="false">Расшифровка!O53</f>
        <v>0</v>
      </c>
      <c r="P45" s="63"/>
      <c r="Q45" s="45"/>
      <c r="R45" s="45" t="n">
        <f aca="false">Расшифровка!AJ53</f>
        <v>32</v>
      </c>
      <c r="S45" s="45" t="n">
        <f aca="false">Расшифровка!AT53</f>
        <v>0</v>
      </c>
      <c r="T45" s="45" t="n">
        <f aca="false">Расшифровка!BD53</f>
        <v>0</v>
      </c>
      <c r="U45" s="45" t="n">
        <f aca="false">Расшифровка!BN53</f>
        <v>0</v>
      </c>
      <c r="V45" s="45" t="n">
        <f aca="false">Расшифровка!BX53</f>
        <v>0</v>
      </c>
      <c r="W45" s="55"/>
      <c r="X45" s="56" t="n">
        <f aca="false">Y45-Z45</f>
        <v>32</v>
      </c>
      <c r="Y45" s="45" t="n">
        <f aca="false">G45</f>
        <v>32</v>
      </c>
      <c r="Z45" s="57" t="n">
        <v>0</v>
      </c>
      <c r="AA45" s="54"/>
    </row>
    <row r="46" customFormat="false" ht="15" hidden="false" customHeight="false" outlineLevel="0" collapsed="false">
      <c r="A46" s="72"/>
      <c r="B46" s="73" t="s">
        <v>93</v>
      </c>
      <c r="C46" s="74" t="n">
        <v>8</v>
      </c>
      <c r="D46" s="74"/>
      <c r="E46" s="74"/>
      <c r="F46" s="74"/>
      <c r="G46" s="75" t="n">
        <f aca="false">Расшифровка!G56</f>
        <v>12</v>
      </c>
      <c r="H46" s="74"/>
      <c r="I46" s="74"/>
      <c r="J46" s="74"/>
      <c r="K46" s="74"/>
      <c r="L46" s="74"/>
      <c r="M46" s="74"/>
      <c r="N46" s="75" t="n">
        <f aca="false">Расшифровка!N56</f>
        <v>4</v>
      </c>
      <c r="O46" s="75" t="n">
        <f aca="false">Расшифровка!O56</f>
        <v>8</v>
      </c>
      <c r="P46" s="76"/>
      <c r="Q46" s="74"/>
      <c r="R46" s="74"/>
      <c r="S46" s="74"/>
      <c r="T46" s="74"/>
      <c r="U46" s="74"/>
      <c r="V46" s="74"/>
      <c r="W46" s="77" t="n">
        <f aca="false">Расшифровка!CH56</f>
        <v>12</v>
      </c>
      <c r="X46" s="78" t="n">
        <f aca="false">Y46-Z46</f>
        <v>12</v>
      </c>
      <c r="Y46" s="75" t="n">
        <f aca="false">G46</f>
        <v>12</v>
      </c>
      <c r="Z46" s="79" t="n">
        <v>0</v>
      </c>
      <c r="AA46" s="80"/>
    </row>
    <row r="47" customFormat="false" ht="15" hidden="false" customHeight="false" outlineLevel="0" collapsed="false">
      <c r="A47" s="81" t="s">
        <v>94</v>
      </c>
      <c r="B47" s="60" t="s">
        <v>95</v>
      </c>
      <c r="C47" s="60" t="n">
        <v>5</v>
      </c>
      <c r="D47" s="34" t="s">
        <v>56</v>
      </c>
      <c r="E47" s="34"/>
      <c r="F47" s="34"/>
      <c r="G47" s="34" t="n">
        <f aca="false">Расшифровка!G57</f>
        <v>251</v>
      </c>
      <c r="H47" s="34" t="n">
        <f aca="false">Расшифровка!H57</f>
        <v>9</v>
      </c>
      <c r="I47" s="34" t="n">
        <f aca="false">Расшифровка!I57</f>
        <v>226</v>
      </c>
      <c r="J47" s="34" t="n">
        <f aca="false">Расшифровка!J57</f>
        <v>76</v>
      </c>
      <c r="K47" s="34" t="n">
        <f aca="false">Расшифровка!K57</f>
        <v>120</v>
      </c>
      <c r="L47" s="34" t="n">
        <f aca="false">Расшифровка!L57</f>
        <v>30</v>
      </c>
      <c r="M47" s="34" t="n">
        <f aca="false">Расшифровка!M57</f>
        <v>0</v>
      </c>
      <c r="N47" s="34" t="n">
        <f aca="false">Расшифровка!N57</f>
        <v>8</v>
      </c>
      <c r="O47" s="34" t="n">
        <f aca="false">Расшифровка!O57</f>
        <v>8</v>
      </c>
      <c r="P47" s="82"/>
      <c r="Q47" s="34"/>
      <c r="R47" s="34" t="n">
        <f aca="false">Расшифровка!AJ57</f>
        <v>0</v>
      </c>
      <c r="S47" s="34" t="n">
        <f aca="false">Расшифровка!AT58</f>
        <v>123</v>
      </c>
      <c r="T47" s="34" t="n">
        <f aca="false">Расшифровка!BD59</f>
        <v>128</v>
      </c>
      <c r="U47" s="34" t="n">
        <f aca="false">Расшифровка!BN57</f>
        <v>0</v>
      </c>
      <c r="V47" s="34" t="n">
        <f aca="false">Расшифровка!BX57</f>
        <v>0</v>
      </c>
      <c r="W47" s="52" t="n">
        <f aca="false">Расшифровка!CH57</f>
        <v>0</v>
      </c>
      <c r="X47" s="78" t="n">
        <f aca="false">Y47-Z47</f>
        <v>142</v>
      </c>
      <c r="Y47" s="75" t="n">
        <f aca="false">G47</f>
        <v>251</v>
      </c>
      <c r="Z47" s="53" t="n">
        <v>109</v>
      </c>
      <c r="AA47" s="54"/>
    </row>
    <row r="48" customFormat="false" ht="26.25" hidden="false" customHeight="false" outlineLevel="0" collapsed="false">
      <c r="A48" s="81" t="s">
        <v>96</v>
      </c>
      <c r="B48" s="60" t="s">
        <v>97</v>
      </c>
      <c r="C48" s="60"/>
      <c r="D48" s="34" t="n">
        <v>6.7</v>
      </c>
      <c r="E48" s="34"/>
      <c r="F48" s="34"/>
      <c r="G48" s="34" t="n">
        <f aca="false">Расшифровка!G60</f>
        <v>274</v>
      </c>
      <c r="H48" s="34" t="n">
        <f aca="false">Расшифровка!H60</f>
        <v>10</v>
      </c>
      <c r="I48" s="34" t="n">
        <f aca="false">Расшифровка!I60</f>
        <v>250</v>
      </c>
      <c r="J48" s="34" t="n">
        <f aca="false">Расшифровка!J60</f>
        <v>128</v>
      </c>
      <c r="K48" s="34" t="n">
        <f aca="false">Расшифровка!K60</f>
        <v>122</v>
      </c>
      <c r="L48" s="34" t="n">
        <f aca="false">Расшифровка!L60</f>
        <v>0</v>
      </c>
      <c r="M48" s="34" t="n">
        <f aca="false">Расшифровка!M60</f>
        <v>0</v>
      </c>
      <c r="N48" s="34" t="n">
        <f aca="false">Расшифровка!N60</f>
        <v>6</v>
      </c>
      <c r="O48" s="34" t="n">
        <f aca="false">Расшифровка!O60</f>
        <v>8</v>
      </c>
      <c r="P48" s="82"/>
      <c r="Q48" s="34"/>
      <c r="R48" s="34" t="n">
        <f aca="false">Расшифровка!AJ60</f>
        <v>0</v>
      </c>
      <c r="S48" s="34" t="n">
        <f aca="false">Расшифровка!AT60</f>
        <v>0</v>
      </c>
      <c r="T48" s="34" t="n">
        <f aca="false">Расшифровка!BD60</f>
        <v>0</v>
      </c>
      <c r="U48" s="34" t="n">
        <f aca="false">Расшифровка!BN61</f>
        <v>144</v>
      </c>
      <c r="V48" s="34" t="n">
        <f aca="false">Расшифровка!BX62</f>
        <v>130</v>
      </c>
      <c r="W48" s="52" t="n">
        <f aca="false">Расшифровка!CH60</f>
        <v>0</v>
      </c>
      <c r="X48" s="78" t="n">
        <f aca="false">Y48-Z48</f>
        <v>3</v>
      </c>
      <c r="Y48" s="75" t="n">
        <f aca="false">G48</f>
        <v>274</v>
      </c>
      <c r="Z48" s="53" t="n">
        <v>271</v>
      </c>
      <c r="AA48" s="54"/>
    </row>
    <row r="49" customFormat="false" ht="26.25" hidden="false" customHeight="false" outlineLevel="0" collapsed="false">
      <c r="A49" s="83" t="s">
        <v>98</v>
      </c>
      <c r="B49" s="77" t="s">
        <v>99</v>
      </c>
      <c r="C49" s="77"/>
      <c r="D49" s="77" t="s">
        <v>100</v>
      </c>
      <c r="E49" s="77"/>
      <c r="F49" s="77"/>
      <c r="G49" s="77" t="n">
        <f aca="false">Расшифровка!G63+Расшифровка!G64</f>
        <v>108</v>
      </c>
      <c r="H49" s="77" t="n">
        <f aca="false">Расшифровка!H63</f>
        <v>0</v>
      </c>
      <c r="I49" s="77" t="n">
        <f aca="false">Расшифровка!I63</f>
        <v>0</v>
      </c>
      <c r="J49" s="77" t="n">
        <f aca="false">Расшифровка!J63</f>
        <v>0</v>
      </c>
      <c r="K49" s="77" t="n">
        <f aca="false">Расшифровка!K63</f>
        <v>0</v>
      </c>
      <c r="L49" s="77" t="n">
        <f aca="false">Расшифровка!L63</f>
        <v>0</v>
      </c>
      <c r="M49" s="77" t="n">
        <f aca="false">Расшифровка!M63+Расшифровка!M64</f>
        <v>108</v>
      </c>
      <c r="N49" s="77" t="n">
        <f aca="false">Расшифровка!N63</f>
        <v>0</v>
      </c>
      <c r="O49" s="77" t="n">
        <f aca="false">Расшифровка!O63</f>
        <v>0</v>
      </c>
      <c r="P49" s="77"/>
      <c r="Q49" s="77"/>
      <c r="R49" s="77" t="n">
        <f aca="false">Расшифровка!AJ63</f>
        <v>0</v>
      </c>
      <c r="S49" s="77" t="n">
        <f aca="false">Расшифровка!AT63</f>
        <v>72</v>
      </c>
      <c r="T49" s="77" t="n">
        <f aca="false">Расшифровка!BD64</f>
        <v>36</v>
      </c>
      <c r="U49" s="77" t="n">
        <f aca="false">Расшифровка!BN63</f>
        <v>0</v>
      </c>
      <c r="V49" s="77" t="n">
        <f aca="false">Расшифровка!BX63</f>
        <v>0</v>
      </c>
      <c r="W49" s="77" t="n">
        <f aca="false">Расшифровка!CH63</f>
        <v>0</v>
      </c>
      <c r="X49" s="78" t="n">
        <f aca="false">Y49-Z49</f>
        <v>8</v>
      </c>
      <c r="Y49" s="75" t="n">
        <f aca="false">G49</f>
        <v>108</v>
      </c>
      <c r="Z49" s="84" t="n">
        <v>100</v>
      </c>
      <c r="AA49" s="85"/>
    </row>
    <row r="50" customFormat="false" ht="15" hidden="false" customHeight="false" outlineLevel="0" collapsed="false">
      <c r="A50" s="86" t="s">
        <v>101</v>
      </c>
      <c r="B50" s="87" t="s">
        <v>102</v>
      </c>
      <c r="C50" s="87"/>
      <c r="D50" s="87" t="n">
        <v>8</v>
      </c>
      <c r="E50" s="87"/>
      <c r="F50" s="87"/>
      <c r="G50" s="87" t="n">
        <f aca="false">Расшифровка!G65</f>
        <v>144</v>
      </c>
      <c r="H50" s="87" t="n">
        <f aca="false">Расшифровка!H65</f>
        <v>0</v>
      </c>
      <c r="I50" s="87" t="n">
        <f aca="false">Расшифровка!I65</f>
        <v>0</v>
      </c>
      <c r="J50" s="87" t="n">
        <f aca="false">Расшифровка!J65</f>
        <v>0</v>
      </c>
      <c r="K50" s="87" t="n">
        <f aca="false">Расшифровка!K65</f>
        <v>0</v>
      </c>
      <c r="L50" s="87" t="n">
        <f aca="false">Расшифровка!L65</f>
        <v>0</v>
      </c>
      <c r="M50" s="87" t="n">
        <f aca="false">Расшифровка!M65</f>
        <v>144</v>
      </c>
      <c r="N50" s="87" t="n">
        <f aca="false">Расшифровка!N65</f>
        <v>0</v>
      </c>
      <c r="O50" s="87" t="n">
        <f aca="false">Расшифровка!O65</f>
        <v>0</v>
      </c>
      <c r="P50" s="87"/>
      <c r="Q50" s="87"/>
      <c r="R50" s="87" t="n">
        <f aca="false">Расшифровка!AJ65</f>
        <v>0</v>
      </c>
      <c r="S50" s="87" t="n">
        <f aca="false">Расшифровка!AT68</f>
        <v>0</v>
      </c>
      <c r="T50" s="87" t="n">
        <f aca="false">Расшифровка!BD65</f>
        <v>0</v>
      </c>
      <c r="U50" s="87" t="n">
        <f aca="false">Расшифровка!BN65</f>
        <v>0</v>
      </c>
      <c r="V50" s="87" t="n">
        <f aca="false">Расшифровка!BX65</f>
        <v>0</v>
      </c>
      <c r="W50" s="87" t="n">
        <f aca="false">Расшифровка!CH65</f>
        <v>144</v>
      </c>
      <c r="X50" s="78" t="n">
        <f aca="false">Y50-Z50</f>
        <v>-6</v>
      </c>
      <c r="Y50" s="75" t="n">
        <f aca="false">G50</f>
        <v>144</v>
      </c>
      <c r="Z50" s="88" t="n">
        <v>150</v>
      </c>
      <c r="AA50" s="89"/>
    </row>
    <row r="51" customFormat="false" ht="15" hidden="false" customHeight="false" outlineLevel="0" collapsed="false">
      <c r="A51" s="72"/>
      <c r="B51" s="73" t="s">
        <v>103</v>
      </c>
      <c r="C51" s="74" t="n">
        <v>8</v>
      </c>
      <c r="D51" s="74"/>
      <c r="E51" s="74"/>
      <c r="F51" s="74"/>
      <c r="G51" s="75" t="n">
        <f aca="false">Расшифровка!G67</f>
        <v>12</v>
      </c>
      <c r="H51" s="74"/>
      <c r="I51" s="74"/>
      <c r="J51" s="74"/>
      <c r="K51" s="74"/>
      <c r="L51" s="74"/>
      <c r="M51" s="74"/>
      <c r="N51" s="75" t="n">
        <f aca="false">Расшифровка!N67</f>
        <v>4</v>
      </c>
      <c r="O51" s="75" t="n">
        <f aca="false">Расшифровка!O67</f>
        <v>8</v>
      </c>
      <c r="P51" s="76"/>
      <c r="Q51" s="74"/>
      <c r="R51" s="74"/>
      <c r="S51" s="74"/>
      <c r="T51" s="74"/>
      <c r="U51" s="74"/>
      <c r="V51" s="74"/>
      <c r="W51" s="77" t="n">
        <f aca="false">Расшифровка!CH67</f>
        <v>12</v>
      </c>
      <c r="X51" s="78" t="n">
        <f aca="false">Y51-Z51</f>
        <v>12</v>
      </c>
      <c r="Y51" s="34" t="n">
        <f aca="false">G51</f>
        <v>12</v>
      </c>
      <c r="Z51" s="90" t="n">
        <v>0</v>
      </c>
      <c r="AA51" s="80"/>
    </row>
    <row r="52" customFormat="false" ht="15" hidden="false" customHeight="false" outlineLevel="0" collapsed="false">
      <c r="A52" s="81" t="s">
        <v>104</v>
      </c>
      <c r="B52" s="60" t="s">
        <v>105</v>
      </c>
      <c r="C52" s="60" t="n">
        <v>6</v>
      </c>
      <c r="D52" s="34"/>
      <c r="E52" s="34"/>
      <c r="F52" s="34" t="n">
        <v>5</v>
      </c>
      <c r="G52" s="34" t="n">
        <f aca="false">Расшифровка!G68</f>
        <v>264</v>
      </c>
      <c r="H52" s="34" t="n">
        <f aca="false">Расшифровка!H68</f>
        <v>10</v>
      </c>
      <c r="I52" s="34" t="n">
        <f aca="false">Расшифровка!I68</f>
        <v>236</v>
      </c>
      <c r="J52" s="34" t="n">
        <f aca="false">Расшифровка!J68</f>
        <v>106</v>
      </c>
      <c r="K52" s="34" t="n">
        <f aca="false">Расшифровка!K68</f>
        <v>130</v>
      </c>
      <c r="L52" s="34" t="n">
        <f aca="false">Расшифровка!L68</f>
        <v>0</v>
      </c>
      <c r="M52" s="34" t="n">
        <f aca="false">Расшифровка!M68</f>
        <v>0</v>
      </c>
      <c r="N52" s="34" t="n">
        <f aca="false">Расшифровка!N68</f>
        <v>10</v>
      </c>
      <c r="O52" s="34" t="n">
        <f aca="false">Расшифровка!O68</f>
        <v>0</v>
      </c>
      <c r="P52" s="82"/>
      <c r="Q52" s="34"/>
      <c r="R52" s="34" t="n">
        <f aca="false">Расшифровка!AJ68</f>
        <v>0</v>
      </c>
      <c r="S52" s="34" t="n">
        <f aca="false">Расшифровка!AT68</f>
        <v>0</v>
      </c>
      <c r="T52" s="34" t="n">
        <f aca="false">Расшифровка!BD69</f>
        <v>106</v>
      </c>
      <c r="U52" s="34" t="n">
        <f aca="false">Расшифровка!BN69+Расшифровка!BN70</f>
        <v>158</v>
      </c>
      <c r="V52" s="34" t="n">
        <f aca="false">Расшифровка!BX68</f>
        <v>0</v>
      </c>
      <c r="W52" s="52" t="n">
        <f aca="false">Расшифровка!CH68</f>
        <v>0</v>
      </c>
      <c r="X52" s="78" t="n">
        <f aca="false">Y52-Z52</f>
        <v>60</v>
      </c>
      <c r="Y52" s="34" t="n">
        <f aca="false">G52</f>
        <v>264</v>
      </c>
      <c r="Z52" s="53" t="n">
        <v>204</v>
      </c>
      <c r="AA52" s="54"/>
    </row>
    <row r="53" customFormat="false" ht="15" hidden="false" customHeight="false" outlineLevel="0" collapsed="false">
      <c r="A53" s="81" t="s">
        <v>106</v>
      </c>
      <c r="B53" s="60" t="s">
        <v>107</v>
      </c>
      <c r="C53" s="60" t="n">
        <v>5</v>
      </c>
      <c r="D53" s="34"/>
      <c r="E53" s="34"/>
      <c r="F53" s="34"/>
      <c r="G53" s="34" t="n">
        <f aca="false">Расшифровка!G71</f>
        <v>96</v>
      </c>
      <c r="H53" s="34" t="n">
        <f aca="false">Расшифровка!H71</f>
        <v>0</v>
      </c>
      <c r="I53" s="34" t="n">
        <f aca="false">Расшифровка!I71</f>
        <v>84</v>
      </c>
      <c r="J53" s="34" t="n">
        <f aca="false">Расшифровка!J71</f>
        <v>40</v>
      </c>
      <c r="K53" s="34" t="n">
        <f aca="false">Расшифровка!K71</f>
        <v>44</v>
      </c>
      <c r="L53" s="34" t="n">
        <f aca="false">Расшифровка!L71</f>
        <v>0</v>
      </c>
      <c r="M53" s="34" t="n">
        <f aca="false">Расшифровка!M71</f>
        <v>0</v>
      </c>
      <c r="N53" s="34" t="n">
        <f aca="false">Расшифровка!N71</f>
        <v>4</v>
      </c>
      <c r="O53" s="34" t="n">
        <f aca="false">Расшифровка!O71</f>
        <v>8</v>
      </c>
      <c r="P53" s="82"/>
      <c r="Q53" s="34"/>
      <c r="R53" s="34" t="n">
        <f aca="false">Расшифровка!AJ71</f>
        <v>0</v>
      </c>
      <c r="S53" s="34" t="n">
        <f aca="false">Расшифровка!AT71</f>
        <v>0</v>
      </c>
      <c r="T53" s="34" t="n">
        <f aca="false">Расшифровка!BD71</f>
        <v>96</v>
      </c>
      <c r="U53" s="34" t="n">
        <f aca="false">Расшифровка!BN71</f>
        <v>0</v>
      </c>
      <c r="V53" s="34" t="n">
        <f aca="false">Расшифровка!BX71</f>
        <v>0</v>
      </c>
      <c r="W53" s="52" t="n">
        <f aca="false">Расшифровка!CH71</f>
        <v>0</v>
      </c>
      <c r="X53" s="78" t="n">
        <f aca="false">Y53-Z53</f>
        <v>28</v>
      </c>
      <c r="Y53" s="34" t="n">
        <f aca="false">G53</f>
        <v>96</v>
      </c>
      <c r="Z53" s="53" t="n">
        <v>68</v>
      </c>
      <c r="AA53" s="54"/>
    </row>
    <row r="54" customFormat="false" ht="15" hidden="false" customHeight="false" outlineLevel="0" collapsed="false">
      <c r="A54" s="91" t="s">
        <v>108</v>
      </c>
      <c r="B54" s="92" t="s">
        <v>109</v>
      </c>
      <c r="C54" s="92"/>
      <c r="D54" s="34" t="n">
        <v>6</v>
      </c>
      <c r="E54" s="34"/>
      <c r="F54" s="34"/>
      <c r="G54" s="34" t="n">
        <f aca="false">Расшифровка!G72</f>
        <v>146</v>
      </c>
      <c r="H54" s="34" t="n">
        <f aca="false">Расшифровка!H72</f>
        <v>4</v>
      </c>
      <c r="I54" s="34" t="n">
        <f aca="false">Расшифровка!I72</f>
        <v>138</v>
      </c>
      <c r="J54" s="34" t="n">
        <f aca="false">Расшифровка!J72</f>
        <v>64</v>
      </c>
      <c r="K54" s="34" t="n">
        <f aca="false">Расшифровка!K72</f>
        <v>44</v>
      </c>
      <c r="L54" s="34" t="n">
        <f aca="false">Расшифровка!L72</f>
        <v>30</v>
      </c>
      <c r="M54" s="34" t="n">
        <f aca="false">Расшифровка!M72</f>
        <v>0</v>
      </c>
      <c r="N54" s="34" t="n">
        <f aca="false">Расшифровка!N72</f>
        <v>4</v>
      </c>
      <c r="O54" s="34" t="n">
        <f aca="false">Расшифровка!O72</f>
        <v>0</v>
      </c>
      <c r="P54" s="82"/>
      <c r="Q54" s="34"/>
      <c r="R54" s="34" t="n">
        <f aca="false">Расшифровка!AJ72</f>
        <v>0</v>
      </c>
      <c r="S54" s="34" t="n">
        <f aca="false">Расшифровка!AT72</f>
        <v>0</v>
      </c>
      <c r="T54" s="34" t="n">
        <f aca="false">Расшифровка!BD72</f>
        <v>0</v>
      </c>
      <c r="U54" s="34" t="n">
        <f aca="false">Расшифровка!BN72</f>
        <v>146</v>
      </c>
      <c r="V54" s="34" t="n">
        <f aca="false">Расшифровка!BX72</f>
        <v>0</v>
      </c>
      <c r="W54" s="52" t="n">
        <f aca="false">Расшифровка!CH72</f>
        <v>0</v>
      </c>
      <c r="X54" s="78" t="n">
        <f aca="false">Y54-Z54</f>
        <v>36</v>
      </c>
      <c r="Y54" s="34" t="n">
        <f aca="false">G54</f>
        <v>146</v>
      </c>
      <c r="Z54" s="53" t="n">
        <v>110</v>
      </c>
      <c r="AA54" s="54"/>
    </row>
    <row r="55" customFormat="false" ht="26.25" hidden="false" customHeight="false" outlineLevel="0" collapsed="false">
      <c r="A55" s="83" t="s">
        <v>110</v>
      </c>
      <c r="B55" s="77" t="s">
        <v>111</v>
      </c>
      <c r="C55" s="77"/>
      <c r="D55" s="77" t="n">
        <v>5.6</v>
      </c>
      <c r="E55" s="77"/>
      <c r="F55" s="77"/>
      <c r="G55" s="77" t="n">
        <f aca="false">Расшифровка!G73+Расшифровка!G74</f>
        <v>72</v>
      </c>
      <c r="H55" s="77" t="n">
        <f aca="false">Расшифровка!H73</f>
        <v>0</v>
      </c>
      <c r="I55" s="77" t="n">
        <f aca="false">Расшифровка!I73</f>
        <v>0</v>
      </c>
      <c r="J55" s="77" t="n">
        <f aca="false">Расшифровка!J73</f>
        <v>0</v>
      </c>
      <c r="K55" s="77" t="n">
        <f aca="false">Расшифровка!K73</f>
        <v>0</v>
      </c>
      <c r="L55" s="77" t="n">
        <f aca="false">Расшифровка!L73</f>
        <v>0</v>
      </c>
      <c r="M55" s="77" t="n">
        <f aca="false">Расшифровка!M73+Расшифровка!M74</f>
        <v>72</v>
      </c>
      <c r="N55" s="77" t="n">
        <f aca="false">Расшифровка!N73</f>
        <v>0</v>
      </c>
      <c r="O55" s="77" t="n">
        <f aca="false">Расшифровка!O73</f>
        <v>0</v>
      </c>
      <c r="P55" s="77"/>
      <c r="Q55" s="77"/>
      <c r="R55" s="77" t="n">
        <f aca="false">Расшифровка!AJ73</f>
        <v>0</v>
      </c>
      <c r="S55" s="77" t="n">
        <f aca="false">Расшифровка!AT73</f>
        <v>0</v>
      </c>
      <c r="T55" s="77" t="n">
        <f aca="false">Расшифровка!BD73</f>
        <v>36</v>
      </c>
      <c r="U55" s="77" t="n">
        <f aca="false">Расшифровка!BN74</f>
        <v>36</v>
      </c>
      <c r="V55" s="77" t="n">
        <f aca="false">Расшифровка!BX73</f>
        <v>0</v>
      </c>
      <c r="W55" s="77" t="n">
        <f aca="false">Расшифровка!CH73</f>
        <v>0</v>
      </c>
      <c r="X55" s="78" t="n">
        <f aca="false">Y55-Z55</f>
        <v>-15</v>
      </c>
      <c r="Y55" s="34" t="n">
        <f aca="false">G55</f>
        <v>72</v>
      </c>
      <c r="Z55" s="84" t="n">
        <v>87</v>
      </c>
      <c r="AA55" s="93"/>
    </row>
    <row r="56" customFormat="false" ht="15" hidden="false" customHeight="false" outlineLevel="0" collapsed="false">
      <c r="A56" s="86" t="s">
        <v>112</v>
      </c>
      <c r="B56" s="87" t="s">
        <v>113</v>
      </c>
      <c r="C56" s="87"/>
      <c r="D56" s="87" t="n">
        <v>8</v>
      </c>
      <c r="E56" s="87"/>
      <c r="F56" s="87"/>
      <c r="G56" s="87" t="n">
        <f aca="false">Расшифровка!G75</f>
        <v>180</v>
      </c>
      <c r="H56" s="87" t="n">
        <f aca="false">Расшифровка!H75</f>
        <v>0</v>
      </c>
      <c r="I56" s="87" t="n">
        <f aca="false">Расшифровка!I75</f>
        <v>0</v>
      </c>
      <c r="J56" s="87" t="n">
        <f aca="false">Расшифровка!J75</f>
        <v>0</v>
      </c>
      <c r="K56" s="87" t="n">
        <f aca="false">Расшифровка!K75</f>
        <v>0</v>
      </c>
      <c r="L56" s="87" t="n">
        <f aca="false">Расшифровка!L75</f>
        <v>0</v>
      </c>
      <c r="M56" s="87" t="n">
        <f aca="false">Расшифровка!M75</f>
        <v>180</v>
      </c>
      <c r="N56" s="87" t="n">
        <f aca="false">Расшифровка!N75</f>
        <v>0</v>
      </c>
      <c r="O56" s="87" t="n">
        <f aca="false">Расшифровка!O75</f>
        <v>0</v>
      </c>
      <c r="P56" s="87"/>
      <c r="Q56" s="87"/>
      <c r="R56" s="87" t="n">
        <f aca="false">Расшифровка!AJ75</f>
        <v>0</v>
      </c>
      <c r="S56" s="87" t="n">
        <f aca="false">Расшифровка!AT75</f>
        <v>0</v>
      </c>
      <c r="T56" s="87" t="n">
        <f aca="false">Расшифровка!BD75</f>
        <v>0</v>
      </c>
      <c r="U56" s="87" t="n">
        <f aca="false">Расшифровка!BN75</f>
        <v>0</v>
      </c>
      <c r="V56" s="87" t="n">
        <f aca="false">Расшифровка!BX75</f>
        <v>0</v>
      </c>
      <c r="W56" s="87" t="n">
        <f aca="false">Расшифровка!CH75</f>
        <v>180</v>
      </c>
      <c r="X56" s="78" t="n">
        <f aca="false">Y56-Z56</f>
        <v>55</v>
      </c>
      <c r="Y56" s="34" t="n">
        <f aca="false">G56</f>
        <v>180</v>
      </c>
      <c r="Z56" s="88" t="n">
        <v>125</v>
      </c>
      <c r="AA56" s="89"/>
    </row>
    <row r="57" customFormat="false" ht="15" hidden="false" customHeight="false" outlineLevel="0" collapsed="false">
      <c r="A57" s="72"/>
      <c r="B57" s="73" t="s">
        <v>114</v>
      </c>
      <c r="C57" s="74" t="n">
        <v>8</v>
      </c>
      <c r="D57" s="74"/>
      <c r="E57" s="74"/>
      <c r="F57" s="74"/>
      <c r="G57" s="75" t="n">
        <f aca="false">Расшифровка!G77</f>
        <v>12</v>
      </c>
      <c r="H57" s="74"/>
      <c r="I57" s="74"/>
      <c r="J57" s="74"/>
      <c r="K57" s="74"/>
      <c r="L57" s="74"/>
      <c r="M57" s="74"/>
      <c r="N57" s="75" t="n">
        <f aca="false">Расшифровка!N77</f>
        <v>4</v>
      </c>
      <c r="O57" s="75" t="n">
        <f aca="false">Расшифровка!O77</f>
        <v>8</v>
      </c>
      <c r="P57" s="76"/>
      <c r="Q57" s="74"/>
      <c r="R57" s="74"/>
      <c r="S57" s="74"/>
      <c r="T57" s="74"/>
      <c r="U57" s="74"/>
      <c r="V57" s="74"/>
      <c r="W57" s="77" t="n">
        <f aca="false">Расшифровка!CH77</f>
        <v>12</v>
      </c>
      <c r="X57" s="78" t="n">
        <f aca="false">Y57-Z57</f>
        <v>12</v>
      </c>
      <c r="Y57" s="34" t="n">
        <f aca="false">G57</f>
        <v>12</v>
      </c>
      <c r="Z57" s="90" t="n">
        <v>0</v>
      </c>
      <c r="AA57" s="80"/>
    </row>
    <row r="58" customFormat="false" ht="15" hidden="false" customHeight="false" outlineLevel="0" collapsed="false">
      <c r="A58" s="81" t="s">
        <v>115</v>
      </c>
      <c r="B58" s="60" t="s">
        <v>116</v>
      </c>
      <c r="C58" s="60"/>
      <c r="D58" s="34" t="n">
        <v>6.7</v>
      </c>
      <c r="E58" s="34"/>
      <c r="F58" s="34"/>
      <c r="G58" s="34" t="n">
        <f aca="false">Расшифровка!G78</f>
        <v>197</v>
      </c>
      <c r="H58" s="34" t="n">
        <f aca="false">Расшифровка!H78</f>
        <v>5</v>
      </c>
      <c r="I58" s="34" t="n">
        <f aca="false">Расшифровка!I78</f>
        <v>188</v>
      </c>
      <c r="J58" s="34" t="n">
        <f aca="false">Расшифровка!J78</f>
        <v>96</v>
      </c>
      <c r="K58" s="34" t="n">
        <f aca="false">Расшифровка!K78</f>
        <v>92</v>
      </c>
      <c r="L58" s="34" t="n">
        <f aca="false">Расшифровка!L78</f>
        <v>0</v>
      </c>
      <c r="M58" s="34" t="n">
        <f aca="false">Расшифровка!M78</f>
        <v>0</v>
      </c>
      <c r="N58" s="34" t="n">
        <f aca="false">Расшифровка!N78</f>
        <v>4</v>
      </c>
      <c r="O58" s="34" t="n">
        <f aca="false">Расшифровка!O78</f>
        <v>0</v>
      </c>
      <c r="P58" s="82"/>
      <c r="Q58" s="34"/>
      <c r="R58" s="34" t="n">
        <f aca="false">Расшифровка!AJ78</f>
        <v>0</v>
      </c>
      <c r="S58" s="34" t="n">
        <f aca="false">Расшифровка!AT78</f>
        <v>0</v>
      </c>
      <c r="T58" s="34" t="n">
        <f aca="false">Расшифровка!BD78</f>
        <v>0</v>
      </c>
      <c r="U58" s="34" t="n">
        <f aca="false">Расшифровка!BN79+Расшифровка!BN80</f>
        <v>99</v>
      </c>
      <c r="V58" s="34" t="n">
        <f aca="false">Расшифровка!BX79+Расшифровка!BX80</f>
        <v>98</v>
      </c>
      <c r="W58" s="52" t="n">
        <f aca="false">Расшифровка!CH78</f>
        <v>0</v>
      </c>
      <c r="X58" s="78" t="n">
        <f aca="false">Y58-Z58</f>
        <v>34</v>
      </c>
      <c r="Y58" s="34" t="n">
        <f aca="false">G58</f>
        <v>197</v>
      </c>
      <c r="Z58" s="53" t="n">
        <v>163</v>
      </c>
      <c r="AA58" s="54"/>
    </row>
    <row r="59" customFormat="false" ht="15" hidden="false" customHeight="false" outlineLevel="0" collapsed="false">
      <c r="A59" s="81" t="s">
        <v>117</v>
      </c>
      <c r="B59" s="60" t="s">
        <v>118</v>
      </c>
      <c r="C59" s="60" t="n">
        <v>7</v>
      </c>
      <c r="D59" s="34" t="n">
        <v>6</v>
      </c>
      <c r="E59" s="34"/>
      <c r="F59" s="34"/>
      <c r="G59" s="34" t="n">
        <f aca="false">Расшифровка!G81</f>
        <v>148</v>
      </c>
      <c r="H59" s="34" t="n">
        <f aca="false">Расшифровка!H81</f>
        <v>10</v>
      </c>
      <c r="I59" s="34" t="n">
        <f aca="false">Расшифровка!I81</f>
        <v>124</v>
      </c>
      <c r="J59" s="34" t="n">
        <f aca="false">Расшифровка!J81</f>
        <v>70</v>
      </c>
      <c r="K59" s="34" t="n">
        <f aca="false">Расшифровка!K81</f>
        <v>54</v>
      </c>
      <c r="L59" s="34" t="n">
        <f aca="false">Расшифровка!L81</f>
        <v>0</v>
      </c>
      <c r="M59" s="34" t="n">
        <f aca="false">Расшифровка!M81</f>
        <v>0</v>
      </c>
      <c r="N59" s="34" t="n">
        <f aca="false">Расшифровка!N81</f>
        <v>6</v>
      </c>
      <c r="O59" s="34" t="n">
        <f aca="false">Расшифровка!O81</f>
        <v>8</v>
      </c>
      <c r="P59" s="82"/>
      <c r="Q59" s="34"/>
      <c r="R59" s="34" t="n">
        <f aca="false">Расшифровка!AJ81</f>
        <v>0</v>
      </c>
      <c r="S59" s="34" t="n">
        <f aca="false">Расшифровка!AT81</f>
        <v>0</v>
      </c>
      <c r="T59" s="34" t="n">
        <f aca="false">Расшифровка!BD81</f>
        <v>0</v>
      </c>
      <c r="U59" s="34" t="n">
        <f aca="false">Расшифровка!BN81</f>
        <v>98</v>
      </c>
      <c r="V59" s="34" t="n">
        <f aca="false">Расшифровка!BX81</f>
        <v>50</v>
      </c>
      <c r="W59" s="52" t="n">
        <f aca="false">Расшифровка!CH81</f>
        <v>0</v>
      </c>
      <c r="X59" s="78" t="n">
        <f aca="false">Y59-Z59</f>
        <v>70</v>
      </c>
      <c r="Y59" s="34" t="n">
        <f aca="false">G59</f>
        <v>148</v>
      </c>
      <c r="Z59" s="53" t="n">
        <v>78</v>
      </c>
      <c r="AA59" s="54"/>
    </row>
    <row r="60" customFormat="false" ht="15" hidden="false" customHeight="false" outlineLevel="0" collapsed="false">
      <c r="A60" s="83" t="s">
        <v>119</v>
      </c>
      <c r="B60" s="77" t="s">
        <v>120</v>
      </c>
      <c r="C60" s="77"/>
      <c r="D60" s="34" t="n">
        <v>4</v>
      </c>
      <c r="E60" s="34"/>
      <c r="F60" s="34"/>
      <c r="G60" s="34" t="n">
        <f aca="false">Расшифровка!G82</f>
        <v>72</v>
      </c>
      <c r="H60" s="34" t="n">
        <f aca="false">Расшифровка!H82</f>
        <v>0</v>
      </c>
      <c r="I60" s="34" t="n">
        <f aca="false">Расшифровка!I82</f>
        <v>0</v>
      </c>
      <c r="J60" s="34" t="n">
        <f aca="false">Расшифровка!J82</f>
        <v>0</v>
      </c>
      <c r="K60" s="34" t="n">
        <f aca="false">Расшифровка!K82</f>
        <v>0</v>
      </c>
      <c r="L60" s="34" t="n">
        <f aca="false">Расшифровка!L82</f>
        <v>0</v>
      </c>
      <c r="M60" s="34" t="n">
        <f aca="false">Расшифровка!M82</f>
        <v>72</v>
      </c>
      <c r="N60" s="34" t="n">
        <f aca="false">Расшифровка!N82</f>
        <v>0</v>
      </c>
      <c r="O60" s="34" t="n">
        <f aca="false">Расшифровка!O82</f>
        <v>0</v>
      </c>
      <c r="P60" s="82"/>
      <c r="Q60" s="34"/>
      <c r="R60" s="34" t="n">
        <f aca="false">Расшифровка!AJ82</f>
        <v>0</v>
      </c>
      <c r="S60" s="34" t="n">
        <f aca="false">Расшифровка!AT82</f>
        <v>72</v>
      </c>
      <c r="T60" s="34" t="n">
        <f aca="false">Расшифровка!BD82</f>
        <v>0</v>
      </c>
      <c r="U60" s="34" t="n">
        <f aca="false">Расшифровка!BN82</f>
        <v>0</v>
      </c>
      <c r="V60" s="34" t="n">
        <f aca="false">Расшифровка!BX82</f>
        <v>0</v>
      </c>
      <c r="W60" s="52" t="n">
        <f aca="false">Расшифровка!CH82</f>
        <v>0</v>
      </c>
      <c r="X60" s="78" t="n">
        <f aca="false">Y60-Z60</f>
        <v>-16</v>
      </c>
      <c r="Y60" s="34" t="n">
        <f aca="false">G60</f>
        <v>72</v>
      </c>
      <c r="Z60" s="53" t="n">
        <v>88</v>
      </c>
      <c r="AA60" s="93"/>
    </row>
    <row r="61" customFormat="false" ht="15.75" hidden="false" customHeight="false" outlineLevel="0" collapsed="false">
      <c r="A61" s="86" t="s">
        <v>121</v>
      </c>
      <c r="B61" s="87" t="s">
        <v>122</v>
      </c>
      <c r="C61" s="87"/>
      <c r="D61" s="87" t="n">
        <v>8</v>
      </c>
      <c r="E61" s="87"/>
      <c r="F61" s="87"/>
      <c r="G61" s="87" t="n">
        <f aca="false">Расшифровка!G83</f>
        <v>144</v>
      </c>
      <c r="H61" s="87" t="n">
        <f aca="false">Расшифровка!H83</f>
        <v>0</v>
      </c>
      <c r="I61" s="87" t="n">
        <f aca="false">Расшифровка!I83</f>
        <v>0</v>
      </c>
      <c r="J61" s="87" t="n">
        <f aca="false">Расшифровка!J83</f>
        <v>0</v>
      </c>
      <c r="K61" s="87" t="n">
        <f aca="false">Расшифровка!K83</f>
        <v>0</v>
      </c>
      <c r="L61" s="87" t="n">
        <f aca="false">Расшифровка!L83</f>
        <v>0</v>
      </c>
      <c r="M61" s="87" t="n">
        <f aca="false">Расшифровка!M83</f>
        <v>144</v>
      </c>
      <c r="N61" s="87" t="n">
        <f aca="false">Расшифровка!N83</f>
        <v>0</v>
      </c>
      <c r="O61" s="87" t="n">
        <f aca="false">Расшифровка!O83</f>
        <v>0</v>
      </c>
      <c r="P61" s="87"/>
      <c r="Q61" s="87"/>
      <c r="R61" s="87" t="n">
        <f aca="false">Расшифровка!AJ83</f>
        <v>0</v>
      </c>
      <c r="S61" s="87" t="n">
        <f aca="false">Расшифровка!AT83</f>
        <v>0</v>
      </c>
      <c r="T61" s="87" t="n">
        <f aca="false">Расшифровка!BD83</f>
        <v>0</v>
      </c>
      <c r="U61" s="87" t="n">
        <f aca="false">Расшифровка!BN83</f>
        <v>0</v>
      </c>
      <c r="V61" s="87" t="n">
        <f aca="false">Расшифровка!BX83</f>
        <v>0</v>
      </c>
      <c r="W61" s="87" t="n">
        <f aca="false">Расшифровка!CH83</f>
        <v>144</v>
      </c>
      <c r="X61" s="78" t="n">
        <f aca="false">Y61-Z61</f>
        <v>69</v>
      </c>
      <c r="Y61" s="34" t="n">
        <f aca="false">G61</f>
        <v>144</v>
      </c>
      <c r="Z61" s="94" t="n">
        <v>75</v>
      </c>
      <c r="AA61" s="89"/>
    </row>
    <row r="62" customFormat="false" ht="15.75" hidden="false" customHeight="true" outlineLevel="0" collapsed="false">
      <c r="A62" s="95" t="s">
        <v>123</v>
      </c>
      <c r="B62" s="95"/>
      <c r="C62" s="96"/>
      <c r="D62" s="97"/>
      <c r="E62" s="98"/>
      <c r="F62" s="98"/>
      <c r="G62" s="98" t="e">
        <f aca="false">#REF!+#REF!+#REF!+#REF!+#REF!</f>
        <v>#REF!</v>
      </c>
      <c r="H62" s="98" t="e">
        <f aca="false">#REF!+#REF!+#REF!+#REF!+#REF!</f>
        <v>#REF!</v>
      </c>
      <c r="I62" s="98" t="e">
        <f aca="false">#REF!+#REF!+#REF!+#REF!+#REF!</f>
        <v>#REF!</v>
      </c>
      <c r="J62" s="98" t="e">
        <f aca="false">#REF!+#REF!+#REF!+#REF!+#REF!</f>
        <v>#REF!</v>
      </c>
      <c r="K62" s="98" t="e">
        <f aca="false">#REF!+#REF!+#REF!+#REF!+#REF!</f>
        <v>#REF!</v>
      </c>
      <c r="L62" s="98" t="e">
        <f aca="false">#REF!+#REF!+#REF!+#REF!+#REF!</f>
        <v>#REF!</v>
      </c>
      <c r="M62" s="98" t="e">
        <f aca="false">#REF!+#REF!+#REF!+#REF!+#REF!</f>
        <v>#REF!</v>
      </c>
      <c r="N62" s="98" t="e">
        <f aca="false">#REF!+#REF!+#REF!+#REF!+#REF!</f>
        <v>#REF!</v>
      </c>
      <c r="O62" s="98" t="e">
        <f aca="false">#REF!+#REF!+#REF!+#REF!+#REF!</f>
        <v>#REF!</v>
      </c>
      <c r="P62" s="98" t="n">
        <f aca="false">SUM(P8:P19)</f>
        <v>620</v>
      </c>
      <c r="Q62" s="98" t="n">
        <f aca="false">SUM(Q8:Q19)</f>
        <v>856</v>
      </c>
      <c r="R62" s="98" t="e">
        <f aca="false">#REF!+#REF!+#REF!+#REF!+#REF!</f>
        <v>#REF!</v>
      </c>
      <c r="S62" s="98" t="e">
        <f aca="false">#REF!+#REF!+#REF!+#REF!+#REF!</f>
        <v>#REF!</v>
      </c>
      <c r="T62" s="98" t="e">
        <f aca="false">#REF!+#REF!+#REF!+#REF!+#REF!</f>
        <v>#REF!</v>
      </c>
      <c r="U62" s="98" t="e">
        <f aca="false">#REF!+#REF!+#REF!+#REF!+#REF!</f>
        <v>#REF!</v>
      </c>
      <c r="V62" s="98" t="e">
        <f aca="false">#REF!+#REF!+#REF!+#REF!+#REF!</f>
        <v>#REF!</v>
      </c>
      <c r="W62" s="99" t="e">
        <f aca="false">#REF!+#REF!+#REF!+#REF!+#REF!</f>
        <v>#REF!</v>
      </c>
      <c r="X62" s="100" t="e">
        <f aca="false">#REF!+#REF!+#REF!+#REF!</f>
        <v>#REF!</v>
      </c>
      <c r="Y62" s="100" t="e">
        <f aca="false">#REF!+#REF!+#REF!+#REF!</f>
        <v>#REF!</v>
      </c>
      <c r="Z62" s="100" t="e">
        <f aca="false">#REF!+#REF!+#REF!+#REF!</f>
        <v>#REF!</v>
      </c>
      <c r="AA62" s="54"/>
    </row>
    <row r="63" customFormat="false" ht="15.75" hidden="false" customHeight="false" outlineLevel="0" collapsed="false">
      <c r="A63" s="101" t="s">
        <v>124</v>
      </c>
      <c r="B63" s="102" t="s">
        <v>125</v>
      </c>
      <c r="C63" s="102"/>
      <c r="D63" s="103"/>
      <c r="E63" s="103"/>
      <c r="F63" s="103"/>
      <c r="G63" s="104" t="n">
        <v>144</v>
      </c>
      <c r="H63" s="103"/>
      <c r="I63" s="103" t="e">
        <f aca="false">J62+K62+L62</f>
        <v>#REF!</v>
      </c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5" t="n">
        <v>144</v>
      </c>
      <c r="X63" s="106" t="n">
        <f aca="false">Y63-Z63</f>
        <v>44</v>
      </c>
      <c r="Y63" s="107" t="n">
        <v>144</v>
      </c>
      <c r="Z63" s="108" t="n">
        <v>100</v>
      </c>
      <c r="AA63" s="54"/>
      <c r="AB63" s="109"/>
      <c r="AC63" s="109"/>
    </row>
    <row r="64" customFormat="false" ht="15.75" hidden="false" customHeight="false" outlineLevel="0" collapsed="false">
      <c r="A64" s="110" t="s">
        <v>126</v>
      </c>
      <c r="B64" s="111" t="s">
        <v>127</v>
      </c>
      <c r="C64" s="111"/>
      <c r="D64" s="34"/>
      <c r="E64" s="34"/>
      <c r="F64" s="34"/>
      <c r="G64" s="34"/>
      <c r="H64" s="112" t="n">
        <f aca="false">SUM(P64:W64)</f>
        <v>152</v>
      </c>
      <c r="I64" s="34"/>
      <c r="J64" s="34"/>
      <c r="K64" s="34"/>
      <c r="L64" s="34"/>
      <c r="M64" s="34"/>
      <c r="N64" s="34"/>
      <c r="O64" s="34"/>
      <c r="P64" s="113" t="n">
        <v>0</v>
      </c>
      <c r="Q64" s="113" t="n">
        <v>32</v>
      </c>
      <c r="R64" s="113" t="n">
        <v>24</v>
      </c>
      <c r="S64" s="113" t="n">
        <v>24</v>
      </c>
      <c r="T64" s="113" t="n">
        <v>16</v>
      </c>
      <c r="U64" s="113" t="n">
        <v>16</v>
      </c>
      <c r="V64" s="113" t="n">
        <v>16</v>
      </c>
      <c r="W64" s="114" t="n">
        <v>24</v>
      </c>
      <c r="X64" s="115" t="e">
        <f aca="false">X62+X63</f>
        <v>#REF!</v>
      </c>
      <c r="Y64" s="116" t="e">
        <f aca="false">Y62+Y63</f>
        <v>#REF!</v>
      </c>
      <c r="Z64" s="117" t="e">
        <f aca="false">Z62+Z63</f>
        <v>#REF!</v>
      </c>
      <c r="AA64" s="118"/>
      <c r="AB64" s="109"/>
      <c r="AC64" s="109"/>
    </row>
    <row r="65" customFormat="false" ht="15.75" hidden="false" customHeight="false" outlineLevel="0" collapsed="false">
      <c r="A65" s="119"/>
      <c r="B65" s="120" t="s">
        <v>128</v>
      </c>
      <c r="C65" s="121"/>
      <c r="D65" s="122"/>
      <c r="E65" s="122"/>
      <c r="F65" s="122"/>
      <c r="G65" s="123"/>
      <c r="H65" s="124" t="n">
        <f aca="false">SUM(P65:W65)</f>
        <v>106</v>
      </c>
      <c r="I65" s="112"/>
      <c r="J65" s="112"/>
      <c r="K65" s="112"/>
      <c r="L65" s="112"/>
      <c r="M65" s="112"/>
      <c r="N65" s="112"/>
      <c r="O65" s="112"/>
      <c r="P65" s="125" t="n">
        <f aca="false">Расшифровка!Q84</f>
        <v>8</v>
      </c>
      <c r="Q65" s="125" t="n">
        <f aca="false">Расшифровка!AA84</f>
        <v>10</v>
      </c>
      <c r="R65" s="125" t="n">
        <f aca="false">Расшифровка!AK84</f>
        <v>16</v>
      </c>
      <c r="S65" s="125" t="n">
        <f aca="false">Расшифровка!AU84</f>
        <v>19</v>
      </c>
      <c r="T65" s="125" t="n">
        <f aca="false">Расшифровка!BE84</f>
        <v>14</v>
      </c>
      <c r="U65" s="125" t="n">
        <f aca="false">Расшифровка!BO84</f>
        <v>23</v>
      </c>
      <c r="V65" s="126" t="n">
        <f aca="false">Расшифровка!BY84</f>
        <v>16</v>
      </c>
      <c r="W65" s="127" t="n">
        <f aca="false">Расшифровка!CI84</f>
        <v>0</v>
      </c>
      <c r="X65" s="128" t="e">
        <f aca="false">X64/Y64*100</f>
        <v>#REF!</v>
      </c>
      <c r="Y65" s="129" t="s">
        <v>129</v>
      </c>
      <c r="Z65" s="129"/>
      <c r="AA65" s="54"/>
    </row>
    <row r="66" customFormat="false" ht="15" hidden="false" customHeight="false" outlineLevel="0" collapsed="false">
      <c r="A66" s="130" t="s">
        <v>130</v>
      </c>
      <c r="B66" s="131" t="s">
        <v>131</v>
      </c>
      <c r="C66" s="131"/>
      <c r="D66" s="132"/>
      <c r="E66" s="103"/>
      <c r="F66" s="103"/>
      <c r="G66" s="132" t="n">
        <f aca="false">SUM(H66:W66)</f>
        <v>144</v>
      </c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03"/>
      <c r="T66" s="103"/>
      <c r="U66" s="103"/>
      <c r="V66" s="103"/>
      <c r="W66" s="105" t="n">
        <v>144</v>
      </c>
      <c r="X66" s="133" t="n">
        <f aca="false">Y66-Z66</f>
        <v>44</v>
      </c>
      <c r="Y66" s="134" t="n">
        <v>144</v>
      </c>
      <c r="Z66" s="135" t="n">
        <v>100</v>
      </c>
      <c r="AA66" s="54"/>
      <c r="AB66" s="136"/>
    </row>
    <row r="67" customFormat="false" ht="33" hidden="false" customHeight="true" outlineLevel="0" collapsed="false">
      <c r="A67" s="130"/>
      <c r="B67" s="137" t="s">
        <v>132</v>
      </c>
      <c r="C67" s="137"/>
      <c r="D67" s="138"/>
      <c r="E67" s="68"/>
      <c r="F67" s="139"/>
      <c r="G67" s="140" t="n">
        <f aca="false">SUM(H67:W67)</f>
        <v>72</v>
      </c>
      <c r="H67" s="138"/>
      <c r="I67" s="138"/>
      <c r="J67" s="138"/>
      <c r="K67" s="138"/>
      <c r="L67" s="138"/>
      <c r="M67" s="138"/>
      <c r="N67" s="138"/>
      <c r="O67" s="138"/>
      <c r="P67" s="138"/>
      <c r="Q67" s="141"/>
      <c r="R67" s="138"/>
      <c r="S67" s="68"/>
      <c r="T67" s="68"/>
      <c r="U67" s="68"/>
      <c r="V67" s="68"/>
      <c r="W67" s="69" t="n">
        <v>72</v>
      </c>
      <c r="X67" s="142" t="n">
        <f aca="false">Y67-Z67</f>
        <v>0</v>
      </c>
      <c r="Y67" s="67" t="n">
        <v>72</v>
      </c>
      <c r="Z67" s="143" t="n">
        <v>72</v>
      </c>
      <c r="AA67" s="54"/>
      <c r="AB67" s="136"/>
    </row>
    <row r="68" customFormat="false" ht="15.75" hidden="false" customHeight="false" outlineLevel="0" collapsed="false">
      <c r="A68" s="144"/>
      <c r="B68" s="145" t="s">
        <v>133</v>
      </c>
      <c r="C68" s="145"/>
      <c r="D68" s="146"/>
      <c r="E68" s="147"/>
      <c r="F68" s="147"/>
      <c r="G68" s="146" t="e">
        <f aca="false">G62+G63+G66+G67</f>
        <v>#REF!</v>
      </c>
      <c r="H68" s="148"/>
      <c r="I68" s="148"/>
      <c r="J68" s="148"/>
      <c r="K68" s="148"/>
      <c r="L68" s="148"/>
      <c r="M68" s="148"/>
      <c r="N68" s="148"/>
      <c r="O68" s="148"/>
      <c r="P68" s="146"/>
      <c r="Q68" s="149"/>
      <c r="R68" s="146"/>
      <c r="S68" s="147"/>
      <c r="T68" s="147"/>
      <c r="U68" s="147"/>
      <c r="V68" s="147"/>
      <c r="W68" s="150"/>
      <c r="X68" s="151" t="e">
        <f aca="false">X64+X66+X67</f>
        <v>#REF!</v>
      </c>
      <c r="Y68" s="151" t="e">
        <f aca="false">Y64+Y66+Y67</f>
        <v>#REF!</v>
      </c>
      <c r="Z68" s="151" t="e">
        <f aca="false">Z64+Z66+Z67</f>
        <v>#REF!</v>
      </c>
      <c r="AA68" s="152"/>
      <c r="AB68" s="136"/>
    </row>
    <row r="69" customFormat="false" ht="31.5" hidden="false" customHeight="true" outlineLevel="0" collapsed="false">
      <c r="A69" s="153" t="s">
        <v>134</v>
      </c>
      <c r="B69" s="153"/>
      <c r="C69" s="153"/>
      <c r="D69" s="153"/>
      <c r="E69" s="153"/>
      <c r="F69" s="153"/>
      <c r="G69" s="153"/>
      <c r="H69" s="153"/>
      <c r="I69" s="154" t="s">
        <v>135</v>
      </c>
      <c r="J69" s="155" t="s">
        <v>136</v>
      </c>
      <c r="K69" s="155"/>
      <c r="L69" s="155"/>
      <c r="M69" s="155"/>
      <c r="N69" s="155"/>
      <c r="O69" s="155"/>
      <c r="P69" s="156" t="n">
        <v>612</v>
      </c>
      <c r="Q69" s="156" t="n">
        <v>792</v>
      </c>
      <c r="R69" s="156" t="n">
        <v>576</v>
      </c>
      <c r="S69" s="156" t="n">
        <v>684</v>
      </c>
      <c r="T69" s="156" t="n">
        <v>504</v>
      </c>
      <c r="U69" s="156" t="n">
        <v>828</v>
      </c>
      <c r="V69" s="156" t="n">
        <v>576</v>
      </c>
      <c r="W69" s="157" t="n">
        <v>0</v>
      </c>
      <c r="X69" s="158" t="s">
        <v>137</v>
      </c>
      <c r="Y69" s="158"/>
      <c r="Z69" s="158"/>
      <c r="AA69" s="159"/>
      <c r="AB69" s="160" t="n">
        <f aca="false">SUM(P69:W69)</f>
        <v>4572</v>
      </c>
    </row>
    <row r="70" customFormat="false" ht="15" hidden="false" customHeight="true" outlineLevel="0" collapsed="false">
      <c r="A70" s="153" t="s">
        <v>138</v>
      </c>
      <c r="B70" s="153"/>
      <c r="C70" s="153"/>
      <c r="D70" s="153"/>
      <c r="E70" s="153"/>
      <c r="F70" s="153"/>
      <c r="G70" s="153"/>
      <c r="H70" s="153"/>
      <c r="I70" s="154"/>
      <c r="J70" s="161" t="s">
        <v>139</v>
      </c>
      <c r="K70" s="161"/>
      <c r="L70" s="161"/>
      <c r="M70" s="161"/>
      <c r="N70" s="161"/>
      <c r="O70" s="161"/>
      <c r="P70" s="162" t="n">
        <v>0</v>
      </c>
      <c r="Q70" s="162" t="n">
        <v>0</v>
      </c>
      <c r="R70" s="162" t="n">
        <v>0</v>
      </c>
      <c r="S70" s="162" t="n">
        <v>144</v>
      </c>
      <c r="T70" s="162" t="n">
        <v>72</v>
      </c>
      <c r="U70" s="162" t="n">
        <v>36</v>
      </c>
      <c r="V70" s="162" t="n">
        <v>0</v>
      </c>
      <c r="W70" s="163" t="n">
        <v>0</v>
      </c>
      <c r="X70" s="164"/>
      <c r="Y70" s="165" t="e">
        <f aca="false">M62/#REF!*100</f>
        <v>#REF!</v>
      </c>
      <c r="Z70" s="166"/>
      <c r="AB70" s="160" t="n">
        <f aca="false">SUM(P70:W70)</f>
        <v>252</v>
      </c>
    </row>
    <row r="71" customFormat="false" ht="15" hidden="false" customHeight="true" outlineLevel="0" collapsed="false">
      <c r="A71" s="167"/>
      <c r="B71" s="167"/>
      <c r="C71" s="167"/>
      <c r="D71" s="167"/>
      <c r="E71" s="167"/>
      <c r="F71" s="167"/>
      <c r="G71" s="167"/>
      <c r="H71" s="167"/>
      <c r="I71" s="154"/>
      <c r="J71" s="161" t="s">
        <v>140</v>
      </c>
      <c r="K71" s="161"/>
      <c r="L71" s="161"/>
      <c r="M71" s="161"/>
      <c r="N71" s="161"/>
      <c r="O71" s="161"/>
      <c r="P71" s="168" t="n">
        <v>0</v>
      </c>
      <c r="Q71" s="168" t="n">
        <v>0</v>
      </c>
      <c r="R71" s="168" t="n">
        <v>0</v>
      </c>
      <c r="S71" s="168" t="n">
        <v>0</v>
      </c>
      <c r="T71" s="168" t="n">
        <v>0</v>
      </c>
      <c r="U71" s="169" t="s">
        <v>141</v>
      </c>
      <c r="V71" s="170" t="n">
        <v>0</v>
      </c>
      <c r="W71" s="171" t="n">
        <v>468</v>
      </c>
      <c r="X71" s="164"/>
      <c r="Y71" s="172"/>
      <c r="Z71" s="166"/>
      <c r="AA71" s="173"/>
      <c r="AB71" s="160" t="n">
        <f aca="false">SUM(P71:W71)</f>
        <v>468</v>
      </c>
    </row>
    <row r="72" customFormat="false" ht="15" hidden="false" customHeight="false" outlineLevel="0" collapsed="false">
      <c r="A72" s="167"/>
      <c r="B72" s="167"/>
      <c r="C72" s="167"/>
      <c r="D72" s="167"/>
      <c r="E72" s="167"/>
      <c r="F72" s="167"/>
      <c r="G72" s="167"/>
      <c r="H72" s="167"/>
      <c r="I72" s="154"/>
      <c r="J72" s="162" t="s">
        <v>142</v>
      </c>
      <c r="K72" s="162"/>
      <c r="L72" s="162"/>
      <c r="M72" s="162"/>
      <c r="N72" s="162"/>
      <c r="O72" s="162"/>
      <c r="P72" s="162" t="n">
        <v>0</v>
      </c>
      <c r="Q72" s="162" t="n">
        <v>4</v>
      </c>
      <c r="R72" s="162" t="n">
        <v>3</v>
      </c>
      <c r="S72" s="162" t="n">
        <v>3</v>
      </c>
      <c r="T72" s="162" t="n">
        <v>2</v>
      </c>
      <c r="U72" s="162" t="n">
        <v>2</v>
      </c>
      <c r="V72" s="174" t="n">
        <v>2</v>
      </c>
      <c r="W72" s="163" t="n">
        <v>3</v>
      </c>
      <c r="X72" s="164"/>
      <c r="Y72" s="175"/>
      <c r="Z72" s="176"/>
      <c r="AA72" s="177"/>
      <c r="AB72" s="160" t="n">
        <f aca="false">SUM(P72:W72)</f>
        <v>19</v>
      </c>
    </row>
    <row r="73" customFormat="false" ht="15" hidden="false" customHeight="false" outlineLevel="0" collapsed="false">
      <c r="A73" s="167"/>
      <c r="B73" s="167"/>
      <c r="C73" s="167"/>
      <c r="D73" s="167"/>
      <c r="E73" s="167"/>
      <c r="F73" s="167"/>
      <c r="G73" s="167"/>
      <c r="H73" s="167"/>
      <c r="I73" s="154"/>
      <c r="J73" s="162" t="s">
        <v>143</v>
      </c>
      <c r="K73" s="162"/>
      <c r="L73" s="162"/>
      <c r="M73" s="162"/>
      <c r="N73" s="162"/>
      <c r="O73" s="162"/>
      <c r="P73" s="162" t="n">
        <v>2</v>
      </c>
      <c r="Q73" s="162" t="n">
        <v>8</v>
      </c>
      <c r="R73" s="162" t="n">
        <v>2</v>
      </c>
      <c r="S73" s="162" t="n">
        <v>7</v>
      </c>
      <c r="T73" s="162" t="n">
        <v>4</v>
      </c>
      <c r="U73" s="162" t="n">
        <v>6</v>
      </c>
      <c r="V73" s="162" t="n">
        <v>6</v>
      </c>
      <c r="W73" s="163" t="n">
        <v>3</v>
      </c>
      <c r="X73" s="164"/>
      <c r="Y73" s="172"/>
      <c r="Z73" s="178"/>
      <c r="AA73" s="179"/>
      <c r="AB73" s="160" t="n">
        <f aca="false">SUM(P73:W73)</f>
        <v>38</v>
      </c>
    </row>
    <row r="74" customFormat="false" ht="15.75" hidden="false" customHeight="false" outlineLevel="0" collapsed="false">
      <c r="A74" s="180"/>
      <c r="B74" s="180"/>
      <c r="C74" s="180"/>
      <c r="D74" s="180"/>
      <c r="E74" s="180"/>
      <c r="F74" s="180"/>
      <c r="G74" s="180"/>
      <c r="H74" s="180"/>
      <c r="I74" s="154"/>
      <c r="J74" s="181" t="s">
        <v>144</v>
      </c>
      <c r="K74" s="181"/>
      <c r="L74" s="181"/>
      <c r="M74" s="181"/>
      <c r="N74" s="181"/>
      <c r="O74" s="181"/>
      <c r="P74" s="181" t="n">
        <v>0</v>
      </c>
      <c r="Q74" s="181" t="n">
        <v>0</v>
      </c>
      <c r="R74" s="181" t="n">
        <v>1</v>
      </c>
      <c r="S74" s="181" t="n">
        <v>0</v>
      </c>
      <c r="T74" s="181" t="n">
        <v>0</v>
      </c>
      <c r="U74" s="181" t="n">
        <v>0</v>
      </c>
      <c r="V74" s="181" t="n">
        <v>1</v>
      </c>
      <c r="W74" s="182" t="n">
        <v>0</v>
      </c>
      <c r="X74" s="183"/>
      <c r="Y74" s="184"/>
      <c r="Z74" s="185"/>
      <c r="AA74" s="179"/>
      <c r="AB74" s="160" t="n">
        <f aca="false">SUM(P74:W74)</f>
        <v>2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3">
    <mergeCell ref="A1:O1"/>
    <mergeCell ref="A2:A6"/>
    <mergeCell ref="B2:B6"/>
    <mergeCell ref="C2:F4"/>
    <mergeCell ref="G2:G6"/>
    <mergeCell ref="H2:O2"/>
    <mergeCell ref="P2:W2"/>
    <mergeCell ref="X2:Z3"/>
    <mergeCell ref="H3:H6"/>
    <mergeCell ref="I3:O3"/>
    <mergeCell ref="P3:Q3"/>
    <mergeCell ref="R3:S3"/>
    <mergeCell ref="T3:U3"/>
    <mergeCell ref="V3:W3"/>
    <mergeCell ref="I4:L4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X4:X6"/>
    <mergeCell ref="Y4:Y6"/>
    <mergeCell ref="Z4:Z6"/>
    <mergeCell ref="C5:C6"/>
    <mergeCell ref="D5:D6"/>
    <mergeCell ref="E5:E6"/>
    <mergeCell ref="F5:F6"/>
    <mergeCell ref="I5:I6"/>
    <mergeCell ref="J5:L5"/>
    <mergeCell ref="A62:B62"/>
    <mergeCell ref="AB63:AC64"/>
    <mergeCell ref="Y65:Z65"/>
    <mergeCell ref="A66:A67"/>
    <mergeCell ref="A69:H69"/>
    <mergeCell ref="I69:I74"/>
    <mergeCell ref="J69:O69"/>
    <mergeCell ref="X69:Z69"/>
    <mergeCell ref="A70:H70"/>
    <mergeCell ref="J70:O70"/>
    <mergeCell ref="A71:H71"/>
    <mergeCell ref="J71:O71"/>
    <mergeCell ref="A72:H72"/>
    <mergeCell ref="J72:O72"/>
    <mergeCell ref="A73:H73"/>
    <mergeCell ref="J73:O73"/>
    <mergeCell ref="A74:H74"/>
    <mergeCell ref="J74:O74"/>
  </mergeCells>
  <printOptions headings="false" gridLines="false" gridLinesSet="true" horizontalCentered="false" verticalCentered="false"/>
  <pageMargins left="0.708333333333333" right="0.275694444444444" top="0.236111111111111" bottom="0.196527777777778" header="0.511805555555555" footer="0.511805555555555"/>
  <pageSetup paperSize="9" scale="6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pageBreakPreview" topLeftCell="A7" colorId="64" zoomScale="120" zoomScaleNormal="100" zoomScalePageLayoutView="120" workbookViewId="0">
      <selection pane="topLeft" activeCell="D32" activeCellId="0" sqref="D32"/>
    </sheetView>
  </sheetViews>
  <sheetFormatPr defaultRowHeight="12.75" zeroHeight="false" outlineLevelRow="0" outlineLevelCol="0"/>
  <cols>
    <col collapsed="false" customWidth="true" hidden="false" outlineLevel="0" max="1" min="1" style="437" width="11.26"/>
    <col collapsed="false" customWidth="true" hidden="false" outlineLevel="0" max="3" min="2" style="437" width="16.26"/>
    <col collapsed="false" customWidth="true" hidden="false" outlineLevel="0" max="4" min="4" style="437" width="38.51"/>
    <col collapsed="false" customWidth="true" hidden="false" outlineLevel="0" max="257" min="5" style="437" width="8.83"/>
    <col collapsed="false" customWidth="true" hidden="false" outlineLevel="0" max="1025" min="258" style="0" width="8.83"/>
  </cols>
  <sheetData>
    <row r="1" customFormat="false" ht="12.75" hidden="false" customHeight="false" outlineLevel="0" collapsed="false">
      <c r="D1" s="489" t="s">
        <v>466</v>
      </c>
    </row>
    <row r="2" customFormat="false" ht="12.75" hidden="false" customHeight="false" outlineLevel="0" collapsed="false">
      <c r="A2" s="490" t="s">
        <v>467</v>
      </c>
      <c r="B2" s="490"/>
      <c r="C2" s="490"/>
      <c r="D2" s="490"/>
    </row>
    <row r="4" customFormat="false" ht="60" hidden="false" customHeight="false" outlineLevel="0" collapsed="false">
      <c r="A4" s="491" t="s">
        <v>468</v>
      </c>
      <c r="B4" s="491" t="s">
        <v>469</v>
      </c>
      <c r="C4" s="491" t="s">
        <v>470</v>
      </c>
      <c r="D4" s="492" t="s">
        <v>471</v>
      </c>
    </row>
    <row r="5" customFormat="false" ht="12.75" hidden="false" customHeight="false" outlineLevel="0" collapsed="false">
      <c r="A5" s="493" t="s">
        <v>472</v>
      </c>
      <c r="B5" s="493" t="n">
        <v>468</v>
      </c>
      <c r="C5" s="494" t="n">
        <v>550</v>
      </c>
      <c r="D5" s="495" t="s">
        <v>473</v>
      </c>
    </row>
    <row r="6" customFormat="false" ht="24" hidden="false" customHeight="false" outlineLevel="0" collapsed="false">
      <c r="A6" s="493"/>
      <c r="B6" s="493"/>
      <c r="C6" s="494"/>
      <c r="D6" s="496" t="s">
        <v>474</v>
      </c>
    </row>
    <row r="7" customFormat="false" ht="12.75" hidden="false" customHeight="false" outlineLevel="0" collapsed="false">
      <c r="A7" s="493"/>
      <c r="B7" s="493"/>
      <c r="C7" s="494"/>
      <c r="D7" s="496" t="s">
        <v>475</v>
      </c>
    </row>
    <row r="8" customFormat="false" ht="12.75" hidden="false" customHeight="false" outlineLevel="0" collapsed="false">
      <c r="A8" s="493"/>
      <c r="B8" s="493"/>
      <c r="C8" s="494"/>
      <c r="D8" s="497" t="s">
        <v>476</v>
      </c>
    </row>
    <row r="9" customFormat="false" ht="12.75" hidden="false" customHeight="false" outlineLevel="0" collapsed="false">
      <c r="A9" s="493"/>
      <c r="B9" s="493"/>
      <c r="C9" s="493"/>
      <c r="D9" s="498" t="s">
        <v>477</v>
      </c>
    </row>
    <row r="10" customFormat="false" ht="15" hidden="false" customHeight="true" outlineLevel="0" collapsed="false">
      <c r="A10" s="493" t="s">
        <v>478</v>
      </c>
      <c r="B10" s="493" t="n">
        <v>144</v>
      </c>
      <c r="C10" s="494" t="n">
        <v>322</v>
      </c>
      <c r="D10" s="499" t="s">
        <v>479</v>
      </c>
    </row>
    <row r="11" customFormat="false" ht="12.75" hidden="false" customHeight="false" outlineLevel="0" collapsed="false">
      <c r="A11" s="493"/>
      <c r="B11" s="493"/>
      <c r="C11" s="494"/>
      <c r="D11" s="500" t="s">
        <v>480</v>
      </c>
    </row>
    <row r="12" customFormat="false" ht="24" hidden="false" customHeight="true" outlineLevel="0" collapsed="false">
      <c r="A12" s="493"/>
      <c r="B12" s="493"/>
      <c r="C12" s="494"/>
      <c r="D12" s="501" t="s">
        <v>481</v>
      </c>
    </row>
    <row r="13" customFormat="false" ht="12.75" hidden="false" customHeight="false" outlineLevel="0" collapsed="false">
      <c r="A13" s="493"/>
      <c r="B13" s="493"/>
      <c r="C13" s="493"/>
      <c r="D13" s="498" t="s">
        <v>482</v>
      </c>
    </row>
    <row r="14" customFormat="false" ht="15" hidden="false" customHeight="true" outlineLevel="0" collapsed="false">
      <c r="A14" s="493" t="s">
        <v>483</v>
      </c>
      <c r="B14" s="493" t="n">
        <v>612</v>
      </c>
      <c r="C14" s="494" t="n">
        <v>1100</v>
      </c>
      <c r="D14" s="499" t="s">
        <v>484</v>
      </c>
    </row>
    <row r="15" customFormat="false" ht="12.75" hidden="false" customHeight="false" outlineLevel="0" collapsed="false">
      <c r="A15" s="493"/>
      <c r="B15" s="493"/>
      <c r="C15" s="494"/>
      <c r="D15" s="500" t="s">
        <v>485</v>
      </c>
    </row>
    <row r="16" customFormat="false" ht="12.75" hidden="false" customHeight="false" outlineLevel="0" collapsed="false">
      <c r="A16" s="493"/>
      <c r="B16" s="493"/>
      <c r="C16" s="494"/>
      <c r="D16" s="500" t="s">
        <v>486</v>
      </c>
    </row>
    <row r="17" customFormat="false" ht="24" hidden="false" customHeight="false" outlineLevel="0" collapsed="false">
      <c r="A17" s="493"/>
      <c r="B17" s="493"/>
      <c r="C17" s="494"/>
      <c r="D17" s="500" t="s">
        <v>487</v>
      </c>
    </row>
    <row r="18" customFormat="false" ht="12.75" hidden="false" customHeight="false" outlineLevel="0" collapsed="false">
      <c r="A18" s="493"/>
      <c r="B18" s="493"/>
      <c r="C18" s="494"/>
      <c r="D18" s="500" t="s">
        <v>488</v>
      </c>
    </row>
    <row r="19" customFormat="false" ht="24" hidden="false" customHeight="false" outlineLevel="0" collapsed="false">
      <c r="A19" s="493"/>
      <c r="B19" s="493"/>
      <c r="C19" s="494"/>
      <c r="D19" s="500" t="s">
        <v>489</v>
      </c>
    </row>
    <row r="20" customFormat="false" ht="12.75" hidden="false" customHeight="false" outlineLevel="0" collapsed="false">
      <c r="A20" s="493"/>
      <c r="B20" s="493"/>
      <c r="C20" s="494"/>
      <c r="D20" s="500" t="s">
        <v>490</v>
      </c>
    </row>
    <row r="21" customFormat="false" ht="12.75" hidden="false" customHeight="false" outlineLevel="0" collapsed="false">
      <c r="A21" s="493"/>
      <c r="B21" s="493"/>
      <c r="C21" s="494"/>
      <c r="D21" s="500" t="s">
        <v>491</v>
      </c>
    </row>
    <row r="22" customFormat="false" ht="24" hidden="false" customHeight="false" outlineLevel="0" collapsed="false">
      <c r="A22" s="493"/>
      <c r="B22" s="493"/>
      <c r="C22" s="494"/>
      <c r="D22" s="500" t="s">
        <v>492</v>
      </c>
    </row>
    <row r="23" customFormat="false" ht="12.75" hidden="false" customHeight="false" outlineLevel="0" collapsed="false">
      <c r="A23" s="493"/>
      <c r="B23" s="493"/>
      <c r="C23" s="494"/>
      <c r="D23" s="500" t="s">
        <v>493</v>
      </c>
    </row>
    <row r="24" customFormat="false" ht="12.75" hidden="false" customHeight="false" outlineLevel="0" collapsed="false">
      <c r="A24" s="493"/>
      <c r="B24" s="493"/>
      <c r="C24" s="494"/>
      <c r="D24" s="501" t="s">
        <v>494</v>
      </c>
    </row>
    <row r="25" customFormat="false" ht="12.75" hidden="false" customHeight="false" outlineLevel="0" collapsed="false">
      <c r="A25" s="493"/>
      <c r="B25" s="493"/>
      <c r="C25" s="493"/>
      <c r="D25" s="498" t="s">
        <v>495</v>
      </c>
    </row>
    <row r="26" customFormat="false" ht="15" hidden="false" customHeight="true" outlineLevel="0" collapsed="false">
      <c r="A26" s="493" t="s">
        <v>496</v>
      </c>
      <c r="B26" s="493" t="n">
        <v>1628</v>
      </c>
      <c r="C26" s="494" t="n">
        <v>2132</v>
      </c>
      <c r="D26" s="499" t="s">
        <v>497</v>
      </c>
    </row>
    <row r="27" customFormat="false" ht="12.75" hidden="false" customHeight="false" outlineLevel="0" collapsed="false">
      <c r="A27" s="493"/>
      <c r="B27" s="493"/>
      <c r="C27" s="494"/>
      <c r="D27" s="500" t="s">
        <v>498</v>
      </c>
    </row>
    <row r="28" customFormat="false" ht="12.75" hidden="false" customHeight="false" outlineLevel="0" collapsed="false">
      <c r="A28" s="493"/>
      <c r="B28" s="493"/>
      <c r="C28" s="494"/>
      <c r="D28" s="500" t="s">
        <v>499</v>
      </c>
    </row>
    <row r="29" customFormat="false" ht="12.75" hidden="false" customHeight="false" outlineLevel="0" collapsed="false">
      <c r="A29" s="493"/>
      <c r="B29" s="493"/>
      <c r="C29" s="493"/>
      <c r="D29" s="502" t="s">
        <v>500</v>
      </c>
    </row>
    <row r="30" customFormat="false" ht="12.75" hidden="false" customHeight="false" outlineLevel="0" collapsed="false">
      <c r="A30" s="503" t="s">
        <v>236</v>
      </c>
      <c r="B30" s="503" t="n">
        <v>100</v>
      </c>
      <c r="C30" s="503" t="n">
        <v>144</v>
      </c>
      <c r="D30" s="502" t="s">
        <v>501</v>
      </c>
    </row>
    <row r="31" customFormat="false" ht="12.75" hidden="false" customHeight="false" outlineLevel="0" collapsed="false">
      <c r="A31" s="493" t="s">
        <v>237</v>
      </c>
      <c r="B31" s="493" t="n">
        <v>216</v>
      </c>
      <c r="C31" s="493" t="n">
        <v>216</v>
      </c>
      <c r="D31" s="504" t="s">
        <v>502</v>
      </c>
    </row>
    <row r="32" customFormat="false" ht="12.75" hidden="false" customHeight="false" outlineLevel="0" collapsed="false">
      <c r="A32" s="493" t="s">
        <v>330</v>
      </c>
      <c r="B32" s="493" t="n">
        <v>3124</v>
      </c>
      <c r="C32" s="493" t="n">
        <v>4464</v>
      </c>
      <c r="D32" s="504" t="n">
        <v>1340</v>
      </c>
    </row>
    <row r="33" customFormat="false" ht="12.75" hidden="false" customHeight="false" outlineLevel="0" collapsed="false">
      <c r="A33" s="505"/>
      <c r="B33" s="505"/>
      <c r="C33" s="505"/>
      <c r="D33" s="506"/>
    </row>
    <row r="34" customFormat="false" ht="12.75" hidden="false" customHeight="false" outlineLevel="0" collapsed="false">
      <c r="A34" s="505"/>
      <c r="B34" s="505"/>
      <c r="C34" s="505"/>
      <c r="D34" s="506"/>
    </row>
    <row r="35" customFormat="false" ht="12.75" hidden="false" customHeight="false" outlineLevel="0" collapsed="false">
      <c r="A35" s="505"/>
      <c r="B35" s="505"/>
      <c r="C35" s="505"/>
      <c r="D35" s="506"/>
    </row>
    <row r="36" customFormat="false" ht="12.75" hidden="false" customHeight="false" outlineLevel="0" collapsed="false">
      <c r="A36" s="505"/>
      <c r="B36" s="505"/>
      <c r="C36" s="505"/>
      <c r="D36" s="506"/>
    </row>
    <row r="37" customFormat="false" ht="12.75" hidden="false" customHeight="false" outlineLevel="0" collapsed="false">
      <c r="A37" s="505"/>
      <c r="B37" s="505"/>
      <c r="C37" s="505"/>
      <c r="D37" s="506"/>
    </row>
    <row r="38" customFormat="false" ht="12.75" hidden="false" customHeight="false" outlineLevel="0" collapsed="false">
      <c r="A38" s="505"/>
      <c r="B38" s="505"/>
      <c r="C38" s="505"/>
      <c r="D38" s="506"/>
    </row>
    <row r="39" customFormat="false" ht="12.75" hidden="false" customHeight="false" outlineLevel="0" collapsed="false">
      <c r="A39" s="505"/>
      <c r="B39" s="505"/>
      <c r="C39" s="505"/>
      <c r="D39" s="506"/>
    </row>
    <row r="40" customFormat="false" ht="12.75" hidden="false" customHeight="false" outlineLevel="0" collapsed="false">
      <c r="A40" s="505"/>
      <c r="B40" s="505"/>
      <c r="C40" s="505"/>
      <c r="D40" s="506"/>
    </row>
    <row r="41" customFormat="false" ht="12.75" hidden="false" customHeight="false" outlineLevel="0" collapsed="false">
      <c r="A41" s="505"/>
      <c r="B41" s="505"/>
      <c r="C41" s="505"/>
      <c r="D41" s="506"/>
    </row>
    <row r="42" customFormat="false" ht="12.75" hidden="false" customHeight="false" outlineLevel="0" collapsed="false">
      <c r="A42" s="507"/>
      <c r="B42" s="507"/>
      <c r="C42" s="507"/>
      <c r="D42" s="506"/>
    </row>
    <row r="43" customFormat="false" ht="12.75" hidden="false" customHeight="false" outlineLevel="0" collapsed="false">
      <c r="D43" s="508"/>
    </row>
  </sheetData>
  <mergeCells count="13">
    <mergeCell ref="A2:D2"/>
    <mergeCell ref="A5:A9"/>
    <mergeCell ref="B5:B9"/>
    <mergeCell ref="C5:C9"/>
    <mergeCell ref="A10:A13"/>
    <mergeCell ref="B10:B13"/>
    <mergeCell ref="C10:C13"/>
    <mergeCell ref="A14:A25"/>
    <mergeCell ref="B14:B25"/>
    <mergeCell ref="C14:C25"/>
    <mergeCell ref="A26:A29"/>
    <mergeCell ref="B26:B29"/>
    <mergeCell ref="C26:C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90" zoomScalePageLayoutView="12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6.4"/>
    <col collapsed="false" customWidth="true" hidden="false" outlineLevel="0" max="8" min="3" style="0" width="8.94"/>
    <col collapsed="false" customWidth="true" hidden="false" outlineLevel="0" max="9" min="9" style="0" width="7.83"/>
    <col collapsed="false" customWidth="true" hidden="false" outlineLevel="0" max="13" min="10" style="0" width="8.94"/>
    <col collapsed="false" customWidth="true" hidden="false" outlineLevel="0" max="14" min="14" style="0" width="13.68"/>
    <col collapsed="false" customWidth="true" hidden="false" outlineLevel="0" max="1025" min="15" style="0" width="8.94"/>
  </cols>
  <sheetData>
    <row r="1" customFormat="false" ht="18.75" hidden="false" customHeight="true" outlineLevel="0" collapsed="false">
      <c r="F1" s="186"/>
      <c r="J1" s="187" t="s">
        <v>145</v>
      </c>
      <c r="K1" s="187"/>
      <c r="L1" s="187"/>
      <c r="M1" s="187"/>
      <c r="N1" s="187"/>
    </row>
    <row r="2" customFormat="false" ht="18.75" hidden="false" customHeight="true" outlineLevel="0" collapsed="false">
      <c r="B2" s="0" t="s">
        <v>146</v>
      </c>
      <c r="F2" s="188"/>
      <c r="G2" s="188"/>
      <c r="H2" s="188"/>
      <c r="J2" s="187"/>
      <c r="K2" s="187"/>
      <c r="L2" s="187"/>
      <c r="M2" s="187"/>
      <c r="N2" s="187"/>
    </row>
    <row r="3" customFormat="false" ht="15.75" hidden="false" customHeight="true" outlineLevel="0" collapsed="false">
      <c r="I3" s="189"/>
      <c r="J3" s="187"/>
      <c r="K3" s="187"/>
      <c r="L3" s="187"/>
      <c r="M3" s="187"/>
      <c r="N3" s="187"/>
    </row>
    <row r="4" customFormat="false" ht="15" hidden="false" customHeight="true" outlineLevel="0" collapsed="false">
      <c r="I4" s="189"/>
      <c r="J4" s="187"/>
      <c r="K4" s="187"/>
      <c r="L4" s="187"/>
      <c r="M4" s="187"/>
      <c r="N4" s="187"/>
    </row>
    <row r="5" customFormat="false" ht="18.75" hidden="false" customHeight="true" outlineLevel="0" collapsed="false"/>
    <row r="6" customFormat="false" ht="30" hidden="false" customHeight="true" outlineLevel="0" collapsed="false">
      <c r="E6" s="190" t="s">
        <v>147</v>
      </c>
      <c r="F6" s="190"/>
      <c r="G6" s="190"/>
      <c r="H6" s="190"/>
      <c r="I6" s="190"/>
      <c r="J6" s="190"/>
    </row>
    <row r="7" customFormat="false" ht="18.75" hidden="false" customHeight="true" outlineLevel="0" collapsed="false">
      <c r="F7" s="191" t="s">
        <v>148</v>
      </c>
      <c r="G7" s="191"/>
      <c r="H7" s="191"/>
      <c r="I7" s="191"/>
      <c r="J7" s="192"/>
    </row>
    <row r="8" customFormat="false" ht="89.45" hidden="false" customHeight="true" outlineLevel="0" collapsed="false">
      <c r="C8" s="193" t="s">
        <v>149</v>
      </c>
      <c r="D8" s="193"/>
      <c r="E8" s="193"/>
      <c r="F8" s="193"/>
      <c r="G8" s="193"/>
      <c r="H8" s="193"/>
      <c r="I8" s="193"/>
      <c r="J8" s="193"/>
      <c r="K8" s="193"/>
      <c r="L8" s="193"/>
    </row>
    <row r="10" customFormat="false" ht="18.75" hidden="false" customHeight="true" outlineLevel="0" collapsed="false">
      <c r="L10" s="194"/>
    </row>
    <row r="11" customFormat="false" ht="51.6" hidden="false" customHeight="true" outlineLevel="0" collapsed="false">
      <c r="B11" s="193" t="s">
        <v>150</v>
      </c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</row>
    <row r="12" customFormat="false" ht="20.25" hidden="false" customHeight="true" outlineLevel="0" collapsed="false">
      <c r="D12" s="195"/>
      <c r="E12" s="195"/>
      <c r="F12" s="195"/>
      <c r="G12" s="195"/>
      <c r="H12" s="195"/>
      <c r="I12" s="195"/>
      <c r="J12" s="195"/>
      <c r="K12" s="195"/>
    </row>
    <row r="13" customFormat="false" ht="36.75" hidden="false" customHeight="true" outlineLevel="0" collapsed="false"/>
    <row r="14" customFormat="false" ht="35.1" hidden="false" customHeight="true" outlineLevel="0" collapsed="false">
      <c r="J14" s="196" t="s">
        <v>151</v>
      </c>
      <c r="K14" s="196"/>
      <c r="L14" s="196"/>
      <c r="M14" s="196"/>
      <c r="N14" s="196"/>
    </row>
    <row r="15" customFormat="false" ht="18.75" hidden="false" customHeight="true" outlineLevel="0" collapsed="false">
      <c r="J15" s="196" t="s">
        <v>152</v>
      </c>
      <c r="K15" s="196"/>
      <c r="L15" s="196"/>
      <c r="M15" s="196"/>
      <c r="N15" s="196"/>
    </row>
    <row r="16" customFormat="false" ht="34.7" hidden="false" customHeight="true" outlineLevel="0" collapsed="false">
      <c r="J16" s="196" t="s">
        <v>153</v>
      </c>
      <c r="K16" s="196"/>
      <c r="L16" s="196"/>
      <c r="M16" s="196"/>
      <c r="N16" s="196"/>
    </row>
    <row r="17" customFormat="false" ht="36" hidden="false" customHeight="true" outlineLevel="0" collapsed="false">
      <c r="A17" s="197" t="s">
        <v>154</v>
      </c>
      <c r="B17" s="197"/>
      <c r="C17" s="197"/>
      <c r="D17" s="197"/>
      <c r="E17" s="197"/>
      <c r="F17" s="197"/>
      <c r="G17" s="197"/>
      <c r="J17" s="196" t="s">
        <v>155</v>
      </c>
      <c r="K17" s="196"/>
      <c r="L17" s="196"/>
      <c r="M17" s="196"/>
      <c r="N17" s="196"/>
    </row>
    <row r="18" customFormat="false" ht="39.75" hidden="false" customHeight="true" outlineLevel="0" collapsed="false">
      <c r="A18" s="197" t="s">
        <v>156</v>
      </c>
      <c r="B18" s="197"/>
      <c r="C18" s="197"/>
      <c r="D18" s="197"/>
      <c r="E18" s="197"/>
      <c r="F18" s="197"/>
      <c r="G18" s="198"/>
      <c r="J18" s="196" t="s">
        <v>157</v>
      </c>
      <c r="K18" s="196"/>
      <c r="L18" s="196"/>
      <c r="M18" s="196"/>
      <c r="N18" s="196"/>
    </row>
    <row r="19" customFormat="false" ht="18.75" hidden="false" customHeight="false" outlineLevel="0" collapsed="false">
      <c r="A19" s="197" t="s">
        <v>158</v>
      </c>
      <c r="B19" s="197"/>
      <c r="C19" s="197"/>
      <c r="D19" s="197"/>
      <c r="E19" s="197"/>
      <c r="F19" s="197"/>
      <c r="G19" s="198"/>
      <c r="J19" s="199" t="s">
        <v>159</v>
      </c>
      <c r="K19" s="199"/>
      <c r="L19" s="199"/>
      <c r="M19" s="199"/>
      <c r="N19" s="199"/>
    </row>
    <row r="20" customFormat="false" ht="18.75" hidden="false" customHeight="false" outlineLevel="0" collapsed="false">
      <c r="A20" s="197" t="s">
        <v>160</v>
      </c>
      <c r="B20" s="197"/>
      <c r="C20" s="197"/>
      <c r="D20" s="197"/>
      <c r="E20" s="197"/>
      <c r="F20" s="197"/>
      <c r="G20" s="197"/>
      <c r="H20" s="197"/>
      <c r="J20" s="199" t="s">
        <v>161</v>
      </c>
      <c r="K20" s="199"/>
      <c r="L20" s="199"/>
      <c r="M20" s="199"/>
      <c r="N20" s="199"/>
    </row>
    <row r="21" customFormat="false" ht="18.75" hidden="false" customHeight="false" outlineLevel="0" collapsed="false">
      <c r="A21" s="198"/>
      <c r="B21" s="200"/>
      <c r="C21" s="200"/>
      <c r="D21" s="200"/>
      <c r="E21" s="200"/>
      <c r="F21" s="200"/>
      <c r="G21" s="200"/>
      <c r="J21" s="199" t="s">
        <v>162</v>
      </c>
      <c r="K21" s="199"/>
      <c r="L21" s="199"/>
      <c r="M21" s="199"/>
      <c r="N21" s="199"/>
    </row>
    <row r="22" customFormat="false" ht="15.75" hidden="false" customHeight="false" outlineLevel="0" collapsed="false">
      <c r="A22" s="198"/>
      <c r="B22" s="200"/>
      <c r="C22" s="200"/>
      <c r="D22" s="200"/>
      <c r="E22" s="200"/>
      <c r="F22" s="200"/>
      <c r="G22" s="200"/>
    </row>
    <row r="23" customFormat="false" ht="15.75" hidden="false" customHeight="false" outlineLevel="0" collapsed="false">
      <c r="A23" s="201" t="s">
        <v>163</v>
      </c>
      <c r="B23" s="201"/>
      <c r="C23" s="201"/>
      <c r="D23" s="201"/>
      <c r="E23" s="201"/>
      <c r="F23" s="201"/>
      <c r="G23" s="201"/>
    </row>
  </sheetData>
  <mergeCells count="19">
    <mergeCell ref="J1:N4"/>
    <mergeCell ref="E6:J6"/>
    <mergeCell ref="F7:I7"/>
    <mergeCell ref="C8:L8"/>
    <mergeCell ref="B11:M11"/>
    <mergeCell ref="D12:K12"/>
    <mergeCell ref="J14:N14"/>
    <mergeCell ref="J15:N15"/>
    <mergeCell ref="J16:N16"/>
    <mergeCell ref="A17:G17"/>
    <mergeCell ref="J17:N17"/>
    <mergeCell ref="A18:F18"/>
    <mergeCell ref="J18:N18"/>
    <mergeCell ref="A19:F19"/>
    <mergeCell ref="J19:N19"/>
    <mergeCell ref="A20:H20"/>
    <mergeCell ref="J20:N20"/>
    <mergeCell ref="J21:N21"/>
    <mergeCell ref="A23:G23"/>
  </mergeCells>
  <printOptions headings="false" gridLines="false" gridLinesSet="true" horizontalCentered="false" verticalCentered="false"/>
  <pageMargins left="0.7" right="0.5" top="0.6" bottom="0.75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8.12"/>
    <col collapsed="false" customWidth="true" hidden="false" outlineLevel="0" max="3" min="3" style="0" width="12.56"/>
    <col collapsed="false" customWidth="true" hidden="false" outlineLevel="0" max="4" min="4" style="0" width="17.25"/>
    <col collapsed="false" customWidth="true" hidden="false" outlineLevel="0" max="5" min="5" style="0" width="16.67"/>
    <col collapsed="false" customWidth="true" hidden="false" outlineLevel="0" max="6" min="6" style="0" width="16.94"/>
    <col collapsed="false" customWidth="true" hidden="false" outlineLevel="0" max="7" min="7" style="0" width="15.39"/>
    <col collapsed="false" customWidth="true" hidden="false" outlineLevel="0" max="9" min="8" style="0" width="10.97"/>
    <col collapsed="false" customWidth="true" hidden="false" outlineLevel="0" max="1025" min="10" style="0" width="8.94"/>
  </cols>
  <sheetData>
    <row r="1" customFormat="false" ht="15" hidden="false" customHeight="false" outlineLevel="0" collapsed="false">
      <c r="A1" s="202" t="s">
        <v>164</v>
      </c>
      <c r="B1" s="202"/>
      <c r="C1" s="202"/>
      <c r="D1" s="202"/>
      <c r="E1" s="202"/>
      <c r="F1" s="202"/>
      <c r="G1" s="202"/>
      <c r="H1" s="202"/>
      <c r="I1" s="202"/>
    </row>
    <row r="2" customFormat="false" ht="15" hidden="false" customHeight="false" outlineLevel="0" collapsed="false">
      <c r="A2" s="203"/>
      <c r="B2" s="203"/>
      <c r="C2" s="203"/>
      <c r="D2" s="203"/>
      <c r="E2" s="203"/>
      <c r="F2" s="203"/>
      <c r="G2" s="203"/>
      <c r="H2" s="203"/>
      <c r="I2" s="203"/>
    </row>
    <row r="3" customFormat="false" ht="15" hidden="false" customHeight="true" outlineLevel="0" collapsed="false">
      <c r="A3" s="204" t="s">
        <v>165</v>
      </c>
      <c r="B3" s="205" t="s">
        <v>166</v>
      </c>
      <c r="C3" s="205" t="s">
        <v>167</v>
      </c>
      <c r="D3" s="204" t="s">
        <v>168</v>
      </c>
      <c r="E3" s="204"/>
      <c r="F3" s="205" t="s">
        <v>17</v>
      </c>
      <c r="G3" s="205" t="s">
        <v>169</v>
      </c>
      <c r="H3" s="205" t="s">
        <v>170</v>
      </c>
      <c r="I3" s="205" t="s">
        <v>123</v>
      </c>
    </row>
    <row r="4" customFormat="false" ht="43.5" hidden="false" customHeight="true" outlineLevel="0" collapsed="false">
      <c r="A4" s="204"/>
      <c r="B4" s="205"/>
      <c r="C4" s="205"/>
      <c r="D4" s="205" t="s">
        <v>171</v>
      </c>
      <c r="E4" s="206" t="s">
        <v>172</v>
      </c>
      <c r="F4" s="205"/>
      <c r="G4" s="205"/>
      <c r="H4" s="205"/>
      <c r="I4" s="205"/>
    </row>
    <row r="5" customFormat="false" ht="15.75" hidden="false" customHeight="false" outlineLevel="0" collapsed="false">
      <c r="A5" s="207" t="n">
        <v>1</v>
      </c>
      <c r="B5" s="207" t="n">
        <v>2</v>
      </c>
      <c r="C5" s="207" t="n">
        <v>3</v>
      </c>
      <c r="D5" s="207" t="n">
        <v>4</v>
      </c>
      <c r="E5" s="207" t="n">
        <v>5</v>
      </c>
      <c r="F5" s="207" t="n">
        <v>6</v>
      </c>
      <c r="G5" s="207" t="n">
        <v>7</v>
      </c>
      <c r="H5" s="207" t="n">
        <v>8</v>
      </c>
      <c r="I5" s="207" t="n">
        <v>9</v>
      </c>
    </row>
    <row r="6" customFormat="false" ht="15.75" hidden="false" customHeight="false" outlineLevel="0" collapsed="false">
      <c r="A6" s="207" t="s">
        <v>10</v>
      </c>
      <c r="B6" s="208" t="n">
        <v>39</v>
      </c>
      <c r="C6" s="208"/>
      <c r="D6" s="208"/>
      <c r="E6" s="208"/>
      <c r="F6" s="208" t="n">
        <v>2</v>
      </c>
      <c r="G6" s="208"/>
      <c r="H6" s="208" t="n">
        <v>11</v>
      </c>
      <c r="I6" s="209" t="n">
        <f aca="false">SUM(B6:H6)</f>
        <v>52</v>
      </c>
    </row>
    <row r="7" customFormat="false" ht="15.75" hidden="false" customHeight="false" outlineLevel="0" collapsed="false">
      <c r="A7" s="207" t="s">
        <v>11</v>
      </c>
      <c r="B7" s="208" t="n">
        <v>35</v>
      </c>
      <c r="C7" s="208" t="n">
        <v>4</v>
      </c>
      <c r="D7" s="208"/>
      <c r="E7" s="208"/>
      <c r="F7" s="208" t="n">
        <v>2</v>
      </c>
      <c r="G7" s="208"/>
      <c r="H7" s="208" t="n">
        <v>11</v>
      </c>
      <c r="I7" s="209" t="n">
        <f aca="false">SUM(B7:H7)</f>
        <v>52</v>
      </c>
    </row>
    <row r="8" customFormat="false" ht="15.75" hidden="false" customHeight="false" outlineLevel="0" collapsed="false">
      <c r="A8" s="207" t="s">
        <v>12</v>
      </c>
      <c r="B8" s="208" t="n">
        <v>37</v>
      </c>
      <c r="C8" s="208" t="n">
        <v>3</v>
      </c>
      <c r="D8" s="208"/>
      <c r="E8" s="208"/>
      <c r="F8" s="208" t="n">
        <v>2</v>
      </c>
      <c r="G8" s="208"/>
      <c r="H8" s="208" t="n">
        <v>10</v>
      </c>
      <c r="I8" s="209" t="n">
        <f aca="false">SUM(B8:H8)</f>
        <v>52</v>
      </c>
    </row>
    <row r="9" customFormat="false" ht="15.75" hidden="false" customHeight="false" outlineLevel="0" collapsed="false">
      <c r="A9" s="207" t="s">
        <v>13</v>
      </c>
      <c r="B9" s="208" t="n">
        <v>16</v>
      </c>
      <c r="C9" s="208"/>
      <c r="D9" s="208" t="n">
        <v>13</v>
      </c>
      <c r="E9" s="208" t="n">
        <v>4</v>
      </c>
      <c r="F9" s="208" t="n">
        <v>2</v>
      </c>
      <c r="G9" s="208" t="n">
        <v>6</v>
      </c>
      <c r="H9" s="208" t="n">
        <v>2</v>
      </c>
      <c r="I9" s="209" t="n">
        <f aca="false">SUM(B9:H9)</f>
        <v>43</v>
      </c>
    </row>
    <row r="10" customFormat="false" ht="15.75" hidden="false" customHeight="false" outlineLevel="0" collapsed="false">
      <c r="A10" s="209" t="s">
        <v>123</v>
      </c>
      <c r="B10" s="209" t="n">
        <f aca="false">SUM(B6:B9)</f>
        <v>127</v>
      </c>
      <c r="C10" s="209" t="n">
        <f aca="false">SUM(C6:C9)</f>
        <v>7</v>
      </c>
      <c r="D10" s="209" t="n">
        <f aca="false">SUM(D6:D9)</f>
        <v>13</v>
      </c>
      <c r="E10" s="209" t="n">
        <f aca="false">SUM(E6:E9)</f>
        <v>4</v>
      </c>
      <c r="F10" s="209" t="n">
        <f aca="false">SUM(F6:F9)</f>
        <v>8</v>
      </c>
      <c r="G10" s="209" t="n">
        <f aca="false">SUM(G6:G9)</f>
        <v>6</v>
      </c>
      <c r="H10" s="209" t="n">
        <f aca="false">SUM(H6:H9)</f>
        <v>34</v>
      </c>
      <c r="I10" s="209" t="n">
        <f aca="false">SUM(I6:I9)</f>
        <v>199</v>
      </c>
    </row>
  </sheetData>
  <mergeCells count="9">
    <mergeCell ref="A1:I1"/>
    <mergeCell ref="A3:A4"/>
    <mergeCell ref="B3:B4"/>
    <mergeCell ref="C3:C4"/>
    <mergeCell ref="D3:E3"/>
    <mergeCell ref="F3:F4"/>
    <mergeCell ref="G3:G4"/>
    <mergeCell ref="H3:H4"/>
    <mergeCell ref="I3:I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07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30" zoomScalePageLayoutView="120" workbookViewId="0">
      <selection pane="topLeft" activeCell="A1" activeCellId="0" sqref="A1"/>
    </sheetView>
  </sheetViews>
  <sheetFormatPr defaultRowHeight="8.25" zeroHeight="false" outlineLevelRow="0" outlineLevelCol="0"/>
  <cols>
    <col collapsed="false" customWidth="true" hidden="false" outlineLevel="0" max="1" min="1" style="210" width="6.12"/>
    <col collapsed="false" customWidth="true" hidden="false" outlineLevel="0" max="15" min="2" style="211" width="2.27"/>
    <col collapsed="false" customWidth="true" hidden="false" outlineLevel="0" max="16" min="16" style="211" width="2.98"/>
    <col collapsed="false" customWidth="true" hidden="false" outlineLevel="0" max="17" min="17" style="211" width="2.69"/>
    <col collapsed="false" customWidth="true" hidden="false" outlineLevel="0" max="18" min="18" style="211" width="2.55"/>
    <col collapsed="false" customWidth="true" hidden="false" outlineLevel="0" max="20" min="19" style="211" width="2.27"/>
    <col collapsed="false" customWidth="true" hidden="false" outlineLevel="0" max="21" min="21" style="211" width="2.55"/>
    <col collapsed="false" customWidth="true" hidden="false" outlineLevel="0" max="27" min="22" style="211" width="2.27"/>
    <col collapsed="false" customWidth="true" hidden="false" outlineLevel="0" max="28" min="28" style="211" width="2.69"/>
    <col collapsed="false" customWidth="true" hidden="false" outlineLevel="0" max="32" min="29" style="211" width="2.27"/>
    <col collapsed="false" customWidth="true" hidden="false" outlineLevel="0" max="33" min="33" style="211" width="2.55"/>
    <col collapsed="false" customWidth="true" hidden="false" outlineLevel="0" max="34" min="34" style="211" width="2.27"/>
    <col collapsed="false" customWidth="true" hidden="false" outlineLevel="0" max="35" min="35" style="211" width="2.69"/>
    <col collapsed="false" customWidth="true" hidden="false" outlineLevel="0" max="36" min="36" style="211" width="2.38"/>
    <col collapsed="false" customWidth="true" hidden="false" outlineLevel="0" max="37" min="37" style="211" width="2.27"/>
    <col collapsed="false" customWidth="true" hidden="false" outlineLevel="0" max="38" min="38" style="211" width="2.69"/>
    <col collapsed="false" customWidth="true" hidden="false" outlineLevel="0" max="39" min="39" style="212" width="2.69"/>
    <col collapsed="false" customWidth="true" hidden="false" outlineLevel="0" max="40" min="40" style="213" width="2.84"/>
    <col collapsed="false" customWidth="true" hidden="false" outlineLevel="0" max="41" min="41" style="214" width="2.27"/>
    <col collapsed="false" customWidth="true" hidden="false" outlineLevel="0" max="42" min="42" style="215" width="2.12"/>
    <col collapsed="false" customWidth="true" hidden="false" outlineLevel="0" max="43" min="43" style="211" width="2.55"/>
    <col collapsed="false" customWidth="true" hidden="false" outlineLevel="0" max="44" min="44" style="211" width="2.84"/>
    <col collapsed="false" customWidth="true" hidden="false" outlineLevel="0" max="54" min="45" style="211" width="2.27"/>
    <col collapsed="false" customWidth="true" hidden="false" outlineLevel="0" max="57" min="55" style="211" width="1.69"/>
    <col collapsed="false" customWidth="true" hidden="false" outlineLevel="0" max="58" min="58" style="211" width="3.12"/>
    <col collapsed="false" customWidth="true" hidden="false" outlineLevel="0" max="115" min="59" style="211" width="1.69"/>
    <col collapsed="false" customWidth="true" hidden="false" outlineLevel="0" max="257" min="116" style="211" width="9.13"/>
    <col collapsed="false" customWidth="true" hidden="false" outlineLevel="0" max="1025" min="258" style="0" width="9.13"/>
  </cols>
  <sheetData>
    <row r="1" customFormat="false" ht="15" hidden="false" customHeight="false" outlineLevel="0" collapsed="false">
      <c r="A1" s="216" t="s">
        <v>173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8"/>
      <c r="BD1" s="218"/>
      <c r="BE1" s="218"/>
      <c r="BF1" s="218"/>
      <c r="BG1" s="218"/>
    </row>
    <row r="2" customFormat="false" ht="12.75" hidden="false" customHeight="false" outlineLevel="0" collapsed="false">
      <c r="A2" s="219"/>
      <c r="B2" s="219"/>
      <c r="C2" s="219"/>
      <c r="D2" s="219"/>
      <c r="E2" s="219"/>
      <c r="F2" s="219"/>
      <c r="G2" s="219"/>
      <c r="H2" s="219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18"/>
      <c r="AG2" s="218"/>
      <c r="AH2" s="218"/>
      <c r="AI2" s="218"/>
      <c r="AJ2" s="218"/>
      <c r="AK2" s="218"/>
      <c r="AL2" s="218"/>
      <c r="AM2" s="221"/>
      <c r="AN2" s="221"/>
      <c r="AO2" s="221"/>
      <c r="AP2" s="221"/>
      <c r="AQ2" s="218"/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18"/>
      <c r="BG2" s="218"/>
    </row>
    <row r="3" customFormat="false" ht="8.25" hidden="false" customHeight="false" outlineLevel="0" collapsed="false">
      <c r="A3" s="222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21"/>
      <c r="AN3" s="221"/>
      <c r="AO3" s="221"/>
      <c r="AP3" s="221"/>
      <c r="AQ3" s="218"/>
      <c r="AR3" s="218"/>
      <c r="AS3" s="218"/>
      <c r="AT3" s="218"/>
      <c r="AU3" s="218"/>
      <c r="AV3" s="218"/>
      <c r="AW3" s="218"/>
      <c r="AX3" s="218"/>
      <c r="AY3" s="218"/>
      <c r="AZ3" s="218"/>
      <c r="BA3" s="218"/>
      <c r="BB3" s="218"/>
      <c r="BC3" s="218"/>
      <c r="BD3" s="218"/>
      <c r="BE3" s="218"/>
      <c r="BF3" s="218"/>
      <c r="BG3" s="218"/>
    </row>
    <row r="4" customFormat="false" ht="10.5" hidden="false" customHeight="true" outlineLevel="0" collapsed="false">
      <c r="A4" s="223" t="s">
        <v>174</v>
      </c>
      <c r="B4" s="224" t="s">
        <v>175</v>
      </c>
      <c r="C4" s="224"/>
      <c r="D4" s="224"/>
      <c r="E4" s="224"/>
      <c r="F4" s="224"/>
      <c r="G4" s="223" t="s">
        <v>176</v>
      </c>
      <c r="H4" s="223"/>
      <c r="I4" s="223"/>
      <c r="J4" s="223"/>
      <c r="K4" s="223" t="s">
        <v>177</v>
      </c>
      <c r="L4" s="223"/>
      <c r="M4" s="223"/>
      <c r="N4" s="223"/>
      <c r="O4" s="223" t="s">
        <v>178</v>
      </c>
      <c r="P4" s="223"/>
      <c r="Q4" s="223"/>
      <c r="R4" s="223"/>
      <c r="S4" s="223"/>
      <c r="T4" s="223" t="s">
        <v>179</v>
      </c>
      <c r="U4" s="223"/>
      <c r="V4" s="223"/>
      <c r="W4" s="223"/>
      <c r="X4" s="223" t="s">
        <v>180</v>
      </c>
      <c r="Y4" s="223"/>
      <c r="Z4" s="223"/>
      <c r="AA4" s="223"/>
      <c r="AB4" s="223" t="s">
        <v>181</v>
      </c>
      <c r="AC4" s="223"/>
      <c r="AD4" s="223"/>
      <c r="AE4" s="223"/>
      <c r="AF4" s="223"/>
      <c r="AG4" s="225" t="s">
        <v>182</v>
      </c>
      <c r="AH4" s="225"/>
      <c r="AI4" s="225"/>
      <c r="AJ4" s="225"/>
      <c r="AK4" s="223" t="s">
        <v>183</v>
      </c>
      <c r="AL4" s="223"/>
      <c r="AM4" s="223"/>
      <c r="AN4" s="223"/>
      <c r="AO4" s="223"/>
      <c r="AP4" s="223" t="s">
        <v>184</v>
      </c>
      <c r="AQ4" s="223"/>
      <c r="AR4" s="223"/>
      <c r="AS4" s="223"/>
      <c r="AT4" s="226" t="s">
        <v>185</v>
      </c>
      <c r="AU4" s="226"/>
      <c r="AV4" s="226"/>
      <c r="AW4" s="226"/>
      <c r="AX4" s="223" t="s">
        <v>186</v>
      </c>
      <c r="AY4" s="223"/>
      <c r="AZ4" s="223"/>
      <c r="BA4" s="223"/>
      <c r="BB4" s="227"/>
      <c r="BC4" s="228"/>
      <c r="BD4" s="228"/>
      <c r="BE4" s="228"/>
      <c r="BF4" s="228"/>
      <c r="BG4" s="228"/>
      <c r="BH4" s="229"/>
      <c r="BI4" s="229"/>
      <c r="BJ4" s="229"/>
      <c r="BK4" s="229"/>
      <c r="BL4" s="229"/>
      <c r="BM4" s="229"/>
      <c r="BN4" s="229"/>
      <c r="BO4" s="229"/>
    </row>
    <row r="5" customFormat="false" ht="17.25" hidden="false" customHeight="true" outlineLevel="0" collapsed="false">
      <c r="A5" s="230" t="s">
        <v>187</v>
      </c>
      <c r="B5" s="231" t="s">
        <v>188</v>
      </c>
      <c r="C5" s="232" t="s">
        <v>189</v>
      </c>
      <c r="D5" s="232" t="s">
        <v>190</v>
      </c>
      <c r="E5" s="232" t="s">
        <v>191</v>
      </c>
      <c r="F5" s="233" t="s">
        <v>192</v>
      </c>
      <c r="G5" s="234" t="s">
        <v>193</v>
      </c>
      <c r="H5" s="232" t="s">
        <v>194</v>
      </c>
      <c r="I5" s="232" t="s">
        <v>195</v>
      </c>
      <c r="J5" s="233" t="s">
        <v>196</v>
      </c>
      <c r="K5" s="234" t="s">
        <v>197</v>
      </c>
      <c r="L5" s="232" t="s">
        <v>198</v>
      </c>
      <c r="M5" s="232" t="s">
        <v>199</v>
      </c>
      <c r="N5" s="233" t="s">
        <v>200</v>
      </c>
      <c r="O5" s="234" t="s">
        <v>201</v>
      </c>
      <c r="P5" s="232" t="s">
        <v>202</v>
      </c>
      <c r="Q5" s="232" t="s">
        <v>190</v>
      </c>
      <c r="R5" s="232" t="s">
        <v>191</v>
      </c>
      <c r="S5" s="233" t="s">
        <v>203</v>
      </c>
      <c r="T5" s="234" t="s">
        <v>204</v>
      </c>
      <c r="U5" s="235" t="s">
        <v>205</v>
      </c>
      <c r="V5" s="235" t="s">
        <v>206</v>
      </c>
      <c r="W5" s="233" t="s">
        <v>207</v>
      </c>
      <c r="X5" s="234" t="s">
        <v>208</v>
      </c>
      <c r="Y5" s="232" t="s">
        <v>209</v>
      </c>
      <c r="Z5" s="232" t="s">
        <v>210</v>
      </c>
      <c r="AA5" s="233" t="s">
        <v>211</v>
      </c>
      <c r="AB5" s="234" t="s">
        <v>208</v>
      </c>
      <c r="AC5" s="232" t="s">
        <v>209</v>
      </c>
      <c r="AD5" s="232" t="s">
        <v>210</v>
      </c>
      <c r="AE5" s="233" t="s">
        <v>212</v>
      </c>
      <c r="AF5" s="233" t="s">
        <v>213</v>
      </c>
      <c r="AG5" s="234" t="s">
        <v>214</v>
      </c>
      <c r="AH5" s="234" t="s">
        <v>215</v>
      </c>
      <c r="AI5" s="232" t="s">
        <v>216</v>
      </c>
      <c r="AJ5" s="233" t="s">
        <v>217</v>
      </c>
      <c r="AK5" s="234" t="s">
        <v>218</v>
      </c>
      <c r="AL5" s="232" t="s">
        <v>219</v>
      </c>
      <c r="AM5" s="232" t="s">
        <v>220</v>
      </c>
      <c r="AN5" s="233" t="s">
        <v>221</v>
      </c>
      <c r="AO5" s="236" t="s">
        <v>222</v>
      </c>
      <c r="AP5" s="231" t="s">
        <v>202</v>
      </c>
      <c r="AQ5" s="232" t="s">
        <v>223</v>
      </c>
      <c r="AR5" s="232" t="s">
        <v>224</v>
      </c>
      <c r="AS5" s="233" t="s">
        <v>225</v>
      </c>
      <c r="AT5" s="234" t="s">
        <v>226</v>
      </c>
      <c r="AU5" s="232" t="s">
        <v>205</v>
      </c>
      <c r="AV5" s="232" t="s">
        <v>227</v>
      </c>
      <c r="AW5" s="233" t="s">
        <v>228</v>
      </c>
      <c r="AX5" s="234" t="s">
        <v>229</v>
      </c>
      <c r="AY5" s="232" t="s">
        <v>230</v>
      </c>
      <c r="AZ5" s="232" t="s">
        <v>231</v>
      </c>
      <c r="BA5" s="233" t="s">
        <v>212</v>
      </c>
      <c r="BB5" s="237"/>
      <c r="BC5" s="238"/>
      <c r="BD5" s="238"/>
      <c r="BE5" s="238"/>
      <c r="BF5" s="238"/>
      <c r="BG5" s="218"/>
    </row>
    <row r="6" customFormat="false" ht="10.5" hidden="false" customHeight="true" outlineLevel="0" collapsed="false">
      <c r="A6" s="239" t="s">
        <v>232</v>
      </c>
      <c r="B6" s="240"/>
      <c r="C6" s="240"/>
      <c r="D6" s="241"/>
      <c r="E6" s="240"/>
      <c r="F6" s="242"/>
      <c r="G6" s="242"/>
      <c r="H6" s="240"/>
      <c r="I6" s="240"/>
      <c r="J6" s="242" t="n">
        <v>17</v>
      </c>
      <c r="K6" s="243"/>
      <c r="L6" s="240"/>
      <c r="M6" s="240"/>
      <c r="N6" s="244"/>
      <c r="O6" s="244"/>
      <c r="P6" s="242"/>
      <c r="Q6" s="244"/>
      <c r="R6" s="243"/>
      <c r="S6" s="245"/>
      <c r="T6" s="245"/>
      <c r="U6" s="242"/>
      <c r="V6" s="242"/>
      <c r="W6" s="242"/>
      <c r="X6" s="242"/>
      <c r="Y6" s="242"/>
      <c r="Z6" s="242"/>
      <c r="AA6" s="242" t="n">
        <v>22</v>
      </c>
      <c r="AB6" s="246"/>
      <c r="AC6" s="246"/>
      <c r="AD6" s="247"/>
      <c r="AE6" s="248"/>
      <c r="AF6" s="248"/>
      <c r="AG6" s="248"/>
      <c r="AH6" s="248"/>
      <c r="AI6" s="248"/>
      <c r="AJ6" s="249"/>
      <c r="AK6" s="250"/>
      <c r="AL6" s="251"/>
      <c r="AM6" s="249"/>
      <c r="AN6" s="249"/>
      <c r="AO6" s="249"/>
      <c r="AP6" s="249"/>
      <c r="AQ6" s="252"/>
      <c r="AR6" s="252"/>
      <c r="AS6" s="244"/>
      <c r="AT6" s="244"/>
      <c r="AU6" s="244"/>
      <c r="AV6" s="244"/>
      <c r="AW6" s="244"/>
      <c r="AX6" s="244"/>
      <c r="AY6" s="244"/>
      <c r="AZ6" s="244"/>
      <c r="BA6" s="244"/>
      <c r="BB6" s="253"/>
      <c r="BC6" s="254"/>
      <c r="BD6" s="255"/>
      <c r="BE6" s="255"/>
      <c r="BF6" s="255"/>
      <c r="BG6" s="218"/>
    </row>
    <row r="7" customFormat="false" ht="10.5" hidden="false" customHeight="true" outlineLevel="0" collapsed="false">
      <c r="A7" s="256" t="s">
        <v>233</v>
      </c>
      <c r="B7" s="240"/>
      <c r="C7" s="240"/>
      <c r="D7" s="241"/>
      <c r="E7" s="240"/>
      <c r="F7" s="242"/>
      <c r="G7" s="240"/>
      <c r="H7" s="240"/>
      <c r="I7" s="240"/>
      <c r="J7" s="242" t="n">
        <v>16</v>
      </c>
      <c r="K7" s="243"/>
      <c r="L7" s="243"/>
      <c r="M7" s="240"/>
      <c r="N7" s="257"/>
      <c r="O7" s="257"/>
      <c r="P7" s="258"/>
      <c r="Q7" s="259"/>
      <c r="R7" s="252"/>
      <c r="S7" s="245"/>
      <c r="T7" s="245"/>
      <c r="U7" s="249"/>
      <c r="V7" s="249"/>
      <c r="W7" s="249"/>
      <c r="X7" s="260"/>
      <c r="Y7" s="260"/>
      <c r="Z7" s="260"/>
      <c r="AA7" s="242" t="n">
        <v>19</v>
      </c>
      <c r="AB7" s="259"/>
      <c r="AC7" s="242"/>
      <c r="AD7" s="242"/>
      <c r="AE7" s="261"/>
      <c r="AF7" s="249"/>
      <c r="AG7" s="250"/>
      <c r="AH7" s="250"/>
      <c r="AI7" s="250"/>
      <c r="AJ7" s="257"/>
      <c r="AK7" s="257"/>
      <c r="AL7" s="257"/>
      <c r="AM7" s="257"/>
      <c r="AN7" s="262" t="s">
        <v>119</v>
      </c>
      <c r="AO7" s="262"/>
      <c r="AP7" s="263" t="s">
        <v>98</v>
      </c>
      <c r="AQ7" s="263"/>
      <c r="AR7" s="264"/>
      <c r="AS7" s="244"/>
      <c r="AT7" s="244"/>
      <c r="AU7" s="244"/>
      <c r="AV7" s="244"/>
      <c r="AW7" s="244"/>
      <c r="AX7" s="244"/>
      <c r="AY7" s="244"/>
      <c r="AZ7" s="244"/>
      <c r="BA7" s="244"/>
      <c r="BB7" s="253"/>
      <c r="BC7" s="254"/>
      <c r="BD7" s="254"/>
      <c r="BE7" s="254"/>
      <c r="BF7" s="254"/>
      <c r="BG7" s="218"/>
    </row>
    <row r="8" customFormat="false" ht="10.5" hidden="false" customHeight="true" outlineLevel="0" collapsed="false">
      <c r="A8" s="256" t="s">
        <v>234</v>
      </c>
      <c r="B8" s="244"/>
      <c r="C8" s="244"/>
      <c r="D8" s="244"/>
      <c r="E8" s="244"/>
      <c r="F8" s="242"/>
      <c r="G8" s="242"/>
      <c r="H8" s="265"/>
      <c r="I8" s="240"/>
      <c r="J8" s="242" t="n">
        <v>14</v>
      </c>
      <c r="K8" s="240"/>
      <c r="L8" s="240"/>
      <c r="M8" s="240"/>
      <c r="N8" s="240"/>
      <c r="O8" s="240"/>
      <c r="P8" s="266" t="s">
        <v>98</v>
      </c>
      <c r="Q8" s="267" t="s">
        <v>110</v>
      </c>
      <c r="R8" s="268"/>
      <c r="S8" s="245"/>
      <c r="T8" s="245"/>
      <c r="U8" s="261"/>
      <c r="V8" s="261"/>
      <c r="W8" s="269"/>
      <c r="X8" s="269"/>
      <c r="Y8" s="246"/>
      <c r="Z8" s="242"/>
      <c r="AA8" s="242" t="n">
        <v>23</v>
      </c>
      <c r="AB8" s="242"/>
      <c r="AC8" s="242"/>
      <c r="AD8" s="242"/>
      <c r="AE8" s="242"/>
      <c r="AF8" s="242"/>
      <c r="AG8" s="242"/>
      <c r="AH8" s="242"/>
      <c r="AI8" s="242"/>
      <c r="AJ8" s="242"/>
      <c r="AK8" s="242"/>
      <c r="AL8" s="242"/>
      <c r="AM8" s="270"/>
      <c r="AN8" s="270"/>
      <c r="AO8" s="270"/>
      <c r="AP8" s="270"/>
      <c r="AQ8" s="270"/>
      <c r="AR8" s="267" t="s">
        <v>110</v>
      </c>
      <c r="AS8" s="271"/>
      <c r="AT8" s="240"/>
      <c r="AU8" s="240"/>
      <c r="AV8" s="240"/>
      <c r="AW8" s="240"/>
      <c r="AX8" s="240"/>
      <c r="AY8" s="240"/>
      <c r="AZ8" s="240"/>
      <c r="BA8" s="240"/>
      <c r="BB8" s="272"/>
      <c r="BC8" s="254"/>
      <c r="BD8" s="254"/>
      <c r="BE8" s="254"/>
      <c r="BF8" s="254"/>
      <c r="BG8" s="218"/>
    </row>
    <row r="9" customFormat="false" ht="10.5" hidden="false" customHeight="true" outlineLevel="0" collapsed="false">
      <c r="A9" s="256" t="s">
        <v>235</v>
      </c>
      <c r="B9" s="273"/>
      <c r="C9" s="273"/>
      <c r="D9" s="273"/>
      <c r="E9" s="273"/>
      <c r="F9" s="274"/>
      <c r="G9" s="273"/>
      <c r="H9" s="273"/>
      <c r="I9" s="273"/>
      <c r="J9" s="275" t="n">
        <v>16</v>
      </c>
      <c r="K9" s="273"/>
      <c r="L9" s="276"/>
      <c r="M9" s="276"/>
      <c r="N9" s="276"/>
      <c r="O9" s="276"/>
      <c r="P9" s="276"/>
      <c r="Q9" s="276"/>
      <c r="R9" s="277"/>
      <c r="S9" s="245"/>
      <c r="T9" s="245"/>
      <c r="U9" s="278" t="s">
        <v>112</v>
      </c>
      <c r="V9" s="278"/>
      <c r="W9" s="278"/>
      <c r="X9" s="278"/>
      <c r="Y9" s="278"/>
      <c r="Z9" s="278" t="s">
        <v>101</v>
      </c>
      <c r="AA9" s="278"/>
      <c r="AB9" s="278"/>
      <c r="AC9" s="278"/>
      <c r="AD9" s="279" t="s">
        <v>121</v>
      </c>
      <c r="AE9" s="279"/>
      <c r="AF9" s="279"/>
      <c r="AG9" s="280"/>
      <c r="AH9" s="252"/>
      <c r="AI9" s="242" t="s">
        <v>236</v>
      </c>
      <c r="AJ9" s="242"/>
      <c r="AK9" s="242"/>
      <c r="AL9" s="242"/>
      <c r="AM9" s="281" t="s">
        <v>237</v>
      </c>
      <c r="AN9" s="281"/>
      <c r="AO9" s="281"/>
      <c r="AP9" s="281"/>
      <c r="AQ9" s="281"/>
      <c r="AR9" s="281"/>
      <c r="AS9" s="273"/>
      <c r="AT9" s="273"/>
      <c r="AU9" s="273"/>
      <c r="AV9" s="273"/>
      <c r="AW9" s="273"/>
      <c r="AX9" s="273"/>
      <c r="AY9" s="273"/>
      <c r="AZ9" s="273"/>
      <c r="BA9" s="273"/>
      <c r="BB9" s="282"/>
      <c r="BC9" s="283"/>
      <c r="BD9" s="284"/>
      <c r="BE9" s="284"/>
      <c r="BF9" s="284"/>
      <c r="BG9" s="218"/>
    </row>
    <row r="10" customFormat="false" ht="10.5" hidden="false" customHeight="true" outlineLevel="0" collapsed="false">
      <c r="A10" s="230" t="s">
        <v>238</v>
      </c>
      <c r="B10" s="230" t="s">
        <v>239</v>
      </c>
      <c r="C10" s="230" t="s">
        <v>240</v>
      </c>
      <c r="D10" s="230" t="s">
        <v>239</v>
      </c>
      <c r="E10" s="230" t="s">
        <v>240</v>
      </c>
      <c r="F10" s="230" t="s">
        <v>239</v>
      </c>
      <c r="G10" s="230" t="s">
        <v>240</v>
      </c>
      <c r="H10" s="230" t="s">
        <v>239</v>
      </c>
      <c r="I10" s="230" t="s">
        <v>240</v>
      </c>
      <c r="J10" s="230" t="s">
        <v>239</v>
      </c>
      <c r="K10" s="230" t="s">
        <v>240</v>
      </c>
      <c r="L10" s="230" t="s">
        <v>239</v>
      </c>
      <c r="M10" s="230" t="s">
        <v>240</v>
      </c>
      <c r="N10" s="230" t="s">
        <v>239</v>
      </c>
      <c r="O10" s="230" t="s">
        <v>240</v>
      </c>
      <c r="P10" s="230" t="s">
        <v>239</v>
      </c>
      <c r="Q10" s="230" t="s">
        <v>240</v>
      </c>
      <c r="R10" s="230" t="s">
        <v>239</v>
      </c>
      <c r="S10" s="230" t="s">
        <v>240</v>
      </c>
      <c r="T10" s="230" t="s">
        <v>239</v>
      </c>
      <c r="U10" s="230" t="s">
        <v>240</v>
      </c>
      <c r="V10" s="230" t="s">
        <v>239</v>
      </c>
      <c r="W10" s="230" t="s">
        <v>240</v>
      </c>
      <c r="X10" s="230" t="s">
        <v>239</v>
      </c>
      <c r="Y10" s="230" t="s">
        <v>240</v>
      </c>
      <c r="Z10" s="230" t="s">
        <v>239</v>
      </c>
      <c r="AA10" s="230" t="s">
        <v>240</v>
      </c>
      <c r="AB10" s="230" t="s">
        <v>239</v>
      </c>
      <c r="AC10" s="230" t="s">
        <v>240</v>
      </c>
      <c r="AD10" s="230" t="s">
        <v>239</v>
      </c>
      <c r="AE10" s="230" t="s">
        <v>240</v>
      </c>
      <c r="AF10" s="230" t="s">
        <v>239</v>
      </c>
      <c r="AG10" s="230" t="s">
        <v>240</v>
      </c>
      <c r="AH10" s="230" t="s">
        <v>239</v>
      </c>
      <c r="AI10" s="230" t="s">
        <v>240</v>
      </c>
      <c r="AJ10" s="230" t="s">
        <v>239</v>
      </c>
      <c r="AK10" s="230" t="s">
        <v>240</v>
      </c>
      <c r="AL10" s="230" t="s">
        <v>239</v>
      </c>
      <c r="AM10" s="230" t="s">
        <v>240</v>
      </c>
      <c r="AN10" s="230" t="s">
        <v>239</v>
      </c>
      <c r="AO10" s="230" t="s">
        <v>240</v>
      </c>
      <c r="AP10" s="230" t="s">
        <v>239</v>
      </c>
      <c r="AQ10" s="230" t="s">
        <v>240</v>
      </c>
      <c r="AR10" s="230" t="s">
        <v>239</v>
      </c>
      <c r="AS10" s="230" t="s">
        <v>240</v>
      </c>
      <c r="AT10" s="230"/>
      <c r="AU10" s="230"/>
      <c r="AV10" s="230"/>
      <c r="AW10" s="230"/>
      <c r="AX10" s="230"/>
      <c r="AY10" s="230"/>
      <c r="AZ10" s="230"/>
      <c r="BA10" s="230"/>
      <c r="BB10" s="237"/>
      <c r="BC10" s="218"/>
      <c r="BD10" s="218"/>
      <c r="BE10" s="218"/>
      <c r="BF10" s="218"/>
      <c r="BG10" s="218"/>
    </row>
    <row r="11" customFormat="false" ht="9.75" hidden="false" customHeight="true" outlineLevel="0" collapsed="false">
      <c r="A11" s="230" t="s">
        <v>238</v>
      </c>
      <c r="B11" s="285" t="n">
        <v>1</v>
      </c>
      <c r="C11" s="285" t="n">
        <v>2</v>
      </c>
      <c r="D11" s="285" t="n">
        <v>3</v>
      </c>
      <c r="E11" s="285" t="n">
        <v>4</v>
      </c>
      <c r="F11" s="285" t="n">
        <v>5</v>
      </c>
      <c r="G11" s="285" t="n">
        <v>6</v>
      </c>
      <c r="H11" s="285" t="n">
        <v>7</v>
      </c>
      <c r="I11" s="285" t="n">
        <v>8</v>
      </c>
      <c r="J11" s="285" t="n">
        <v>9</v>
      </c>
      <c r="K11" s="285" t="n">
        <v>10</v>
      </c>
      <c r="L11" s="285" t="n">
        <v>11</v>
      </c>
      <c r="M11" s="285" t="n">
        <v>12</v>
      </c>
      <c r="N11" s="285" t="n">
        <v>13</v>
      </c>
      <c r="O11" s="285" t="n">
        <v>14</v>
      </c>
      <c r="P11" s="285" t="n">
        <v>15</v>
      </c>
      <c r="Q11" s="285" t="n">
        <v>16</v>
      </c>
      <c r="R11" s="285" t="n">
        <v>17</v>
      </c>
      <c r="S11" s="285" t="n">
        <v>18</v>
      </c>
      <c r="T11" s="285" t="n">
        <v>19</v>
      </c>
      <c r="U11" s="285" t="n">
        <v>20</v>
      </c>
      <c r="V11" s="285" t="n">
        <v>21</v>
      </c>
      <c r="W11" s="285" t="n">
        <v>22</v>
      </c>
      <c r="X11" s="285" t="n">
        <v>23</v>
      </c>
      <c r="Y11" s="285" t="n">
        <v>24</v>
      </c>
      <c r="Z11" s="285" t="n">
        <v>25</v>
      </c>
      <c r="AA11" s="285" t="n">
        <v>26</v>
      </c>
      <c r="AB11" s="285" t="n">
        <v>27</v>
      </c>
      <c r="AC11" s="285" t="n">
        <v>28</v>
      </c>
      <c r="AD11" s="285" t="n">
        <v>29</v>
      </c>
      <c r="AE11" s="285" t="n">
        <v>30</v>
      </c>
      <c r="AF11" s="285" t="n">
        <v>31</v>
      </c>
      <c r="AG11" s="285" t="n">
        <v>32</v>
      </c>
      <c r="AH11" s="285" t="n">
        <v>33</v>
      </c>
      <c r="AI11" s="285" t="n">
        <v>34</v>
      </c>
      <c r="AJ11" s="285" t="n">
        <v>35</v>
      </c>
      <c r="AK11" s="285" t="n">
        <v>36</v>
      </c>
      <c r="AL11" s="285" t="n">
        <v>37</v>
      </c>
      <c r="AM11" s="285" t="n">
        <v>38</v>
      </c>
      <c r="AN11" s="285" t="n">
        <v>39</v>
      </c>
      <c r="AO11" s="285" t="n">
        <v>40</v>
      </c>
      <c r="AP11" s="285" t="n">
        <v>41</v>
      </c>
      <c r="AQ11" s="285" t="n">
        <v>42</v>
      </c>
      <c r="AR11" s="285" t="n">
        <v>43</v>
      </c>
      <c r="AS11" s="285" t="n">
        <v>44</v>
      </c>
      <c r="AT11" s="285" t="n">
        <v>45</v>
      </c>
      <c r="AU11" s="285" t="n">
        <v>46</v>
      </c>
      <c r="AV11" s="285" t="n">
        <v>47</v>
      </c>
      <c r="AW11" s="285" t="n">
        <v>48</v>
      </c>
      <c r="AX11" s="285" t="n">
        <v>49</v>
      </c>
      <c r="AY11" s="285" t="n">
        <v>50</v>
      </c>
      <c r="AZ11" s="285" t="n">
        <v>51</v>
      </c>
      <c r="BA11" s="285" t="n">
        <v>52</v>
      </c>
      <c r="BB11" s="286"/>
      <c r="BC11" s="218"/>
      <c r="BD11" s="218"/>
      <c r="BE11" s="218"/>
      <c r="BF11" s="218"/>
      <c r="BG11" s="218"/>
    </row>
    <row r="12" customFormat="false" ht="13.5" hidden="false" customHeight="true" outlineLevel="0" collapsed="false">
      <c r="A12" s="222"/>
      <c r="B12" s="218"/>
      <c r="C12" s="218"/>
      <c r="D12" s="218"/>
      <c r="E12" s="218"/>
      <c r="F12" s="218"/>
      <c r="G12" s="221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87" t="s">
        <v>241</v>
      </c>
      <c r="S12" s="287"/>
      <c r="T12" s="287"/>
      <c r="U12" s="287"/>
      <c r="V12" s="287"/>
      <c r="W12" s="287"/>
      <c r="X12" s="287"/>
      <c r="Y12" s="287"/>
      <c r="Z12" s="287"/>
      <c r="AA12" s="287"/>
      <c r="AB12" s="287"/>
      <c r="AC12" s="287"/>
      <c r="AD12" s="287"/>
      <c r="AE12" s="287"/>
      <c r="AF12" s="218"/>
      <c r="AG12" s="218"/>
      <c r="AH12" s="218"/>
      <c r="AI12" s="218"/>
      <c r="AJ12" s="218"/>
      <c r="AK12" s="218"/>
      <c r="AL12" s="218"/>
      <c r="AM12" s="221"/>
      <c r="AN12" s="221"/>
      <c r="AO12" s="221"/>
      <c r="AP12" s="221"/>
      <c r="AQ12" s="218"/>
      <c r="AR12" s="218"/>
      <c r="AS12" s="218"/>
      <c r="AT12" s="218"/>
      <c r="AU12" s="218"/>
      <c r="AV12" s="218"/>
      <c r="AW12" s="218"/>
      <c r="AX12" s="218"/>
      <c r="AY12" s="218"/>
      <c r="AZ12" s="218"/>
      <c r="BA12" s="218"/>
      <c r="BB12" s="218"/>
      <c r="BC12" s="218"/>
      <c r="BD12" s="218"/>
      <c r="BE12" s="218"/>
      <c r="BF12" s="218"/>
      <c r="BG12" s="218"/>
    </row>
    <row r="13" customFormat="false" ht="10.9" hidden="false" customHeight="true" outlineLevel="0" collapsed="false">
      <c r="A13" s="222"/>
      <c r="B13" s="218"/>
      <c r="C13" s="218"/>
      <c r="D13" s="218"/>
      <c r="E13" s="218"/>
      <c r="F13" s="218"/>
      <c r="G13" s="221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88"/>
      <c r="S13" s="288"/>
      <c r="T13" s="288"/>
      <c r="U13" s="288"/>
      <c r="V13" s="288"/>
      <c r="W13" s="288"/>
      <c r="X13" s="288"/>
      <c r="Y13" s="288"/>
      <c r="Z13" s="288"/>
      <c r="AA13" s="288"/>
      <c r="AB13" s="288"/>
      <c r="AC13" s="288"/>
      <c r="AD13" s="288"/>
      <c r="AE13" s="288"/>
      <c r="AF13" s="218"/>
      <c r="AG13" s="218"/>
      <c r="AH13" s="218"/>
      <c r="AI13" s="218"/>
      <c r="AJ13" s="218"/>
      <c r="AK13" s="218"/>
      <c r="AL13" s="218"/>
      <c r="AM13" s="221"/>
      <c r="AN13" s="221"/>
      <c r="AO13" s="221"/>
      <c r="AP13" s="221"/>
      <c r="AQ13" s="218"/>
      <c r="AR13" s="218"/>
      <c r="AS13" s="218"/>
      <c r="AT13" s="218"/>
      <c r="AU13" s="218"/>
      <c r="AV13" s="218"/>
      <c r="AW13" s="218"/>
      <c r="AX13" s="218"/>
      <c r="AY13" s="218"/>
      <c r="AZ13" s="218"/>
      <c r="BA13" s="218"/>
      <c r="BB13" s="218"/>
      <c r="BC13" s="218"/>
      <c r="BD13" s="218"/>
      <c r="BE13" s="218"/>
      <c r="BF13" s="218"/>
      <c r="BG13" s="218"/>
    </row>
    <row r="14" customFormat="false" ht="10.5" hidden="false" customHeight="true" outlineLevel="0" collapsed="false">
      <c r="A14" s="222"/>
      <c r="B14" s="289"/>
      <c r="C14" s="290"/>
      <c r="D14" s="290"/>
      <c r="E14" s="289"/>
      <c r="F14" s="289"/>
      <c r="G14" s="228"/>
      <c r="H14" s="291"/>
      <c r="I14" s="291"/>
      <c r="J14" s="228"/>
      <c r="K14" s="228"/>
      <c r="L14" s="228"/>
      <c r="M14" s="292"/>
      <c r="N14" s="292"/>
      <c r="O14" s="289"/>
      <c r="P14" s="228"/>
      <c r="Q14" s="293"/>
      <c r="R14" s="293"/>
      <c r="S14" s="289"/>
      <c r="T14" s="289"/>
      <c r="U14" s="228"/>
      <c r="V14" s="294"/>
      <c r="W14" s="294"/>
      <c r="X14" s="294"/>
      <c r="Y14" s="289"/>
      <c r="Z14" s="289"/>
      <c r="AA14" s="228"/>
      <c r="AB14" s="295"/>
      <c r="AC14" s="295"/>
      <c r="AD14" s="289"/>
      <c r="AE14" s="228"/>
      <c r="AF14" s="228"/>
      <c r="AG14" s="289"/>
      <c r="AH14" s="296"/>
      <c r="AI14" s="296"/>
      <c r="AJ14" s="228"/>
      <c r="AK14" s="289"/>
      <c r="AL14" s="289"/>
      <c r="AM14" s="228"/>
      <c r="AN14" s="290" t="s">
        <v>236</v>
      </c>
      <c r="AO14" s="290"/>
      <c r="AP14" s="289"/>
      <c r="AQ14" s="228"/>
      <c r="AR14" s="228"/>
      <c r="AS14" s="289"/>
      <c r="AT14" s="297" t="s">
        <v>237</v>
      </c>
      <c r="AU14" s="297"/>
      <c r="AV14" s="228"/>
      <c r="AW14" s="218"/>
      <c r="AX14" s="218"/>
      <c r="AY14" s="298"/>
      <c r="AZ14" s="298"/>
      <c r="BA14" s="218"/>
      <c r="BB14" s="218"/>
      <c r="BC14" s="218"/>
      <c r="BD14" s="218"/>
      <c r="BE14" s="218"/>
      <c r="BF14" s="218"/>
      <c r="BG14" s="218"/>
    </row>
    <row r="15" customFormat="false" ht="34.5" hidden="false" customHeight="true" outlineLevel="0" collapsed="false">
      <c r="A15" s="222"/>
      <c r="B15" s="299" t="s">
        <v>242</v>
      </c>
      <c r="C15" s="299"/>
      <c r="D15" s="299"/>
      <c r="E15" s="299"/>
      <c r="F15" s="299"/>
      <c r="G15" s="299" t="s">
        <v>170</v>
      </c>
      <c r="H15" s="299"/>
      <c r="I15" s="299"/>
      <c r="J15" s="299"/>
      <c r="K15" s="299" t="s">
        <v>243</v>
      </c>
      <c r="L15" s="299"/>
      <c r="M15" s="299"/>
      <c r="N15" s="299"/>
      <c r="O15" s="299"/>
      <c r="P15" s="237" t="s">
        <v>244</v>
      </c>
      <c r="Q15" s="237"/>
      <c r="R15" s="237"/>
      <c r="S15" s="237"/>
      <c r="T15" s="299" t="s">
        <v>245</v>
      </c>
      <c r="U15" s="299"/>
      <c r="V15" s="299"/>
      <c r="W15" s="299"/>
      <c r="X15" s="299"/>
      <c r="Y15" s="299"/>
      <c r="Z15" s="299" t="s">
        <v>246</v>
      </c>
      <c r="AA15" s="299"/>
      <c r="AB15" s="299"/>
      <c r="AC15" s="299"/>
      <c r="AD15" s="299"/>
      <c r="AE15" s="299"/>
      <c r="AF15" s="299" t="s">
        <v>247</v>
      </c>
      <c r="AG15" s="299"/>
      <c r="AH15" s="299"/>
      <c r="AI15" s="299"/>
      <c r="AJ15" s="299"/>
      <c r="AK15" s="299"/>
      <c r="AL15" s="299" t="s">
        <v>125</v>
      </c>
      <c r="AM15" s="299"/>
      <c r="AN15" s="299"/>
      <c r="AO15" s="299"/>
      <c r="AP15" s="299"/>
      <c r="AQ15" s="299" t="s">
        <v>169</v>
      </c>
      <c r="AR15" s="299"/>
      <c r="AS15" s="299"/>
      <c r="AT15" s="299"/>
      <c r="AU15" s="299"/>
      <c r="AV15" s="299"/>
      <c r="AW15" s="299"/>
      <c r="AX15" s="299"/>
      <c r="AY15" s="299"/>
      <c r="AZ15" s="299"/>
      <c r="BA15" s="299"/>
      <c r="BB15" s="299"/>
      <c r="BC15" s="299"/>
      <c r="BD15" s="218"/>
      <c r="BE15" s="218"/>
      <c r="BF15" s="218"/>
      <c r="BG15" s="218"/>
    </row>
    <row r="16" customFormat="false" ht="10.5" hidden="false" customHeight="true" outlineLevel="0" collapsed="false">
      <c r="A16" s="222"/>
      <c r="B16" s="218"/>
      <c r="C16" s="218"/>
      <c r="D16" s="218"/>
      <c r="E16" s="218"/>
      <c r="F16" s="218"/>
      <c r="G16" s="221"/>
      <c r="H16" s="221"/>
      <c r="I16" s="221"/>
      <c r="J16" s="228"/>
      <c r="K16" s="228"/>
      <c r="L16" s="221"/>
      <c r="M16" s="221"/>
      <c r="N16" s="221"/>
      <c r="O16" s="221"/>
      <c r="P16" s="221"/>
      <c r="Q16" s="300"/>
      <c r="R16" s="300"/>
      <c r="S16" s="228"/>
      <c r="T16" s="228"/>
      <c r="U16" s="221"/>
      <c r="V16" s="221"/>
      <c r="W16" s="228"/>
      <c r="X16" s="228"/>
      <c r="Y16" s="228"/>
      <c r="Z16" s="228"/>
      <c r="AA16" s="221"/>
      <c r="AB16" s="228"/>
      <c r="AC16" s="228"/>
      <c r="AD16" s="228"/>
      <c r="AE16" s="221"/>
      <c r="AF16" s="221"/>
      <c r="AG16" s="221"/>
      <c r="AH16" s="221"/>
      <c r="AI16" s="221"/>
      <c r="AJ16" s="301"/>
      <c r="AK16" s="301"/>
      <c r="AL16" s="221"/>
      <c r="AM16" s="289"/>
      <c r="AN16" s="289"/>
      <c r="AO16" s="221"/>
      <c r="AP16" s="221"/>
      <c r="AQ16" s="299"/>
      <c r="AR16" s="299"/>
      <c r="AS16" s="299"/>
      <c r="AT16" s="299"/>
      <c r="AU16" s="299"/>
      <c r="AV16" s="299"/>
      <c r="AW16" s="299"/>
      <c r="AX16" s="299"/>
      <c r="AY16" s="299"/>
      <c r="AZ16" s="299"/>
      <c r="BA16" s="299"/>
      <c r="BB16" s="299"/>
      <c r="BC16" s="299"/>
      <c r="BD16" s="218"/>
      <c r="BE16" s="218"/>
      <c r="BF16" s="218"/>
      <c r="BG16" s="218"/>
    </row>
    <row r="17" customFormat="false" ht="16.5" hidden="false" customHeight="true" outlineLevel="0" collapsed="false">
      <c r="A17" s="222"/>
      <c r="B17" s="222"/>
      <c r="C17" s="222"/>
      <c r="D17" s="222"/>
      <c r="E17" s="222"/>
      <c r="F17" s="222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9"/>
      <c r="Z17" s="299"/>
      <c r="AA17" s="302"/>
      <c r="AB17" s="303"/>
      <c r="AC17" s="303"/>
      <c r="AD17" s="303"/>
      <c r="AE17" s="303"/>
      <c r="AF17" s="221"/>
      <c r="AG17" s="221"/>
      <c r="AH17" s="299"/>
      <c r="AI17" s="299"/>
      <c r="AJ17" s="299"/>
      <c r="AK17" s="299"/>
      <c r="AL17" s="299"/>
      <c r="AM17" s="299"/>
      <c r="AN17" s="221"/>
      <c r="AO17" s="221"/>
      <c r="AP17" s="221"/>
      <c r="AQ17" s="218"/>
      <c r="AR17" s="218"/>
      <c r="AS17" s="218"/>
      <c r="AT17" s="218"/>
      <c r="AU17" s="218"/>
      <c r="AV17" s="218"/>
      <c r="AW17" s="218"/>
      <c r="AX17" s="218"/>
      <c r="AY17" s="304"/>
      <c r="AZ17" s="305"/>
      <c r="BA17" s="305"/>
      <c r="BB17" s="305"/>
      <c r="BC17" s="305"/>
      <c r="BD17" s="305"/>
      <c r="BE17" s="305"/>
      <c r="BF17" s="218"/>
      <c r="BG17" s="218"/>
    </row>
    <row r="18" customFormat="false" ht="9.75" hidden="false" customHeight="true" outlineLevel="0" collapsed="false">
      <c r="B18" s="221"/>
      <c r="C18" s="228"/>
      <c r="D18" s="228"/>
      <c r="E18" s="221"/>
      <c r="F18" s="221"/>
      <c r="G18" s="221"/>
      <c r="H18" s="221"/>
      <c r="I18" s="221"/>
      <c r="J18" s="221"/>
      <c r="K18" s="228"/>
      <c r="L18" s="228"/>
      <c r="M18" s="221"/>
      <c r="N18" s="221"/>
      <c r="O18" s="221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21"/>
      <c r="AL18" s="221"/>
      <c r="AM18" s="221"/>
      <c r="AN18" s="221"/>
      <c r="AO18" s="221"/>
      <c r="AP18" s="221"/>
      <c r="AQ18" s="218"/>
      <c r="AR18" s="218"/>
      <c r="AS18" s="218"/>
      <c r="AT18" s="218"/>
      <c r="AU18" s="306"/>
      <c r="AV18" s="306"/>
      <c r="AW18" s="306"/>
      <c r="AX18" s="306"/>
      <c r="AY18" s="306"/>
      <c r="AZ18" s="306"/>
      <c r="BA18" s="306"/>
      <c r="BB18" s="306"/>
      <c r="BC18" s="306"/>
      <c r="BD18" s="306"/>
      <c r="BE18" s="306"/>
      <c r="BG18" s="218"/>
    </row>
    <row r="19" customFormat="false" ht="17.25" hidden="false" customHeight="true" outlineLevel="0" collapsed="false">
      <c r="B19" s="307"/>
      <c r="C19" s="307"/>
      <c r="D19" s="307"/>
      <c r="E19" s="307"/>
      <c r="F19" s="307"/>
      <c r="G19" s="307"/>
      <c r="H19" s="221"/>
      <c r="I19" s="308"/>
      <c r="J19" s="308"/>
      <c r="K19" s="308"/>
      <c r="L19" s="308"/>
      <c r="M19" s="308"/>
      <c r="N19" s="308"/>
      <c r="O19" s="30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8"/>
      <c r="AI19" s="218"/>
      <c r="AJ19" s="218"/>
      <c r="AK19" s="228"/>
      <c r="AL19" s="228"/>
      <c r="AM19" s="228"/>
      <c r="AN19" s="228"/>
      <c r="AO19" s="228"/>
      <c r="AP19" s="228"/>
      <c r="AQ19" s="228"/>
      <c r="AR19" s="228"/>
      <c r="AS19" s="222"/>
      <c r="AT19" s="222"/>
      <c r="AU19" s="210"/>
      <c r="BG19" s="218"/>
    </row>
    <row r="20" customFormat="false" ht="9.2" hidden="false" customHeight="true" outlineLevel="0" collapsed="false">
      <c r="B20" s="309"/>
      <c r="C20" s="309"/>
      <c r="D20" s="309"/>
      <c r="E20" s="309"/>
      <c r="F20" s="309"/>
      <c r="G20" s="309"/>
      <c r="T20" s="210"/>
      <c r="U20" s="210"/>
      <c r="V20" s="210"/>
      <c r="W20" s="210"/>
      <c r="X20" s="210"/>
      <c r="Y20" s="210"/>
      <c r="Z20" s="210"/>
      <c r="AA20" s="210"/>
      <c r="AK20" s="309"/>
      <c r="AL20" s="309"/>
      <c r="AM20" s="309"/>
      <c r="AN20" s="309"/>
      <c r="AO20" s="309"/>
      <c r="AP20" s="309"/>
    </row>
    <row r="21" customFormat="false" ht="9.2" hidden="false" customHeight="true" outlineLevel="0" collapsed="false">
      <c r="T21" s="210"/>
      <c r="U21" s="210"/>
      <c r="V21" s="210"/>
      <c r="W21" s="210"/>
      <c r="X21" s="210"/>
      <c r="Y21" s="210"/>
      <c r="Z21" s="210"/>
      <c r="AA21" s="210"/>
      <c r="AK21" s="309"/>
      <c r="AL21" s="309"/>
      <c r="AM21" s="309"/>
      <c r="AN21" s="309"/>
      <c r="AO21" s="309"/>
      <c r="AP21" s="309"/>
    </row>
    <row r="22" customFormat="false" ht="9.75" hidden="false" customHeight="true" outlineLevel="0" collapsed="false">
      <c r="AK22" s="310"/>
      <c r="AL22" s="310"/>
      <c r="AM22" s="310"/>
      <c r="AN22" s="310"/>
      <c r="AO22" s="310"/>
      <c r="AP22" s="310"/>
    </row>
    <row r="23" customFormat="false" ht="8.25" hidden="false" customHeight="true" outlineLevel="0" collapsed="false">
      <c r="AK23" s="310"/>
      <c r="AL23" s="310"/>
      <c r="AM23" s="310"/>
      <c r="AN23" s="310"/>
      <c r="AO23" s="310"/>
      <c r="AP23" s="310"/>
    </row>
    <row r="24" customFormat="false" ht="19.5" hidden="false" customHeight="true" outlineLevel="0" collapsed="false">
      <c r="AK24" s="310"/>
      <c r="AL24" s="310"/>
      <c r="AM24" s="310"/>
      <c r="AN24" s="310"/>
      <c r="AO24" s="310"/>
      <c r="AP24" s="310"/>
    </row>
    <row r="25" customFormat="false" ht="8.25" hidden="false" customHeight="false" outlineLevel="0" collapsed="false">
      <c r="AK25" s="310"/>
      <c r="AL25" s="310"/>
      <c r="AM25" s="310"/>
      <c r="AN25" s="310"/>
      <c r="AO25" s="310"/>
      <c r="AP25" s="310"/>
    </row>
    <row r="26" customFormat="false" ht="16.9" hidden="false" customHeight="true" outlineLevel="0" collapsed="false">
      <c r="AK26" s="310"/>
      <c r="AL26" s="310"/>
      <c r="AM26" s="310"/>
      <c r="AN26" s="310"/>
      <c r="AO26" s="310"/>
      <c r="AP26" s="310"/>
    </row>
    <row r="27" customFormat="false" ht="7.5" hidden="false" customHeight="true" outlineLevel="0" collapsed="false">
      <c r="AK27" s="310"/>
      <c r="AL27" s="310"/>
      <c r="AM27" s="310"/>
      <c r="AN27" s="310"/>
      <c r="AO27" s="310"/>
      <c r="AP27" s="310"/>
    </row>
    <row r="28" customFormat="false" ht="19.5" hidden="false" customHeight="true" outlineLevel="0" collapsed="false">
      <c r="AK28" s="310"/>
      <c r="AL28" s="310"/>
      <c r="AM28" s="310"/>
      <c r="AN28" s="310"/>
      <c r="AO28" s="310"/>
      <c r="AP28" s="310"/>
    </row>
    <row r="29" customFormat="false" ht="8.25" hidden="false" customHeight="true" outlineLevel="0" collapsed="false">
      <c r="AK29" s="310"/>
      <c r="AL29" s="310"/>
      <c r="AM29" s="310"/>
      <c r="AN29" s="310"/>
      <c r="AO29" s="310"/>
      <c r="AP29" s="310"/>
    </row>
    <row r="30" customFormat="false" ht="8.25" hidden="false" customHeight="false" outlineLevel="0" collapsed="false">
      <c r="AK30" s="310"/>
      <c r="AL30" s="310"/>
      <c r="AM30" s="310"/>
      <c r="AN30" s="310"/>
      <c r="AO30" s="310"/>
      <c r="AP30" s="310"/>
    </row>
    <row r="31" customFormat="false" ht="8.25" hidden="false" customHeight="false" outlineLevel="0" collapsed="false">
      <c r="AK31" s="310"/>
      <c r="AL31" s="310"/>
      <c r="AM31" s="310"/>
      <c r="AN31" s="310"/>
      <c r="AO31" s="310"/>
      <c r="AP31" s="310"/>
    </row>
    <row r="32" customFormat="false" ht="8.25" hidden="false" customHeight="false" outlineLevel="0" collapsed="false">
      <c r="AK32" s="310"/>
      <c r="AL32" s="310"/>
      <c r="AM32" s="310"/>
      <c r="AN32" s="310"/>
      <c r="AO32" s="310"/>
      <c r="AP32" s="310"/>
    </row>
    <row r="33" customFormat="false" ht="8.25" hidden="false" customHeight="false" outlineLevel="0" collapsed="false">
      <c r="AK33" s="310"/>
      <c r="AL33" s="310"/>
      <c r="AM33" s="310"/>
      <c r="AN33" s="310"/>
      <c r="AO33" s="310"/>
      <c r="AP33" s="310"/>
    </row>
    <row r="34" customFormat="false" ht="8.25" hidden="false" customHeight="false" outlineLevel="0" collapsed="false">
      <c r="AK34" s="310"/>
      <c r="AL34" s="310"/>
      <c r="AM34" s="310"/>
      <c r="AN34" s="310"/>
      <c r="AO34" s="310"/>
      <c r="AP34" s="310"/>
    </row>
    <row r="35" customFormat="false" ht="8.25" hidden="false" customHeight="false" outlineLevel="0" collapsed="false">
      <c r="AK35" s="310"/>
      <c r="AL35" s="310"/>
      <c r="AM35" s="310"/>
      <c r="AN35" s="310"/>
      <c r="AO35" s="310"/>
      <c r="AP35" s="310"/>
    </row>
    <row r="36" customFormat="false" ht="8.25" hidden="false" customHeight="false" outlineLevel="0" collapsed="false">
      <c r="AK36" s="310"/>
      <c r="AL36" s="310"/>
      <c r="AM36" s="310"/>
      <c r="AN36" s="310"/>
      <c r="AO36" s="310"/>
      <c r="AP36" s="310"/>
    </row>
    <row r="37" customFormat="false" ht="8.25" hidden="false" customHeight="false" outlineLevel="0" collapsed="false">
      <c r="AK37" s="310"/>
      <c r="AL37" s="310"/>
      <c r="AM37" s="310"/>
      <c r="AN37" s="310"/>
      <c r="AO37" s="310"/>
      <c r="AP37" s="310"/>
    </row>
    <row r="38" customFormat="false" ht="8.25" hidden="false" customHeight="false" outlineLevel="0" collapsed="false">
      <c r="AK38" s="310"/>
      <c r="AL38" s="310"/>
      <c r="AM38" s="310"/>
      <c r="AN38" s="310"/>
      <c r="AO38" s="310"/>
      <c r="AP38" s="310"/>
    </row>
    <row r="39" customFormat="false" ht="8.25" hidden="false" customHeight="false" outlineLevel="0" collapsed="false">
      <c r="AK39" s="310"/>
      <c r="AL39" s="310"/>
      <c r="AM39" s="310"/>
      <c r="AN39" s="310"/>
      <c r="AO39" s="310"/>
      <c r="AP39" s="310"/>
    </row>
    <row r="40" customFormat="false" ht="8.25" hidden="false" customHeight="false" outlineLevel="0" collapsed="false">
      <c r="AK40" s="310"/>
      <c r="AL40" s="310"/>
      <c r="AM40" s="310"/>
      <c r="AN40" s="310"/>
      <c r="AO40" s="310"/>
      <c r="AP40" s="310"/>
    </row>
    <row r="41" customFormat="false" ht="8.25" hidden="false" customHeight="false" outlineLevel="0" collapsed="false">
      <c r="AK41" s="310"/>
      <c r="AL41" s="310"/>
      <c r="AM41" s="310"/>
      <c r="AN41" s="310"/>
      <c r="AO41" s="310"/>
      <c r="AP41" s="310"/>
    </row>
    <row r="42" customFormat="false" ht="8.25" hidden="false" customHeight="false" outlineLevel="0" collapsed="false">
      <c r="AK42" s="310"/>
      <c r="AL42" s="310"/>
      <c r="AM42" s="310"/>
      <c r="AN42" s="310"/>
      <c r="AO42" s="310"/>
      <c r="AP42" s="310"/>
    </row>
    <row r="43" customFormat="false" ht="8.25" hidden="false" customHeight="false" outlineLevel="0" collapsed="false">
      <c r="AK43" s="310"/>
      <c r="AL43" s="310"/>
      <c r="AM43" s="310"/>
      <c r="AN43" s="310"/>
      <c r="AO43" s="310"/>
      <c r="AP43" s="310"/>
    </row>
    <row r="44" customFormat="false" ht="8.25" hidden="false" customHeight="false" outlineLevel="0" collapsed="false">
      <c r="AK44" s="310"/>
      <c r="AL44" s="310"/>
      <c r="AM44" s="310"/>
      <c r="AN44" s="310"/>
      <c r="AO44" s="310"/>
      <c r="AP44" s="310"/>
    </row>
    <row r="45" customFormat="false" ht="8.25" hidden="false" customHeight="false" outlineLevel="0" collapsed="false">
      <c r="AK45" s="310"/>
      <c r="AL45" s="310"/>
      <c r="AM45" s="310"/>
      <c r="AN45" s="310"/>
      <c r="AO45" s="310"/>
      <c r="AP45" s="310"/>
    </row>
    <row r="46" customFormat="false" ht="8.25" hidden="false" customHeight="false" outlineLevel="0" collapsed="false">
      <c r="AK46" s="310"/>
      <c r="AL46" s="310"/>
      <c r="AM46" s="310"/>
      <c r="AN46" s="310"/>
      <c r="AO46" s="310"/>
      <c r="AP46" s="310"/>
    </row>
    <row r="47" customFormat="false" ht="8.25" hidden="false" customHeight="false" outlineLevel="0" collapsed="false">
      <c r="AK47" s="310"/>
      <c r="AL47" s="310"/>
      <c r="AM47" s="310"/>
      <c r="AN47" s="310"/>
      <c r="AO47" s="310"/>
      <c r="AP47" s="310"/>
    </row>
    <row r="48" customFormat="false" ht="8.25" hidden="false" customHeight="false" outlineLevel="0" collapsed="false">
      <c r="AK48" s="310"/>
      <c r="AL48" s="310"/>
      <c r="AM48" s="310"/>
      <c r="AN48" s="310"/>
      <c r="AO48" s="310"/>
      <c r="AP48" s="310"/>
    </row>
    <row r="49" customFormat="false" ht="8.25" hidden="false" customHeight="false" outlineLevel="0" collapsed="false">
      <c r="AK49" s="310"/>
      <c r="AL49" s="310"/>
      <c r="AM49" s="310"/>
      <c r="AN49" s="310"/>
      <c r="AO49" s="310"/>
      <c r="AP49" s="310"/>
    </row>
    <row r="50" customFormat="false" ht="8.25" hidden="false" customHeight="false" outlineLevel="0" collapsed="false">
      <c r="AK50" s="310"/>
      <c r="AL50" s="310"/>
      <c r="AM50" s="310"/>
      <c r="AN50" s="310"/>
      <c r="AO50" s="310"/>
      <c r="AP50" s="310"/>
    </row>
    <row r="51" customFormat="false" ht="8.25" hidden="false" customHeight="false" outlineLevel="0" collapsed="false">
      <c r="AK51" s="310"/>
      <c r="AL51" s="310"/>
      <c r="AM51" s="310"/>
      <c r="AN51" s="310"/>
      <c r="AO51" s="310"/>
      <c r="AP51" s="310"/>
    </row>
    <row r="52" customFormat="false" ht="8.25" hidden="false" customHeight="false" outlineLevel="0" collapsed="false">
      <c r="AK52" s="310"/>
      <c r="AL52" s="310"/>
      <c r="AM52" s="310"/>
      <c r="AN52" s="310"/>
      <c r="AO52" s="310"/>
      <c r="AP52" s="310"/>
    </row>
    <row r="53" customFormat="false" ht="8.25" hidden="false" customHeight="false" outlineLevel="0" collapsed="false">
      <c r="AK53" s="310"/>
      <c r="AL53" s="310"/>
      <c r="AM53" s="310"/>
      <c r="AN53" s="310"/>
      <c r="AO53" s="310"/>
      <c r="AP53" s="310"/>
    </row>
    <row r="54" customFormat="false" ht="8.25" hidden="false" customHeight="false" outlineLevel="0" collapsed="false">
      <c r="AK54" s="310"/>
      <c r="AL54" s="310"/>
      <c r="AM54" s="310"/>
      <c r="AN54" s="310"/>
      <c r="AO54" s="310"/>
      <c r="AP54" s="310"/>
    </row>
    <row r="55" customFormat="false" ht="8.25" hidden="false" customHeight="false" outlineLevel="0" collapsed="false">
      <c r="AK55" s="310"/>
      <c r="AL55" s="310"/>
      <c r="AM55" s="310"/>
      <c r="AN55" s="310"/>
      <c r="AO55" s="310"/>
      <c r="AP55" s="310"/>
    </row>
    <row r="56" customFormat="false" ht="8.25" hidden="false" customHeight="false" outlineLevel="0" collapsed="false">
      <c r="AK56" s="310"/>
      <c r="AL56" s="310"/>
      <c r="AM56" s="310"/>
      <c r="AN56" s="310"/>
      <c r="AO56" s="310"/>
      <c r="AP56" s="310"/>
    </row>
    <row r="57" customFormat="false" ht="8.25" hidden="false" customHeight="false" outlineLevel="0" collapsed="false">
      <c r="AK57" s="310"/>
      <c r="AL57" s="310"/>
      <c r="AM57" s="310"/>
      <c r="AN57" s="310"/>
      <c r="AO57" s="310"/>
      <c r="AP57" s="310"/>
    </row>
    <row r="58" customFormat="false" ht="8.25" hidden="false" customHeight="false" outlineLevel="0" collapsed="false">
      <c r="AK58" s="310"/>
      <c r="AL58" s="310"/>
      <c r="AM58" s="310"/>
      <c r="AN58" s="310"/>
      <c r="AO58" s="310"/>
      <c r="AP58" s="310"/>
    </row>
    <row r="59" customFormat="false" ht="8.25" hidden="false" customHeight="false" outlineLevel="0" collapsed="false">
      <c r="AK59" s="310"/>
      <c r="AL59" s="310"/>
      <c r="AM59" s="310"/>
      <c r="AN59" s="310"/>
      <c r="AO59" s="310"/>
      <c r="AP59" s="310"/>
    </row>
    <row r="60" customFormat="false" ht="8.25" hidden="false" customHeight="false" outlineLevel="0" collapsed="false">
      <c r="AK60" s="310"/>
      <c r="AL60" s="310"/>
      <c r="AM60" s="310"/>
      <c r="AN60" s="310"/>
      <c r="AO60" s="310"/>
      <c r="AP60" s="310"/>
    </row>
    <row r="61" customFormat="false" ht="8.25" hidden="false" customHeight="false" outlineLevel="0" collapsed="false">
      <c r="AK61" s="310"/>
      <c r="AL61" s="310"/>
      <c r="AM61" s="310"/>
      <c r="AN61" s="310"/>
      <c r="AO61" s="310"/>
      <c r="AP61" s="310"/>
    </row>
    <row r="62" customFormat="false" ht="8.25" hidden="false" customHeight="false" outlineLevel="0" collapsed="false">
      <c r="AK62" s="310"/>
      <c r="AL62" s="310"/>
      <c r="AM62" s="310"/>
      <c r="AN62" s="310"/>
      <c r="AO62" s="310"/>
      <c r="AP62" s="310"/>
    </row>
    <row r="63" customFormat="false" ht="8.25" hidden="false" customHeight="false" outlineLevel="0" collapsed="false">
      <c r="AK63" s="310"/>
      <c r="AL63" s="310"/>
      <c r="AM63" s="310"/>
      <c r="AN63" s="310"/>
      <c r="AO63" s="310"/>
      <c r="AP63" s="310"/>
    </row>
    <row r="64" customFormat="false" ht="8.25" hidden="false" customHeight="false" outlineLevel="0" collapsed="false">
      <c r="AK64" s="310"/>
      <c r="AL64" s="310"/>
      <c r="AM64" s="310"/>
      <c r="AN64" s="310"/>
      <c r="AO64" s="310"/>
      <c r="AP64" s="310"/>
    </row>
    <row r="65" customFormat="false" ht="8.25" hidden="false" customHeight="false" outlineLevel="0" collapsed="false">
      <c r="AK65" s="310"/>
      <c r="AL65" s="310"/>
      <c r="AM65" s="310"/>
      <c r="AN65" s="310"/>
      <c r="AO65" s="310"/>
      <c r="AP65" s="310"/>
    </row>
    <row r="66" customFormat="false" ht="8.25" hidden="false" customHeight="false" outlineLevel="0" collapsed="false">
      <c r="AK66" s="310"/>
      <c r="AL66" s="310"/>
      <c r="AM66" s="310"/>
      <c r="AN66" s="310"/>
      <c r="AO66" s="310"/>
      <c r="AP66" s="310"/>
    </row>
    <row r="67" customFormat="false" ht="8.25" hidden="false" customHeight="false" outlineLevel="0" collapsed="false">
      <c r="AK67" s="310"/>
      <c r="AL67" s="310"/>
      <c r="AM67" s="310"/>
      <c r="AN67" s="310"/>
      <c r="AO67" s="310"/>
      <c r="AP67" s="310"/>
    </row>
    <row r="68" customFormat="false" ht="8.25" hidden="false" customHeight="false" outlineLevel="0" collapsed="false">
      <c r="AK68" s="310"/>
      <c r="AL68" s="310"/>
      <c r="AM68" s="310"/>
      <c r="AN68" s="310"/>
      <c r="AO68" s="310"/>
      <c r="AP68" s="310"/>
    </row>
    <row r="69" customFormat="false" ht="8.25" hidden="false" customHeight="false" outlineLevel="0" collapsed="false">
      <c r="AK69" s="310"/>
      <c r="AL69" s="310"/>
      <c r="AM69" s="310"/>
      <c r="AN69" s="310"/>
      <c r="AO69" s="310"/>
      <c r="AP69" s="310"/>
    </row>
    <row r="70" customFormat="false" ht="8.25" hidden="false" customHeight="false" outlineLevel="0" collapsed="false">
      <c r="AK70" s="310"/>
      <c r="AL70" s="310"/>
      <c r="AM70" s="310"/>
      <c r="AN70" s="310"/>
      <c r="AO70" s="310"/>
      <c r="AP70" s="310"/>
    </row>
    <row r="71" customFormat="false" ht="8.25" hidden="false" customHeight="false" outlineLevel="0" collapsed="false">
      <c r="AK71" s="310"/>
      <c r="AL71" s="310"/>
      <c r="AM71" s="310"/>
      <c r="AN71" s="310"/>
      <c r="AO71" s="310"/>
      <c r="AP71" s="310"/>
    </row>
    <row r="72" customFormat="false" ht="8.25" hidden="false" customHeight="false" outlineLevel="0" collapsed="false">
      <c r="AK72" s="310"/>
      <c r="AL72" s="310"/>
      <c r="AM72" s="310"/>
      <c r="AN72" s="310"/>
      <c r="AO72" s="310"/>
      <c r="AP72" s="310"/>
    </row>
    <row r="73" customFormat="false" ht="8.25" hidden="false" customHeight="false" outlineLevel="0" collapsed="false">
      <c r="AK73" s="310"/>
      <c r="AL73" s="310"/>
      <c r="AM73" s="310"/>
      <c r="AN73" s="310"/>
      <c r="AO73" s="310"/>
      <c r="AP73" s="310"/>
    </row>
    <row r="74" customFormat="false" ht="8.25" hidden="false" customHeight="false" outlineLevel="0" collapsed="false">
      <c r="AK74" s="310"/>
      <c r="AL74" s="310"/>
      <c r="AM74" s="310"/>
      <c r="AN74" s="310"/>
      <c r="AO74" s="310"/>
      <c r="AP74" s="310"/>
    </row>
    <row r="75" customFormat="false" ht="8.25" hidden="false" customHeight="false" outlineLevel="0" collapsed="false">
      <c r="AK75" s="310"/>
      <c r="AL75" s="310"/>
      <c r="AM75" s="310"/>
      <c r="AN75" s="310"/>
      <c r="AO75" s="310"/>
      <c r="AP75" s="310"/>
    </row>
    <row r="76" customFormat="false" ht="8.25" hidden="false" customHeight="false" outlineLevel="0" collapsed="false">
      <c r="AK76" s="310"/>
      <c r="AL76" s="310"/>
      <c r="AM76" s="310"/>
      <c r="AN76" s="310"/>
      <c r="AO76" s="310"/>
      <c r="AP76" s="310"/>
    </row>
    <row r="77" customFormat="false" ht="8.25" hidden="false" customHeight="false" outlineLevel="0" collapsed="false">
      <c r="AK77" s="310"/>
      <c r="AL77" s="310"/>
      <c r="AM77" s="310"/>
      <c r="AN77" s="310"/>
      <c r="AO77" s="310"/>
      <c r="AP77" s="310"/>
    </row>
    <row r="78" customFormat="false" ht="8.25" hidden="false" customHeight="false" outlineLevel="0" collapsed="false">
      <c r="AK78" s="310"/>
      <c r="AL78" s="310"/>
      <c r="AM78" s="310"/>
      <c r="AN78" s="310"/>
      <c r="AO78" s="310"/>
      <c r="AP78" s="310"/>
    </row>
    <row r="79" customFormat="false" ht="8.25" hidden="false" customHeight="false" outlineLevel="0" collapsed="false">
      <c r="AK79" s="310"/>
      <c r="AL79" s="310"/>
      <c r="AM79" s="310"/>
      <c r="AN79" s="310"/>
      <c r="AO79" s="310"/>
      <c r="AP79" s="310"/>
    </row>
    <row r="80" customFormat="false" ht="8.25" hidden="false" customHeight="false" outlineLevel="0" collapsed="false">
      <c r="AK80" s="310"/>
      <c r="AL80" s="310"/>
      <c r="AM80" s="310"/>
      <c r="AN80" s="310"/>
      <c r="AO80" s="310"/>
      <c r="AP80" s="310"/>
    </row>
    <row r="81" customFormat="false" ht="8.25" hidden="false" customHeight="false" outlineLevel="0" collapsed="false">
      <c r="AK81" s="310"/>
      <c r="AL81" s="310"/>
      <c r="AM81" s="310"/>
      <c r="AN81" s="310"/>
      <c r="AO81" s="310"/>
      <c r="AP81" s="310"/>
    </row>
    <row r="82" customFormat="false" ht="8.25" hidden="false" customHeight="false" outlineLevel="0" collapsed="false">
      <c r="AK82" s="310"/>
      <c r="AL82" s="310"/>
      <c r="AM82" s="310"/>
      <c r="AN82" s="310"/>
      <c r="AO82" s="310"/>
      <c r="AP82" s="310"/>
    </row>
    <row r="83" customFormat="false" ht="8.25" hidden="false" customHeight="false" outlineLevel="0" collapsed="false">
      <c r="AK83" s="310"/>
      <c r="AL83" s="310"/>
      <c r="AM83" s="310"/>
      <c r="AN83" s="310"/>
      <c r="AO83" s="310"/>
      <c r="AP83" s="310"/>
    </row>
    <row r="84" customFormat="false" ht="8.25" hidden="false" customHeight="false" outlineLevel="0" collapsed="false">
      <c r="AK84" s="310"/>
      <c r="AL84" s="310"/>
      <c r="AM84" s="310"/>
      <c r="AN84" s="310"/>
      <c r="AO84" s="310"/>
      <c r="AP84" s="310"/>
    </row>
    <row r="85" customFormat="false" ht="8.25" hidden="false" customHeight="false" outlineLevel="0" collapsed="false">
      <c r="AK85" s="310"/>
      <c r="AL85" s="310"/>
      <c r="AM85" s="310"/>
      <c r="AN85" s="310"/>
      <c r="AO85" s="310"/>
      <c r="AP85" s="310"/>
    </row>
    <row r="86" customFormat="false" ht="8.25" hidden="false" customHeight="false" outlineLevel="0" collapsed="false">
      <c r="AK86" s="310"/>
      <c r="AL86" s="310"/>
      <c r="AM86" s="310"/>
      <c r="AN86" s="310"/>
      <c r="AO86" s="310"/>
      <c r="AP86" s="310"/>
    </row>
    <row r="87" customFormat="false" ht="8.25" hidden="false" customHeight="false" outlineLevel="0" collapsed="false">
      <c r="AK87" s="310"/>
      <c r="AL87" s="310"/>
      <c r="AM87" s="310"/>
      <c r="AN87" s="310"/>
      <c r="AO87" s="310"/>
      <c r="AP87" s="310"/>
    </row>
    <row r="88" customFormat="false" ht="8.25" hidden="false" customHeight="false" outlineLevel="0" collapsed="false">
      <c r="AK88" s="310"/>
      <c r="AL88" s="310"/>
      <c r="AM88" s="310"/>
      <c r="AN88" s="310"/>
      <c r="AO88" s="310"/>
      <c r="AP88" s="310"/>
    </row>
    <row r="89" customFormat="false" ht="8.25" hidden="false" customHeight="false" outlineLevel="0" collapsed="false">
      <c r="AK89" s="310"/>
      <c r="AL89" s="310"/>
      <c r="AM89" s="310"/>
      <c r="AN89" s="310"/>
      <c r="AO89" s="310"/>
      <c r="AP89" s="310"/>
    </row>
    <row r="90" customFormat="false" ht="8.25" hidden="false" customHeight="false" outlineLevel="0" collapsed="false">
      <c r="AK90" s="310"/>
      <c r="AL90" s="310"/>
      <c r="AM90" s="310"/>
      <c r="AN90" s="310"/>
      <c r="AO90" s="310"/>
      <c r="AP90" s="310"/>
    </row>
    <row r="91" customFormat="false" ht="8.25" hidden="false" customHeight="false" outlineLevel="0" collapsed="false">
      <c r="AK91" s="310"/>
      <c r="AL91" s="310"/>
      <c r="AM91" s="310"/>
      <c r="AN91" s="310"/>
      <c r="AO91" s="310"/>
      <c r="AP91" s="310"/>
    </row>
    <row r="92" customFormat="false" ht="8.25" hidden="false" customHeight="false" outlineLevel="0" collapsed="false">
      <c r="AK92" s="310"/>
      <c r="AL92" s="310"/>
      <c r="AM92" s="310"/>
      <c r="AN92" s="310"/>
      <c r="AO92" s="310"/>
      <c r="AP92" s="310"/>
    </row>
    <row r="93" customFormat="false" ht="8.25" hidden="false" customHeight="false" outlineLevel="0" collapsed="false">
      <c r="AK93" s="310"/>
      <c r="AL93" s="310"/>
      <c r="AM93" s="310"/>
      <c r="AN93" s="310"/>
      <c r="AO93" s="310"/>
      <c r="AP93" s="310"/>
    </row>
    <row r="94" customFormat="false" ht="8.25" hidden="false" customHeight="false" outlineLevel="0" collapsed="false">
      <c r="AK94" s="310"/>
      <c r="AL94" s="310"/>
      <c r="AM94" s="310"/>
      <c r="AN94" s="310"/>
      <c r="AO94" s="310"/>
      <c r="AP94" s="310"/>
    </row>
    <row r="95" customFormat="false" ht="8.25" hidden="false" customHeight="false" outlineLevel="0" collapsed="false">
      <c r="AK95" s="310"/>
      <c r="AL95" s="310"/>
      <c r="AM95" s="310"/>
      <c r="AN95" s="310"/>
      <c r="AO95" s="310"/>
      <c r="AP95" s="310"/>
    </row>
    <row r="96" customFormat="false" ht="8.25" hidden="false" customHeight="false" outlineLevel="0" collapsed="false">
      <c r="AK96" s="310"/>
      <c r="AL96" s="310"/>
      <c r="AM96" s="310"/>
      <c r="AN96" s="310"/>
      <c r="AO96" s="310"/>
      <c r="AP96" s="310"/>
    </row>
    <row r="97" customFormat="false" ht="8.25" hidden="false" customHeight="false" outlineLevel="0" collapsed="false">
      <c r="AK97" s="310"/>
      <c r="AL97" s="310"/>
      <c r="AM97" s="310"/>
      <c r="AN97" s="310"/>
      <c r="AO97" s="310"/>
      <c r="AP97" s="310"/>
    </row>
    <row r="98" customFormat="false" ht="8.25" hidden="false" customHeight="false" outlineLevel="0" collapsed="false">
      <c r="AK98" s="310"/>
      <c r="AL98" s="310"/>
      <c r="AM98" s="310"/>
      <c r="AN98" s="310"/>
      <c r="AO98" s="310"/>
      <c r="AP98" s="310"/>
    </row>
    <row r="99" customFormat="false" ht="8.25" hidden="false" customHeight="false" outlineLevel="0" collapsed="false">
      <c r="AK99" s="310"/>
      <c r="AL99" s="310"/>
      <c r="AM99" s="310"/>
      <c r="AN99" s="310"/>
      <c r="AO99" s="310"/>
      <c r="AP99" s="310"/>
    </row>
    <row r="100" customFormat="false" ht="8.25" hidden="false" customHeight="false" outlineLevel="0" collapsed="false">
      <c r="AK100" s="310"/>
      <c r="AL100" s="310"/>
      <c r="AM100" s="310"/>
      <c r="AN100" s="310"/>
      <c r="AO100" s="310"/>
      <c r="AP100" s="310"/>
    </row>
    <row r="101" customFormat="false" ht="8.25" hidden="false" customHeight="false" outlineLevel="0" collapsed="false">
      <c r="AK101" s="310"/>
      <c r="AL101" s="310"/>
      <c r="AM101" s="310"/>
      <c r="AN101" s="310"/>
      <c r="AO101" s="310"/>
      <c r="AP101" s="310"/>
    </row>
    <row r="102" customFormat="false" ht="8.25" hidden="false" customHeight="false" outlineLevel="0" collapsed="false">
      <c r="AK102" s="310"/>
      <c r="AL102" s="310"/>
      <c r="AM102" s="310"/>
      <c r="AN102" s="310"/>
      <c r="AO102" s="310"/>
      <c r="AP102" s="310"/>
    </row>
    <row r="103" customFormat="false" ht="8.25" hidden="false" customHeight="false" outlineLevel="0" collapsed="false">
      <c r="AK103" s="310"/>
      <c r="AL103" s="310"/>
      <c r="AM103" s="310"/>
      <c r="AN103" s="310"/>
      <c r="AO103" s="310"/>
      <c r="AP103" s="310"/>
    </row>
    <row r="104" customFormat="false" ht="8.25" hidden="false" customHeight="false" outlineLevel="0" collapsed="false">
      <c r="AK104" s="310"/>
      <c r="AL104" s="310"/>
      <c r="AM104" s="310"/>
      <c r="AN104" s="310"/>
      <c r="AO104" s="310"/>
      <c r="AP104" s="310"/>
    </row>
    <row r="105" customFormat="false" ht="8.25" hidden="false" customHeight="false" outlineLevel="0" collapsed="false">
      <c r="AK105" s="310"/>
      <c r="AL105" s="310"/>
      <c r="AM105" s="310"/>
      <c r="AN105" s="310"/>
      <c r="AO105" s="310"/>
      <c r="AP105" s="310"/>
    </row>
    <row r="106" customFormat="false" ht="8.25" hidden="false" customHeight="false" outlineLevel="0" collapsed="false">
      <c r="AK106" s="310"/>
      <c r="AL106" s="310"/>
      <c r="AM106" s="310"/>
      <c r="AN106" s="310"/>
      <c r="AO106" s="310"/>
      <c r="AP106" s="310"/>
    </row>
    <row r="107" customFormat="false" ht="8.25" hidden="false" customHeight="false" outlineLevel="0" collapsed="false">
      <c r="AK107" s="310"/>
      <c r="AL107" s="310"/>
      <c r="AM107" s="310"/>
      <c r="AN107" s="310"/>
      <c r="AO107" s="310"/>
      <c r="AP107" s="310"/>
    </row>
  </sheetData>
  <mergeCells count="71">
    <mergeCell ref="A1:AP1"/>
    <mergeCell ref="A2:H2"/>
    <mergeCell ref="S2:AE2"/>
    <mergeCell ref="B4:F4"/>
    <mergeCell ref="G4:J4"/>
    <mergeCell ref="K4:N4"/>
    <mergeCell ref="O4:S4"/>
    <mergeCell ref="T4:W4"/>
    <mergeCell ref="X4:AA4"/>
    <mergeCell ref="AB4:AF4"/>
    <mergeCell ref="AG4:AJ4"/>
    <mergeCell ref="AK4:AO4"/>
    <mergeCell ref="AP4:AS4"/>
    <mergeCell ref="AT4:AW4"/>
    <mergeCell ref="AX4:BA4"/>
    <mergeCell ref="BC4:BG4"/>
    <mergeCell ref="BH4:BK4"/>
    <mergeCell ref="BL4:BO4"/>
    <mergeCell ref="S6:T6"/>
    <mergeCell ref="S7:T7"/>
    <mergeCell ref="AN7:AO7"/>
    <mergeCell ref="AP7:AQ7"/>
    <mergeCell ref="BC7:BF7"/>
    <mergeCell ref="S8:T8"/>
    <mergeCell ref="BC8:BF8"/>
    <mergeCell ref="S9:T9"/>
    <mergeCell ref="U9:Y9"/>
    <mergeCell ref="Z9:AC9"/>
    <mergeCell ref="AD9:AF9"/>
    <mergeCell ref="AI9:AL9"/>
    <mergeCell ref="AM9:AR9"/>
    <mergeCell ref="R12:AE12"/>
    <mergeCell ref="C14:D14"/>
    <mergeCell ref="H14:I14"/>
    <mergeCell ref="M14:N14"/>
    <mergeCell ref="Q14:R14"/>
    <mergeCell ref="V14:X14"/>
    <mergeCell ref="AB14:AC14"/>
    <mergeCell ref="AH14:AI14"/>
    <mergeCell ref="AN14:AO14"/>
    <mergeCell ref="AT14:AU14"/>
    <mergeCell ref="AY14:AZ14"/>
    <mergeCell ref="B15:F15"/>
    <mergeCell ref="G15:J15"/>
    <mergeCell ref="K15:O15"/>
    <mergeCell ref="P15:S15"/>
    <mergeCell ref="T15:Y15"/>
    <mergeCell ref="Z15:AE15"/>
    <mergeCell ref="AF15:AK15"/>
    <mergeCell ref="AL15:AP15"/>
    <mergeCell ref="AQ15:AW16"/>
    <mergeCell ref="AX15:BC16"/>
    <mergeCell ref="J16:K16"/>
    <mergeCell ref="Q16:R16"/>
    <mergeCell ref="S16:T16"/>
    <mergeCell ref="W16:X16"/>
    <mergeCell ref="Y16:Z16"/>
    <mergeCell ref="AB16:AD16"/>
    <mergeCell ref="AM16:AN16"/>
    <mergeCell ref="G17:N17"/>
    <mergeCell ref="O17:T17"/>
    <mergeCell ref="U17:Z17"/>
    <mergeCell ref="AB17:AE17"/>
    <mergeCell ref="AH17:AM17"/>
    <mergeCell ref="C18:D18"/>
    <mergeCell ref="K18:L18"/>
    <mergeCell ref="AU18:BE18"/>
    <mergeCell ref="B19:G19"/>
    <mergeCell ref="I19:O19"/>
    <mergeCell ref="AK19:AR19"/>
    <mergeCell ref="B20:G20"/>
  </mergeCells>
  <printOptions headings="false" gridLines="false" gridLinesSet="true" horizontalCentered="true" verticalCentered="false"/>
  <pageMargins left="0.196527777777778" right="0" top="0.39375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90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50" zoomScalePageLayoutView="120" workbookViewId="0">
      <pane xSplit="6" ySplit="7" topLeftCell="AJ71" activePane="bottomRight" state="frozen"/>
      <selection pane="topLeft" activeCell="A1" activeCellId="0" sqref="A1"/>
      <selection pane="topRight" activeCell="AJ1" activeCellId="0" sqref="AJ1"/>
      <selection pane="bottomLeft" activeCell="A71" activeCellId="0" sqref="A71"/>
      <selection pane="bottomRight" activeCell="AZ72" activeCellId="0" sqref="AZ72"/>
    </sheetView>
  </sheetViews>
  <sheetFormatPr defaultRowHeight="15" zeroHeight="false" outlineLevelRow="0" outlineLevelCol="0"/>
  <cols>
    <col collapsed="false" customWidth="true" hidden="false" outlineLevel="0" max="1" min="1" style="0" width="8.97"/>
    <col collapsed="false" customWidth="true" hidden="false" outlineLevel="0" max="2" min="2" style="0" width="43.51"/>
    <col collapsed="false" customWidth="true" hidden="false" outlineLevel="0" max="3" min="3" style="0" width="5.55"/>
    <col collapsed="false" customWidth="true" hidden="false" outlineLevel="0" max="4" min="4" style="0" width="5.83"/>
    <col collapsed="false" customWidth="true" hidden="false" outlineLevel="0" max="5" min="5" style="0" width="5.96"/>
    <col collapsed="false" customWidth="true" hidden="false" outlineLevel="0" max="6" min="6" style="0" width="5.28"/>
    <col collapsed="false" customWidth="true" hidden="false" outlineLevel="0" max="7" min="7" style="0" width="8.13"/>
    <col collapsed="false" customWidth="true" hidden="false" outlineLevel="0" max="8" min="8" style="0" width="4.29"/>
    <col collapsed="false" customWidth="true" hidden="false" outlineLevel="0" max="9" min="9" style="0" width="5.69"/>
    <col collapsed="false" customWidth="true" hidden="false" outlineLevel="0" max="15" min="10" style="0" width="4.29"/>
    <col collapsed="false" customWidth="true" hidden="false" outlineLevel="0" max="16" min="16" style="0" width="4.83"/>
    <col collapsed="false" customWidth="true" hidden="false" outlineLevel="0" max="36" min="17" style="311" width="4.29"/>
    <col collapsed="false" customWidth="true" hidden="false" outlineLevel="0" max="45" min="37" style="312" width="4.29"/>
    <col collapsed="false" customWidth="true" hidden="false" outlineLevel="0" max="46" min="46" style="312" width="4.69"/>
    <col collapsed="false" customWidth="true" hidden="false" outlineLevel="0" max="55" min="47" style="312" width="4.29"/>
    <col collapsed="false" customWidth="true" hidden="false" outlineLevel="0" max="56" min="56" style="311" width="6.69"/>
    <col collapsed="false" customWidth="true" hidden="false" outlineLevel="0" max="57" min="57" style="311" width="3.98"/>
    <col collapsed="false" customWidth="true" hidden="false" outlineLevel="0" max="59" min="58" style="311" width="5.83"/>
    <col collapsed="false" customWidth="true" hidden="false" outlineLevel="0" max="60" min="60" style="311" width="5.4"/>
    <col collapsed="false" customWidth="true" hidden="false" outlineLevel="0" max="65" min="61" style="311" width="3.98"/>
    <col collapsed="false" customWidth="true" hidden="false" outlineLevel="0" max="66" min="66" style="311" width="5.83"/>
    <col collapsed="false" customWidth="true" hidden="false" outlineLevel="0" max="67" min="67" style="311" width="3.98"/>
    <col collapsed="false" customWidth="true" hidden="false" outlineLevel="0" max="68" min="68" style="311" width="5.12"/>
    <col collapsed="false" customWidth="true" hidden="false" outlineLevel="0" max="69" min="69" style="311" width="4.97"/>
    <col collapsed="false" customWidth="true" hidden="false" outlineLevel="0" max="70" min="70" style="311" width="4.56"/>
    <col collapsed="false" customWidth="true" hidden="false" outlineLevel="0" max="71" min="71" style="311" width="4.83"/>
    <col collapsed="false" customWidth="true" hidden="false" outlineLevel="0" max="75" min="72" style="311" width="3.98"/>
    <col collapsed="false" customWidth="true" hidden="false" outlineLevel="0" max="94" min="76" style="313" width="4.12"/>
    <col collapsed="false" customWidth="true" hidden="false" outlineLevel="0" max="95" min="95" style="0" width="3.98"/>
    <col collapsed="false" customWidth="true" hidden="false" outlineLevel="0" max="96" min="96" style="0" width="8.26"/>
    <col collapsed="false" customWidth="true" hidden="false" outlineLevel="0" max="97" min="97" style="0" width="6.27"/>
    <col collapsed="false" customWidth="true" hidden="false" outlineLevel="0" max="1025" min="98" style="0" width="8.94"/>
  </cols>
  <sheetData>
    <row r="1" customFormat="false" ht="16.5" hidden="false" customHeight="false" outlineLevel="0" collapsed="false">
      <c r="A1" s="1" t="s">
        <v>248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CP1" s="314"/>
    </row>
    <row r="2" customFormat="false" ht="15" hidden="false" customHeight="true" outlineLevel="0" collapsed="false">
      <c r="A2" s="2" t="s">
        <v>1</v>
      </c>
      <c r="B2" s="3" t="s">
        <v>2</v>
      </c>
      <c r="C2" s="4" t="s">
        <v>3</v>
      </c>
      <c r="D2" s="4"/>
      <c r="E2" s="4"/>
      <c r="F2" s="4"/>
      <c r="G2" s="5" t="s">
        <v>4</v>
      </c>
      <c r="H2" s="315" t="s">
        <v>5</v>
      </c>
      <c r="I2" s="315"/>
      <c r="J2" s="315"/>
      <c r="K2" s="315"/>
      <c r="L2" s="315"/>
      <c r="M2" s="315"/>
      <c r="N2" s="315"/>
      <c r="O2" s="315"/>
      <c r="P2" s="316" t="s">
        <v>4</v>
      </c>
      <c r="Q2" s="317" t="s">
        <v>249</v>
      </c>
      <c r="R2" s="317"/>
      <c r="S2" s="317"/>
      <c r="T2" s="317"/>
      <c r="U2" s="317"/>
      <c r="V2" s="317"/>
      <c r="W2" s="317"/>
      <c r="X2" s="317"/>
      <c r="Y2" s="318" t="s">
        <v>3</v>
      </c>
      <c r="Z2" s="319" t="s">
        <v>4</v>
      </c>
      <c r="AA2" s="317" t="s">
        <v>250</v>
      </c>
      <c r="AB2" s="317"/>
      <c r="AC2" s="317"/>
      <c r="AD2" s="317"/>
      <c r="AE2" s="317"/>
      <c r="AF2" s="317"/>
      <c r="AG2" s="317"/>
      <c r="AH2" s="317"/>
      <c r="AI2" s="318" t="s">
        <v>3</v>
      </c>
      <c r="AJ2" s="319" t="s">
        <v>4</v>
      </c>
      <c r="AK2" s="317" t="s">
        <v>251</v>
      </c>
      <c r="AL2" s="317"/>
      <c r="AM2" s="317"/>
      <c r="AN2" s="317"/>
      <c r="AO2" s="317"/>
      <c r="AP2" s="317"/>
      <c r="AQ2" s="317"/>
      <c r="AR2" s="317"/>
      <c r="AS2" s="318" t="s">
        <v>3</v>
      </c>
      <c r="AT2" s="319" t="s">
        <v>4</v>
      </c>
      <c r="AU2" s="317" t="s">
        <v>252</v>
      </c>
      <c r="AV2" s="317"/>
      <c r="AW2" s="317"/>
      <c r="AX2" s="317"/>
      <c r="AY2" s="317"/>
      <c r="AZ2" s="317"/>
      <c r="BA2" s="317"/>
      <c r="BB2" s="317"/>
      <c r="BC2" s="318" t="s">
        <v>3</v>
      </c>
      <c r="BD2" s="319" t="s">
        <v>4</v>
      </c>
      <c r="BE2" s="317" t="s">
        <v>253</v>
      </c>
      <c r="BF2" s="317"/>
      <c r="BG2" s="317"/>
      <c r="BH2" s="317"/>
      <c r="BI2" s="317"/>
      <c r="BJ2" s="317"/>
      <c r="BK2" s="317"/>
      <c r="BL2" s="317"/>
      <c r="BM2" s="318" t="s">
        <v>3</v>
      </c>
      <c r="BN2" s="319" t="s">
        <v>4</v>
      </c>
      <c r="BO2" s="317" t="s">
        <v>254</v>
      </c>
      <c r="BP2" s="317"/>
      <c r="BQ2" s="317"/>
      <c r="BR2" s="317"/>
      <c r="BS2" s="317"/>
      <c r="BT2" s="317"/>
      <c r="BU2" s="317"/>
      <c r="BV2" s="317"/>
      <c r="BW2" s="318" t="s">
        <v>3</v>
      </c>
      <c r="BX2" s="319" t="s">
        <v>4</v>
      </c>
      <c r="BY2" s="317" t="s">
        <v>255</v>
      </c>
      <c r="BZ2" s="317"/>
      <c r="CA2" s="317"/>
      <c r="CB2" s="317"/>
      <c r="CC2" s="317"/>
      <c r="CD2" s="317"/>
      <c r="CE2" s="317"/>
      <c r="CF2" s="317"/>
      <c r="CG2" s="318" t="s">
        <v>3</v>
      </c>
      <c r="CH2" s="319" t="s">
        <v>4</v>
      </c>
      <c r="CI2" s="320" t="s">
        <v>256</v>
      </c>
      <c r="CJ2" s="320"/>
      <c r="CK2" s="320"/>
      <c r="CL2" s="320"/>
      <c r="CM2" s="320"/>
      <c r="CN2" s="320"/>
      <c r="CO2" s="320"/>
      <c r="CP2" s="320"/>
      <c r="CQ2" s="318" t="s">
        <v>3</v>
      </c>
    </row>
    <row r="3" customFormat="false" ht="15" hidden="false" customHeight="false" outlineLevel="0" collapsed="false">
      <c r="A3" s="2"/>
      <c r="B3" s="3"/>
      <c r="C3" s="4"/>
      <c r="D3" s="4"/>
      <c r="E3" s="4"/>
      <c r="F3" s="4"/>
      <c r="G3" s="5"/>
      <c r="H3" s="315"/>
      <c r="I3" s="315"/>
      <c r="J3" s="315"/>
      <c r="K3" s="315"/>
      <c r="L3" s="315"/>
      <c r="M3" s="315"/>
      <c r="N3" s="315"/>
      <c r="O3" s="315"/>
      <c r="P3" s="316"/>
      <c r="Q3" s="317"/>
      <c r="R3" s="317"/>
      <c r="S3" s="317"/>
      <c r="T3" s="317"/>
      <c r="U3" s="317"/>
      <c r="V3" s="317"/>
      <c r="W3" s="317"/>
      <c r="X3" s="317"/>
      <c r="Y3" s="318"/>
      <c r="Z3" s="319"/>
      <c r="AA3" s="317"/>
      <c r="AB3" s="317"/>
      <c r="AC3" s="317"/>
      <c r="AD3" s="317"/>
      <c r="AE3" s="317"/>
      <c r="AF3" s="317"/>
      <c r="AG3" s="317"/>
      <c r="AH3" s="317"/>
      <c r="AI3" s="318"/>
      <c r="AJ3" s="319"/>
      <c r="AK3" s="317"/>
      <c r="AL3" s="317"/>
      <c r="AM3" s="317"/>
      <c r="AN3" s="317"/>
      <c r="AO3" s="317"/>
      <c r="AP3" s="317"/>
      <c r="AQ3" s="317"/>
      <c r="AR3" s="317"/>
      <c r="AS3" s="318"/>
      <c r="AT3" s="319"/>
      <c r="AU3" s="317"/>
      <c r="AV3" s="317"/>
      <c r="AW3" s="317"/>
      <c r="AX3" s="317"/>
      <c r="AY3" s="317"/>
      <c r="AZ3" s="317"/>
      <c r="BA3" s="317"/>
      <c r="BB3" s="317"/>
      <c r="BC3" s="318"/>
      <c r="BD3" s="319"/>
      <c r="BE3" s="317"/>
      <c r="BF3" s="317"/>
      <c r="BG3" s="317"/>
      <c r="BH3" s="317"/>
      <c r="BI3" s="317"/>
      <c r="BJ3" s="317"/>
      <c r="BK3" s="317"/>
      <c r="BL3" s="317"/>
      <c r="BM3" s="318"/>
      <c r="BN3" s="319"/>
      <c r="BO3" s="317"/>
      <c r="BP3" s="317"/>
      <c r="BQ3" s="317"/>
      <c r="BR3" s="317"/>
      <c r="BS3" s="317"/>
      <c r="BT3" s="317"/>
      <c r="BU3" s="317"/>
      <c r="BV3" s="317"/>
      <c r="BW3" s="318"/>
      <c r="BX3" s="319"/>
      <c r="BY3" s="317"/>
      <c r="BZ3" s="317"/>
      <c r="CA3" s="317"/>
      <c r="CB3" s="317"/>
      <c r="CC3" s="317"/>
      <c r="CD3" s="317"/>
      <c r="CE3" s="317"/>
      <c r="CF3" s="317"/>
      <c r="CG3" s="318"/>
      <c r="CH3" s="319"/>
      <c r="CI3" s="320"/>
      <c r="CJ3" s="320"/>
      <c r="CK3" s="320"/>
      <c r="CL3" s="320"/>
      <c r="CM3" s="320"/>
      <c r="CN3" s="320"/>
      <c r="CO3" s="320"/>
      <c r="CP3" s="320"/>
      <c r="CQ3" s="318"/>
    </row>
    <row r="4" customFormat="false" ht="15" hidden="false" customHeight="true" outlineLevel="0" collapsed="false">
      <c r="A4" s="2"/>
      <c r="B4" s="3"/>
      <c r="C4" s="4"/>
      <c r="D4" s="4"/>
      <c r="E4" s="4"/>
      <c r="F4" s="4"/>
      <c r="G4" s="5"/>
      <c r="H4" s="9" t="s">
        <v>8</v>
      </c>
      <c r="I4" s="321" t="s">
        <v>9</v>
      </c>
      <c r="J4" s="321"/>
      <c r="K4" s="321"/>
      <c r="L4" s="321"/>
      <c r="M4" s="321"/>
      <c r="N4" s="321"/>
      <c r="O4" s="321"/>
      <c r="P4" s="316"/>
      <c r="Q4" s="322" t="s">
        <v>8</v>
      </c>
      <c r="R4" s="323" t="s">
        <v>9</v>
      </c>
      <c r="S4" s="323"/>
      <c r="T4" s="323"/>
      <c r="U4" s="323"/>
      <c r="V4" s="323"/>
      <c r="W4" s="323"/>
      <c r="X4" s="323"/>
      <c r="Y4" s="318"/>
      <c r="Z4" s="319"/>
      <c r="AA4" s="322" t="s">
        <v>8</v>
      </c>
      <c r="AB4" s="323" t="s">
        <v>9</v>
      </c>
      <c r="AC4" s="323"/>
      <c r="AD4" s="323"/>
      <c r="AE4" s="323"/>
      <c r="AF4" s="323"/>
      <c r="AG4" s="323"/>
      <c r="AH4" s="323"/>
      <c r="AI4" s="318"/>
      <c r="AJ4" s="319"/>
      <c r="AK4" s="322" t="s">
        <v>8</v>
      </c>
      <c r="AL4" s="323" t="s">
        <v>9</v>
      </c>
      <c r="AM4" s="323"/>
      <c r="AN4" s="323"/>
      <c r="AO4" s="323"/>
      <c r="AP4" s="323"/>
      <c r="AQ4" s="323"/>
      <c r="AR4" s="323"/>
      <c r="AS4" s="318"/>
      <c r="AT4" s="319"/>
      <c r="AU4" s="322" t="s">
        <v>8</v>
      </c>
      <c r="AV4" s="323" t="s">
        <v>9</v>
      </c>
      <c r="AW4" s="323"/>
      <c r="AX4" s="323"/>
      <c r="AY4" s="323"/>
      <c r="AZ4" s="323"/>
      <c r="BA4" s="323"/>
      <c r="BB4" s="323"/>
      <c r="BC4" s="318"/>
      <c r="BD4" s="319"/>
      <c r="BE4" s="322" t="s">
        <v>8</v>
      </c>
      <c r="BF4" s="323" t="s">
        <v>9</v>
      </c>
      <c r="BG4" s="323"/>
      <c r="BH4" s="323"/>
      <c r="BI4" s="323"/>
      <c r="BJ4" s="323"/>
      <c r="BK4" s="323"/>
      <c r="BL4" s="323"/>
      <c r="BM4" s="318"/>
      <c r="BN4" s="319"/>
      <c r="BO4" s="322" t="s">
        <v>8</v>
      </c>
      <c r="BP4" s="323" t="s">
        <v>9</v>
      </c>
      <c r="BQ4" s="323"/>
      <c r="BR4" s="323"/>
      <c r="BS4" s="323"/>
      <c r="BT4" s="323"/>
      <c r="BU4" s="323"/>
      <c r="BV4" s="323"/>
      <c r="BW4" s="318"/>
      <c r="BX4" s="319"/>
      <c r="BY4" s="322" t="s">
        <v>8</v>
      </c>
      <c r="BZ4" s="323" t="s">
        <v>9</v>
      </c>
      <c r="CA4" s="323"/>
      <c r="CB4" s="323"/>
      <c r="CC4" s="323"/>
      <c r="CD4" s="323"/>
      <c r="CE4" s="323"/>
      <c r="CF4" s="323"/>
      <c r="CG4" s="318"/>
      <c r="CH4" s="319"/>
      <c r="CI4" s="322" t="s">
        <v>8</v>
      </c>
      <c r="CJ4" s="324" t="s">
        <v>9</v>
      </c>
      <c r="CK4" s="324"/>
      <c r="CL4" s="324"/>
      <c r="CM4" s="324"/>
      <c r="CN4" s="324"/>
      <c r="CO4" s="324"/>
      <c r="CP4" s="324"/>
      <c r="CQ4" s="318"/>
    </row>
    <row r="5" customFormat="false" ht="26.25" hidden="false" customHeight="true" outlineLevel="0" collapsed="false">
      <c r="A5" s="2"/>
      <c r="B5" s="3"/>
      <c r="C5" s="4"/>
      <c r="D5" s="4"/>
      <c r="E5" s="4"/>
      <c r="F5" s="4"/>
      <c r="G5" s="5"/>
      <c r="H5" s="9"/>
      <c r="I5" s="13" t="s">
        <v>14</v>
      </c>
      <c r="J5" s="13"/>
      <c r="K5" s="13"/>
      <c r="L5" s="13"/>
      <c r="M5" s="14" t="s">
        <v>15</v>
      </c>
      <c r="N5" s="15" t="s">
        <v>16</v>
      </c>
      <c r="O5" s="325" t="s">
        <v>17</v>
      </c>
      <c r="P5" s="316"/>
      <c r="Q5" s="322"/>
      <c r="R5" s="326" t="s">
        <v>14</v>
      </c>
      <c r="S5" s="326"/>
      <c r="T5" s="326"/>
      <c r="U5" s="326"/>
      <c r="V5" s="327" t="s">
        <v>15</v>
      </c>
      <c r="W5" s="328" t="s">
        <v>16</v>
      </c>
      <c r="X5" s="329" t="s">
        <v>17</v>
      </c>
      <c r="Y5" s="318"/>
      <c r="Z5" s="319"/>
      <c r="AA5" s="322"/>
      <c r="AB5" s="326" t="s">
        <v>14</v>
      </c>
      <c r="AC5" s="326"/>
      <c r="AD5" s="326"/>
      <c r="AE5" s="326"/>
      <c r="AF5" s="327" t="s">
        <v>15</v>
      </c>
      <c r="AG5" s="328" t="s">
        <v>16</v>
      </c>
      <c r="AH5" s="329" t="s">
        <v>17</v>
      </c>
      <c r="AI5" s="318"/>
      <c r="AJ5" s="319"/>
      <c r="AK5" s="322"/>
      <c r="AL5" s="326" t="s">
        <v>14</v>
      </c>
      <c r="AM5" s="326"/>
      <c r="AN5" s="326"/>
      <c r="AO5" s="326"/>
      <c r="AP5" s="327" t="s">
        <v>15</v>
      </c>
      <c r="AQ5" s="328" t="s">
        <v>16</v>
      </c>
      <c r="AR5" s="329" t="s">
        <v>17</v>
      </c>
      <c r="AS5" s="318"/>
      <c r="AT5" s="319"/>
      <c r="AU5" s="322"/>
      <c r="AV5" s="326" t="s">
        <v>14</v>
      </c>
      <c r="AW5" s="326"/>
      <c r="AX5" s="326"/>
      <c r="AY5" s="326"/>
      <c r="AZ5" s="327" t="s">
        <v>15</v>
      </c>
      <c r="BA5" s="328" t="s">
        <v>16</v>
      </c>
      <c r="BB5" s="329" t="s">
        <v>17</v>
      </c>
      <c r="BC5" s="318"/>
      <c r="BD5" s="319"/>
      <c r="BE5" s="322"/>
      <c r="BF5" s="326" t="s">
        <v>14</v>
      </c>
      <c r="BG5" s="326"/>
      <c r="BH5" s="326"/>
      <c r="BI5" s="326"/>
      <c r="BJ5" s="327" t="s">
        <v>15</v>
      </c>
      <c r="BK5" s="328" t="s">
        <v>16</v>
      </c>
      <c r="BL5" s="329" t="s">
        <v>17</v>
      </c>
      <c r="BM5" s="318"/>
      <c r="BN5" s="319"/>
      <c r="BO5" s="322"/>
      <c r="BP5" s="326" t="s">
        <v>14</v>
      </c>
      <c r="BQ5" s="326"/>
      <c r="BR5" s="326"/>
      <c r="BS5" s="326"/>
      <c r="BT5" s="327" t="s">
        <v>15</v>
      </c>
      <c r="BU5" s="328" t="s">
        <v>16</v>
      </c>
      <c r="BV5" s="329" t="s">
        <v>17</v>
      </c>
      <c r="BW5" s="318"/>
      <c r="BX5" s="319"/>
      <c r="BY5" s="322"/>
      <c r="BZ5" s="326" t="s">
        <v>14</v>
      </c>
      <c r="CA5" s="326"/>
      <c r="CB5" s="326"/>
      <c r="CC5" s="326"/>
      <c r="CD5" s="327" t="s">
        <v>15</v>
      </c>
      <c r="CE5" s="328" t="s">
        <v>16</v>
      </c>
      <c r="CF5" s="329" t="s">
        <v>17</v>
      </c>
      <c r="CG5" s="318"/>
      <c r="CH5" s="319"/>
      <c r="CI5" s="322"/>
      <c r="CJ5" s="326" t="s">
        <v>14</v>
      </c>
      <c r="CK5" s="326"/>
      <c r="CL5" s="326"/>
      <c r="CM5" s="326"/>
      <c r="CN5" s="327" t="s">
        <v>15</v>
      </c>
      <c r="CO5" s="328" t="s">
        <v>16</v>
      </c>
      <c r="CP5" s="330" t="s">
        <v>17</v>
      </c>
      <c r="CQ5" s="318"/>
    </row>
    <row r="6" customFormat="false" ht="53.45" hidden="false" customHeight="true" outlineLevel="0" collapsed="false">
      <c r="A6" s="2"/>
      <c r="B6" s="3"/>
      <c r="C6" s="22" t="s">
        <v>29</v>
      </c>
      <c r="D6" s="331" t="s">
        <v>257</v>
      </c>
      <c r="E6" s="22" t="s">
        <v>258</v>
      </c>
      <c r="F6" s="23" t="s">
        <v>32</v>
      </c>
      <c r="G6" s="5"/>
      <c r="H6" s="9"/>
      <c r="I6" s="24" t="s">
        <v>33</v>
      </c>
      <c r="J6" s="25" t="s">
        <v>34</v>
      </c>
      <c r="K6" s="25"/>
      <c r="L6" s="25"/>
      <c r="M6" s="14"/>
      <c r="N6" s="15"/>
      <c r="O6" s="325"/>
      <c r="P6" s="316"/>
      <c r="Q6" s="322"/>
      <c r="R6" s="332" t="s">
        <v>33</v>
      </c>
      <c r="S6" s="333" t="s">
        <v>34</v>
      </c>
      <c r="T6" s="333"/>
      <c r="U6" s="333"/>
      <c r="V6" s="327"/>
      <c r="W6" s="328"/>
      <c r="X6" s="329"/>
      <c r="Y6" s="318"/>
      <c r="Z6" s="319"/>
      <c r="AA6" s="322"/>
      <c r="AB6" s="332" t="s">
        <v>33</v>
      </c>
      <c r="AC6" s="333" t="s">
        <v>34</v>
      </c>
      <c r="AD6" s="333"/>
      <c r="AE6" s="333"/>
      <c r="AF6" s="327"/>
      <c r="AG6" s="328"/>
      <c r="AH6" s="329"/>
      <c r="AI6" s="318"/>
      <c r="AJ6" s="319"/>
      <c r="AK6" s="322"/>
      <c r="AL6" s="332" t="s">
        <v>33</v>
      </c>
      <c r="AM6" s="333" t="s">
        <v>34</v>
      </c>
      <c r="AN6" s="333"/>
      <c r="AO6" s="333"/>
      <c r="AP6" s="327"/>
      <c r="AQ6" s="328"/>
      <c r="AR6" s="329"/>
      <c r="AS6" s="318"/>
      <c r="AT6" s="319"/>
      <c r="AU6" s="322"/>
      <c r="AV6" s="332" t="s">
        <v>33</v>
      </c>
      <c r="AW6" s="333" t="s">
        <v>34</v>
      </c>
      <c r="AX6" s="333"/>
      <c r="AY6" s="333"/>
      <c r="AZ6" s="327"/>
      <c r="BA6" s="328"/>
      <c r="BB6" s="329"/>
      <c r="BC6" s="318"/>
      <c r="BD6" s="319"/>
      <c r="BE6" s="322"/>
      <c r="BF6" s="332" t="s">
        <v>33</v>
      </c>
      <c r="BG6" s="333" t="s">
        <v>34</v>
      </c>
      <c r="BH6" s="333"/>
      <c r="BI6" s="333"/>
      <c r="BJ6" s="327"/>
      <c r="BK6" s="328"/>
      <c r="BL6" s="329"/>
      <c r="BM6" s="318"/>
      <c r="BN6" s="319"/>
      <c r="BO6" s="322"/>
      <c r="BP6" s="332" t="s">
        <v>33</v>
      </c>
      <c r="BQ6" s="333" t="s">
        <v>34</v>
      </c>
      <c r="BR6" s="333"/>
      <c r="BS6" s="333"/>
      <c r="BT6" s="327"/>
      <c r="BU6" s="328"/>
      <c r="BV6" s="329"/>
      <c r="BW6" s="318"/>
      <c r="BX6" s="319"/>
      <c r="BY6" s="322"/>
      <c r="BZ6" s="332" t="s">
        <v>33</v>
      </c>
      <c r="CA6" s="333" t="s">
        <v>34</v>
      </c>
      <c r="CB6" s="333"/>
      <c r="CC6" s="333"/>
      <c r="CD6" s="327"/>
      <c r="CE6" s="328"/>
      <c r="CF6" s="329"/>
      <c r="CG6" s="318"/>
      <c r="CH6" s="319"/>
      <c r="CI6" s="322"/>
      <c r="CJ6" s="332" t="s">
        <v>33</v>
      </c>
      <c r="CK6" s="333" t="s">
        <v>34</v>
      </c>
      <c r="CL6" s="333"/>
      <c r="CM6" s="333"/>
      <c r="CN6" s="327"/>
      <c r="CO6" s="328"/>
      <c r="CP6" s="330"/>
      <c r="CQ6" s="318"/>
    </row>
    <row r="7" customFormat="false" ht="84" hidden="false" customHeight="true" outlineLevel="0" collapsed="false">
      <c r="A7" s="2"/>
      <c r="B7" s="3"/>
      <c r="C7" s="22"/>
      <c r="D7" s="331"/>
      <c r="E7" s="22"/>
      <c r="F7" s="23"/>
      <c r="G7" s="5"/>
      <c r="H7" s="9"/>
      <c r="I7" s="24"/>
      <c r="J7" s="26" t="s">
        <v>35</v>
      </c>
      <c r="K7" s="27" t="s">
        <v>36</v>
      </c>
      <c r="L7" s="27" t="s">
        <v>37</v>
      </c>
      <c r="M7" s="14"/>
      <c r="N7" s="15"/>
      <c r="O7" s="325"/>
      <c r="P7" s="316"/>
      <c r="Q7" s="322"/>
      <c r="R7" s="332"/>
      <c r="S7" s="334" t="s">
        <v>35</v>
      </c>
      <c r="T7" s="335" t="s">
        <v>36</v>
      </c>
      <c r="U7" s="335" t="s">
        <v>37</v>
      </c>
      <c r="V7" s="327"/>
      <c r="W7" s="328"/>
      <c r="X7" s="329"/>
      <c r="Y7" s="318"/>
      <c r="Z7" s="319"/>
      <c r="AA7" s="322"/>
      <c r="AB7" s="332"/>
      <c r="AC7" s="334" t="s">
        <v>35</v>
      </c>
      <c r="AD7" s="335" t="s">
        <v>36</v>
      </c>
      <c r="AE7" s="335" t="s">
        <v>37</v>
      </c>
      <c r="AF7" s="327"/>
      <c r="AG7" s="328"/>
      <c r="AH7" s="329"/>
      <c r="AI7" s="318"/>
      <c r="AJ7" s="319"/>
      <c r="AK7" s="322"/>
      <c r="AL7" s="332"/>
      <c r="AM7" s="334" t="s">
        <v>35</v>
      </c>
      <c r="AN7" s="335" t="s">
        <v>36</v>
      </c>
      <c r="AO7" s="335" t="s">
        <v>37</v>
      </c>
      <c r="AP7" s="327"/>
      <c r="AQ7" s="328"/>
      <c r="AR7" s="329"/>
      <c r="AS7" s="318"/>
      <c r="AT7" s="319"/>
      <c r="AU7" s="322"/>
      <c r="AV7" s="332"/>
      <c r="AW7" s="334" t="s">
        <v>35</v>
      </c>
      <c r="AX7" s="335" t="s">
        <v>36</v>
      </c>
      <c r="AY7" s="335" t="s">
        <v>37</v>
      </c>
      <c r="AZ7" s="327"/>
      <c r="BA7" s="328"/>
      <c r="BB7" s="329"/>
      <c r="BC7" s="318"/>
      <c r="BD7" s="319"/>
      <c r="BE7" s="322"/>
      <c r="BF7" s="332"/>
      <c r="BG7" s="334" t="s">
        <v>35</v>
      </c>
      <c r="BH7" s="335" t="s">
        <v>36</v>
      </c>
      <c r="BI7" s="335" t="s">
        <v>37</v>
      </c>
      <c r="BJ7" s="327"/>
      <c r="BK7" s="328"/>
      <c r="BL7" s="329"/>
      <c r="BM7" s="318"/>
      <c r="BN7" s="319"/>
      <c r="BO7" s="322"/>
      <c r="BP7" s="332"/>
      <c r="BQ7" s="334" t="s">
        <v>35</v>
      </c>
      <c r="BR7" s="335" t="s">
        <v>36</v>
      </c>
      <c r="BS7" s="335" t="s">
        <v>37</v>
      </c>
      <c r="BT7" s="327"/>
      <c r="BU7" s="328"/>
      <c r="BV7" s="329"/>
      <c r="BW7" s="318"/>
      <c r="BX7" s="319"/>
      <c r="BY7" s="322"/>
      <c r="BZ7" s="332"/>
      <c r="CA7" s="334" t="s">
        <v>35</v>
      </c>
      <c r="CB7" s="335" t="s">
        <v>36</v>
      </c>
      <c r="CC7" s="335" t="s">
        <v>37</v>
      </c>
      <c r="CD7" s="327"/>
      <c r="CE7" s="328"/>
      <c r="CF7" s="329"/>
      <c r="CG7" s="318"/>
      <c r="CH7" s="319"/>
      <c r="CI7" s="322"/>
      <c r="CJ7" s="332"/>
      <c r="CK7" s="334" t="s">
        <v>35</v>
      </c>
      <c r="CL7" s="335" t="s">
        <v>36</v>
      </c>
      <c r="CM7" s="335" t="s">
        <v>37</v>
      </c>
      <c r="CN7" s="327"/>
      <c r="CO7" s="328"/>
      <c r="CP7" s="330"/>
      <c r="CQ7" s="318"/>
      <c r="CR7" s="336"/>
      <c r="CS7" s="337"/>
    </row>
    <row r="8" customFormat="false" ht="15.75" hidden="false" customHeight="false" outlineLevel="0" collapsed="false">
      <c r="A8" s="45"/>
      <c r="B8" s="45" t="s">
        <v>259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338"/>
      <c r="P8" s="63"/>
      <c r="Q8" s="45"/>
      <c r="R8" s="45" t="n">
        <v>36</v>
      </c>
      <c r="S8" s="45"/>
      <c r="T8" s="45"/>
      <c r="U8" s="45"/>
      <c r="V8" s="45"/>
      <c r="W8" s="45"/>
      <c r="X8" s="55"/>
      <c r="Y8" s="57"/>
      <c r="Z8" s="63"/>
      <c r="AA8" s="45"/>
      <c r="AB8" s="45" t="n">
        <v>36</v>
      </c>
      <c r="AC8" s="45"/>
      <c r="AD8" s="45"/>
      <c r="AE8" s="45"/>
      <c r="AF8" s="45"/>
      <c r="AG8" s="45"/>
      <c r="AH8" s="55"/>
      <c r="AI8" s="57"/>
      <c r="AJ8" s="63" t="n">
        <v>36</v>
      </c>
      <c r="AK8" s="45" t="n">
        <v>1</v>
      </c>
      <c r="AL8" s="45" t="n">
        <v>35</v>
      </c>
      <c r="AM8" s="45"/>
      <c r="AN8" s="45"/>
      <c r="AO8" s="45"/>
      <c r="AP8" s="45"/>
      <c r="AQ8" s="45"/>
      <c r="AR8" s="55"/>
      <c r="AS8" s="57"/>
      <c r="AT8" s="63" t="n">
        <v>36</v>
      </c>
      <c r="AU8" s="45" t="n">
        <v>1</v>
      </c>
      <c r="AV8" s="45" t="n">
        <v>35</v>
      </c>
      <c r="AW8" s="45"/>
      <c r="AX8" s="45"/>
      <c r="AY8" s="45"/>
      <c r="AZ8" s="45"/>
      <c r="BA8" s="45"/>
      <c r="BB8" s="55"/>
      <c r="BC8" s="57"/>
      <c r="BD8" s="63" t="n">
        <v>36</v>
      </c>
      <c r="BE8" s="45" t="n">
        <v>1</v>
      </c>
      <c r="BF8" s="45" t="n">
        <v>35</v>
      </c>
      <c r="BG8" s="45"/>
      <c r="BH8" s="45"/>
      <c r="BI8" s="45"/>
      <c r="BJ8" s="45"/>
      <c r="BK8" s="45"/>
      <c r="BL8" s="55"/>
      <c r="BM8" s="57"/>
      <c r="BN8" s="63" t="n">
        <v>36</v>
      </c>
      <c r="BO8" s="45" t="n">
        <v>1</v>
      </c>
      <c r="BP8" s="45" t="n">
        <v>35</v>
      </c>
      <c r="BQ8" s="45"/>
      <c r="BR8" s="45"/>
      <c r="BS8" s="45"/>
      <c r="BT8" s="45"/>
      <c r="BU8" s="45"/>
      <c r="BV8" s="55"/>
      <c r="BW8" s="57"/>
      <c r="BX8" s="63" t="n">
        <v>36</v>
      </c>
      <c r="BY8" s="45" t="n">
        <v>1</v>
      </c>
      <c r="BZ8" s="45" t="n">
        <v>35</v>
      </c>
      <c r="CA8" s="45"/>
      <c r="CB8" s="45"/>
      <c r="CC8" s="45"/>
      <c r="CD8" s="45"/>
      <c r="CE8" s="45"/>
      <c r="CF8" s="55"/>
      <c r="CG8" s="57"/>
      <c r="CH8" s="63"/>
      <c r="CI8" s="45"/>
      <c r="CJ8" s="45"/>
      <c r="CK8" s="45"/>
      <c r="CL8" s="45"/>
      <c r="CM8" s="45"/>
      <c r="CN8" s="45"/>
      <c r="CO8" s="45"/>
      <c r="CP8" s="45"/>
      <c r="CQ8" s="57"/>
    </row>
    <row r="9" customFormat="false" ht="15.75" hidden="false" customHeight="false" outlineLevel="0" collapsed="false">
      <c r="A9" s="339" t="s">
        <v>260</v>
      </c>
      <c r="B9" s="340" t="s">
        <v>261</v>
      </c>
      <c r="C9" s="341" t="n">
        <v>4</v>
      </c>
      <c r="D9" s="341" t="n">
        <v>10</v>
      </c>
      <c r="E9" s="341" t="n">
        <v>0</v>
      </c>
      <c r="F9" s="341" t="n">
        <v>9</v>
      </c>
      <c r="G9" s="342" t="n">
        <f aca="false">SUM(H9:I9)+N9+O9</f>
        <v>1476</v>
      </c>
      <c r="H9" s="343" t="n">
        <f aca="false">Q9+AA9</f>
        <v>18</v>
      </c>
      <c r="I9" s="343" t="n">
        <f aca="false">R9+AB9</f>
        <v>1404</v>
      </c>
      <c r="J9" s="343" t="n">
        <f aca="false">S9+AC9</f>
        <v>794</v>
      </c>
      <c r="K9" s="343" t="n">
        <f aca="false">T9+AD9</f>
        <v>610</v>
      </c>
      <c r="L9" s="343" t="n">
        <f aca="false">U9+AE9</f>
        <v>0</v>
      </c>
      <c r="M9" s="343" t="n">
        <f aca="false">V9+AF9</f>
        <v>0</v>
      </c>
      <c r="N9" s="343" t="n">
        <f aca="false">W9+AG9</f>
        <v>22</v>
      </c>
      <c r="O9" s="344" t="n">
        <f aca="false">X9+AH9</f>
        <v>32</v>
      </c>
      <c r="P9" s="345" t="n">
        <f aca="false">SUM(P10:P24)</f>
        <v>620</v>
      </c>
      <c r="Q9" s="346" t="n">
        <f aca="false">SUM(Q10:Q24)</f>
        <v>8</v>
      </c>
      <c r="R9" s="346" t="n">
        <f aca="false">SUM(R10:R24)</f>
        <v>612</v>
      </c>
      <c r="S9" s="346" t="n">
        <f aca="false">SUM(S10:S24)</f>
        <v>344</v>
      </c>
      <c r="T9" s="346" t="n">
        <f aca="false">SUM(T10:T24)</f>
        <v>268</v>
      </c>
      <c r="U9" s="346" t="n">
        <f aca="false">SUM(U10:U24)</f>
        <v>0</v>
      </c>
      <c r="V9" s="346" t="n">
        <f aca="false">SUM(V10:V24)</f>
        <v>0</v>
      </c>
      <c r="W9" s="346" t="n">
        <f aca="false">SUM(W10:W24)</f>
        <v>0</v>
      </c>
      <c r="X9" s="346" t="n">
        <f aca="false">SUM(X10:X24)</f>
        <v>0</v>
      </c>
      <c r="Y9" s="347"/>
      <c r="Z9" s="346" t="n">
        <f aca="false">SUM(Z10:Z24)</f>
        <v>856</v>
      </c>
      <c r="AA9" s="346" t="n">
        <f aca="false">SUM(AA10:AA24)</f>
        <v>10</v>
      </c>
      <c r="AB9" s="346" t="n">
        <f aca="false">SUM(AB10:AB24)</f>
        <v>792</v>
      </c>
      <c r="AC9" s="346" t="n">
        <f aca="false">SUM(AC10:AC24)</f>
        <v>450</v>
      </c>
      <c r="AD9" s="346" t="n">
        <f aca="false">SUM(AD10:AD24)</f>
        <v>342</v>
      </c>
      <c r="AE9" s="346" t="n">
        <f aca="false">SUM(AE10:AE24)</f>
        <v>0</v>
      </c>
      <c r="AF9" s="346" t="n">
        <f aca="false">SUM(AF10:AF24)</f>
        <v>0</v>
      </c>
      <c r="AG9" s="346" t="n">
        <f aca="false">SUM(AG10:AG24)</f>
        <v>22</v>
      </c>
      <c r="AH9" s="346" t="n">
        <f aca="false">SUM(AH10:AH24)</f>
        <v>32</v>
      </c>
      <c r="AI9" s="347"/>
      <c r="AJ9" s="346"/>
      <c r="AK9" s="343"/>
      <c r="AL9" s="343"/>
      <c r="AM9" s="343"/>
      <c r="AN9" s="343"/>
      <c r="AO9" s="343"/>
      <c r="AP9" s="343"/>
      <c r="AQ9" s="343"/>
      <c r="AR9" s="344"/>
      <c r="AS9" s="347"/>
      <c r="AT9" s="346"/>
      <c r="AU9" s="343"/>
      <c r="AV9" s="343"/>
      <c r="AW9" s="343"/>
      <c r="AX9" s="343"/>
      <c r="AY9" s="343"/>
      <c r="AZ9" s="343"/>
      <c r="BA9" s="343"/>
      <c r="BB9" s="344"/>
      <c r="BC9" s="347"/>
      <c r="BD9" s="346"/>
      <c r="BE9" s="343"/>
      <c r="BF9" s="343"/>
      <c r="BG9" s="343"/>
      <c r="BH9" s="343"/>
      <c r="BI9" s="343"/>
      <c r="BJ9" s="343"/>
      <c r="BK9" s="343"/>
      <c r="BL9" s="344"/>
      <c r="BM9" s="347"/>
      <c r="BN9" s="346"/>
      <c r="BO9" s="343"/>
      <c r="BP9" s="343"/>
      <c r="BQ9" s="343"/>
      <c r="BR9" s="343"/>
      <c r="BS9" s="343"/>
      <c r="BT9" s="343"/>
      <c r="BU9" s="343"/>
      <c r="BV9" s="344"/>
      <c r="BW9" s="347"/>
      <c r="BX9" s="346"/>
      <c r="BY9" s="343"/>
      <c r="BZ9" s="343"/>
      <c r="CA9" s="343"/>
      <c r="CB9" s="343"/>
      <c r="CC9" s="343"/>
      <c r="CD9" s="343"/>
      <c r="CE9" s="343"/>
      <c r="CF9" s="344"/>
      <c r="CG9" s="347"/>
      <c r="CH9" s="346"/>
      <c r="CI9" s="343"/>
      <c r="CJ9" s="343"/>
      <c r="CK9" s="343"/>
      <c r="CL9" s="343"/>
      <c r="CM9" s="343"/>
      <c r="CN9" s="343"/>
      <c r="CO9" s="343"/>
      <c r="CP9" s="343"/>
      <c r="CQ9" s="348"/>
    </row>
    <row r="10" customFormat="false" ht="15" hidden="false" customHeight="false" outlineLevel="0" collapsed="false">
      <c r="A10" s="349" t="s">
        <v>262</v>
      </c>
      <c r="B10" s="350" t="s">
        <v>263</v>
      </c>
      <c r="C10" s="351"/>
      <c r="D10" s="351"/>
      <c r="E10" s="351"/>
      <c r="F10" s="351"/>
      <c r="G10" s="352" t="n">
        <f aca="false">SUM(G11:G18)</f>
        <v>885</v>
      </c>
      <c r="H10" s="352" t="n">
        <f aca="false">SUM(H11:H18)</f>
        <v>0</v>
      </c>
      <c r="I10" s="352" t="n">
        <f aca="false">SUM(I11:I18)</f>
        <v>863</v>
      </c>
      <c r="J10" s="352" t="n">
        <f aca="false">SUM(J11:J18)</f>
        <v>475</v>
      </c>
      <c r="K10" s="352" t="n">
        <f aca="false">SUM(K11:K18)</f>
        <v>388</v>
      </c>
      <c r="L10" s="352" t="n">
        <f aca="false">SUM(L11:L18)</f>
        <v>0</v>
      </c>
      <c r="M10" s="352" t="n">
        <f aca="false">SUM(M11:M18)</f>
        <v>0</v>
      </c>
      <c r="N10" s="352" t="n">
        <f aca="false">SUM(N11:N18)</f>
        <v>6</v>
      </c>
      <c r="O10" s="352" t="n">
        <f aca="false">SUM(O11:O18)</f>
        <v>16</v>
      </c>
      <c r="P10" s="353"/>
      <c r="Q10" s="34"/>
      <c r="R10" s="34"/>
      <c r="S10" s="34"/>
      <c r="T10" s="34"/>
      <c r="U10" s="34"/>
      <c r="V10" s="34"/>
      <c r="W10" s="34"/>
      <c r="X10" s="52"/>
      <c r="Y10" s="53"/>
      <c r="Z10" s="36"/>
      <c r="AA10" s="34"/>
      <c r="AB10" s="34"/>
      <c r="AC10" s="34"/>
      <c r="AD10" s="34"/>
      <c r="AE10" s="34"/>
      <c r="AF10" s="34"/>
      <c r="AG10" s="34"/>
      <c r="AH10" s="52"/>
      <c r="AI10" s="53"/>
      <c r="AJ10" s="36"/>
      <c r="AK10" s="34"/>
      <c r="AL10" s="34"/>
      <c r="AM10" s="34"/>
      <c r="AN10" s="34"/>
      <c r="AO10" s="34"/>
      <c r="AP10" s="34"/>
      <c r="AQ10" s="34"/>
      <c r="AR10" s="52"/>
      <c r="AS10" s="53"/>
      <c r="AT10" s="36"/>
      <c r="AU10" s="34"/>
      <c r="AV10" s="34"/>
      <c r="AW10" s="34"/>
      <c r="AX10" s="34"/>
      <c r="AY10" s="34"/>
      <c r="AZ10" s="34"/>
      <c r="BA10" s="34"/>
      <c r="BB10" s="52"/>
      <c r="BC10" s="53"/>
      <c r="BD10" s="36"/>
      <c r="BE10" s="34"/>
      <c r="BF10" s="34"/>
      <c r="BG10" s="34"/>
      <c r="BH10" s="34"/>
      <c r="BI10" s="34"/>
      <c r="BJ10" s="34"/>
      <c r="BK10" s="34"/>
      <c r="BL10" s="52"/>
      <c r="BM10" s="53"/>
      <c r="BN10" s="36"/>
      <c r="BO10" s="34"/>
      <c r="BP10" s="34"/>
      <c r="BQ10" s="34"/>
      <c r="BR10" s="34"/>
      <c r="BS10" s="34"/>
      <c r="BT10" s="34"/>
      <c r="BU10" s="34"/>
      <c r="BV10" s="52"/>
      <c r="BW10" s="53"/>
      <c r="BX10" s="36"/>
      <c r="BY10" s="34"/>
      <c r="BZ10" s="34"/>
      <c r="CA10" s="34"/>
      <c r="CB10" s="34"/>
      <c r="CC10" s="34"/>
      <c r="CD10" s="34"/>
      <c r="CE10" s="34"/>
      <c r="CF10" s="52"/>
      <c r="CG10" s="53"/>
      <c r="CH10" s="36"/>
      <c r="CI10" s="34"/>
      <c r="CJ10" s="34"/>
      <c r="CK10" s="34"/>
      <c r="CL10" s="34"/>
      <c r="CM10" s="34"/>
      <c r="CN10" s="34"/>
      <c r="CO10" s="34"/>
      <c r="CP10" s="34"/>
      <c r="CQ10" s="354"/>
    </row>
    <row r="11" customFormat="false" ht="15" hidden="false" customHeight="false" outlineLevel="0" collapsed="false">
      <c r="A11" s="355" t="s">
        <v>264</v>
      </c>
      <c r="B11" s="355" t="s">
        <v>265</v>
      </c>
      <c r="C11" s="34" t="n">
        <v>2</v>
      </c>
      <c r="D11" s="34"/>
      <c r="E11" s="34"/>
      <c r="F11" s="34" t="n">
        <v>1</v>
      </c>
      <c r="G11" s="34" t="n">
        <f aca="false">P11+Z11</f>
        <v>88</v>
      </c>
      <c r="H11" s="34" t="n">
        <f aca="false">Q11+AA11</f>
        <v>0</v>
      </c>
      <c r="I11" s="34" t="n">
        <f aca="false">R11+AB11</f>
        <v>78</v>
      </c>
      <c r="J11" s="34" t="n">
        <f aca="false">S11+AC11</f>
        <v>58</v>
      </c>
      <c r="K11" s="34" t="n">
        <f aca="false">T11+AD11</f>
        <v>20</v>
      </c>
      <c r="L11" s="34" t="n">
        <f aca="false">U11+AE11</f>
        <v>0</v>
      </c>
      <c r="M11" s="34" t="n">
        <f aca="false">V11+AF11</f>
        <v>0</v>
      </c>
      <c r="N11" s="34" t="n">
        <f aca="false">W11+AG11</f>
        <v>2</v>
      </c>
      <c r="O11" s="52" t="n">
        <f aca="false">X11+AH11</f>
        <v>8</v>
      </c>
      <c r="P11" s="353" t="n">
        <f aca="false">R11+W11+X11+Q11</f>
        <v>34</v>
      </c>
      <c r="Q11" s="34"/>
      <c r="R11" s="34" t="n">
        <v>34</v>
      </c>
      <c r="S11" s="34" t="n">
        <f aca="false">R11-T11</f>
        <v>24</v>
      </c>
      <c r="T11" s="34" t="n">
        <v>10</v>
      </c>
      <c r="U11" s="34"/>
      <c r="V11" s="34"/>
      <c r="W11" s="34"/>
      <c r="X11" s="52"/>
      <c r="Y11" s="53" t="s">
        <v>266</v>
      </c>
      <c r="Z11" s="36" t="n">
        <f aca="false">AB11+AG11+AH11+AA11</f>
        <v>54</v>
      </c>
      <c r="AA11" s="34"/>
      <c r="AB11" s="34" t="n">
        <v>44</v>
      </c>
      <c r="AC11" s="34" t="n">
        <f aca="false">AB11-AD11</f>
        <v>34</v>
      </c>
      <c r="AD11" s="34" t="n">
        <v>10</v>
      </c>
      <c r="AE11" s="34"/>
      <c r="AF11" s="34"/>
      <c r="AG11" s="34" t="n">
        <v>2</v>
      </c>
      <c r="AH11" s="52" t="n">
        <v>8</v>
      </c>
      <c r="AI11" s="53" t="s">
        <v>267</v>
      </c>
      <c r="AJ11" s="36"/>
      <c r="AK11" s="34"/>
      <c r="AL11" s="34"/>
      <c r="AM11" s="34"/>
      <c r="AN11" s="34"/>
      <c r="AO11" s="34"/>
      <c r="AP11" s="34"/>
      <c r="AQ11" s="34"/>
      <c r="AR11" s="52"/>
      <c r="AS11" s="53"/>
      <c r="AT11" s="36"/>
      <c r="AU11" s="34"/>
      <c r="AV11" s="34"/>
      <c r="AW11" s="34"/>
      <c r="AX11" s="34"/>
      <c r="AY11" s="34"/>
      <c r="AZ11" s="34"/>
      <c r="BA11" s="34"/>
      <c r="BB11" s="52"/>
      <c r="BC11" s="53"/>
      <c r="BD11" s="36"/>
      <c r="BE11" s="34"/>
      <c r="BF11" s="34"/>
      <c r="BG11" s="34"/>
      <c r="BH11" s="34"/>
      <c r="BI11" s="34"/>
      <c r="BJ11" s="34"/>
      <c r="BK11" s="34"/>
      <c r="BL11" s="52"/>
      <c r="BM11" s="53"/>
      <c r="BN11" s="36"/>
      <c r="BO11" s="34"/>
      <c r="BP11" s="34"/>
      <c r="BQ11" s="34"/>
      <c r="BR11" s="34"/>
      <c r="BS11" s="34"/>
      <c r="BT11" s="34"/>
      <c r="BU11" s="34"/>
      <c r="BV11" s="52"/>
      <c r="BW11" s="53"/>
      <c r="BX11" s="36"/>
      <c r="BY11" s="34"/>
      <c r="BZ11" s="34"/>
      <c r="CA11" s="34"/>
      <c r="CB11" s="34"/>
      <c r="CC11" s="34"/>
      <c r="CD11" s="34"/>
      <c r="CE11" s="34"/>
      <c r="CF11" s="52"/>
      <c r="CG11" s="53"/>
      <c r="CH11" s="36"/>
      <c r="CI11" s="34"/>
      <c r="CJ11" s="34"/>
      <c r="CK11" s="34"/>
      <c r="CL11" s="34"/>
      <c r="CM11" s="34"/>
      <c r="CN11" s="34"/>
      <c r="CO11" s="34"/>
      <c r="CP11" s="34"/>
      <c r="CQ11" s="354"/>
    </row>
    <row r="12" customFormat="false" ht="15" hidden="false" customHeight="false" outlineLevel="0" collapsed="false">
      <c r="A12" s="355" t="s">
        <v>268</v>
      </c>
      <c r="B12" s="355" t="s">
        <v>269</v>
      </c>
      <c r="C12" s="356"/>
      <c r="D12" s="34" t="n">
        <v>2</v>
      </c>
      <c r="E12" s="34"/>
      <c r="F12" s="34" t="n">
        <v>1</v>
      </c>
      <c r="G12" s="34" t="n">
        <f aca="false">P12+Z12</f>
        <v>119</v>
      </c>
      <c r="H12" s="34" t="n">
        <f aca="false">Q12+AA12</f>
        <v>0</v>
      </c>
      <c r="I12" s="34" t="n">
        <f aca="false">R12+AB12</f>
        <v>117</v>
      </c>
      <c r="J12" s="34" t="n">
        <f aca="false">S12+AC12</f>
        <v>87</v>
      </c>
      <c r="K12" s="34" t="n">
        <f aca="false">T12+AD12</f>
        <v>30</v>
      </c>
      <c r="L12" s="34" t="n">
        <f aca="false">U12+AE12</f>
        <v>0</v>
      </c>
      <c r="M12" s="34" t="n">
        <f aca="false">V12+AF12</f>
        <v>0</v>
      </c>
      <c r="N12" s="34" t="n">
        <f aca="false">W12+AG12</f>
        <v>2</v>
      </c>
      <c r="O12" s="52" t="n">
        <f aca="false">X12+AH12</f>
        <v>0</v>
      </c>
      <c r="P12" s="353" t="n">
        <f aca="false">R12+W12+X12+Q12</f>
        <v>51</v>
      </c>
      <c r="Q12" s="34"/>
      <c r="R12" s="34" t="n">
        <v>51</v>
      </c>
      <c r="S12" s="34" t="n">
        <f aca="false">R12-T12</f>
        <v>37</v>
      </c>
      <c r="T12" s="34" t="n">
        <v>14</v>
      </c>
      <c r="U12" s="34"/>
      <c r="V12" s="34"/>
      <c r="W12" s="34"/>
      <c r="X12" s="52"/>
      <c r="Y12" s="53" t="s">
        <v>266</v>
      </c>
      <c r="Z12" s="36" t="n">
        <f aca="false">AB12+AG12+AH12+AA12</f>
        <v>68</v>
      </c>
      <c r="AA12" s="34"/>
      <c r="AB12" s="34" t="n">
        <v>66</v>
      </c>
      <c r="AC12" s="34" t="n">
        <f aca="false">AB12-AD12</f>
        <v>50</v>
      </c>
      <c r="AD12" s="34" t="n">
        <v>16</v>
      </c>
      <c r="AE12" s="34"/>
      <c r="AF12" s="34"/>
      <c r="AG12" s="34" t="n">
        <v>2</v>
      </c>
      <c r="AH12" s="52"/>
      <c r="AI12" s="53" t="s">
        <v>270</v>
      </c>
      <c r="AJ12" s="36"/>
      <c r="AK12" s="34"/>
      <c r="AL12" s="34"/>
      <c r="AM12" s="34"/>
      <c r="AN12" s="34"/>
      <c r="AO12" s="34"/>
      <c r="AP12" s="34"/>
      <c r="AQ12" s="34"/>
      <c r="AR12" s="52"/>
      <c r="AS12" s="53"/>
      <c r="AT12" s="36"/>
      <c r="AU12" s="34"/>
      <c r="AV12" s="34"/>
      <c r="AW12" s="34"/>
      <c r="AX12" s="34"/>
      <c r="AY12" s="34"/>
      <c r="AZ12" s="34"/>
      <c r="BA12" s="34"/>
      <c r="BB12" s="52"/>
      <c r="BC12" s="53"/>
      <c r="BD12" s="36"/>
      <c r="BE12" s="34"/>
      <c r="BF12" s="34"/>
      <c r="BG12" s="34"/>
      <c r="BH12" s="34"/>
      <c r="BI12" s="34"/>
      <c r="BJ12" s="34"/>
      <c r="BK12" s="34"/>
      <c r="BL12" s="52"/>
      <c r="BM12" s="53"/>
      <c r="BN12" s="36"/>
      <c r="BO12" s="34"/>
      <c r="BP12" s="34"/>
      <c r="BQ12" s="34"/>
      <c r="BR12" s="34"/>
      <c r="BS12" s="34"/>
      <c r="BT12" s="34"/>
      <c r="BU12" s="34"/>
      <c r="BV12" s="52"/>
      <c r="BW12" s="53"/>
      <c r="BX12" s="36"/>
      <c r="BY12" s="34"/>
      <c r="BZ12" s="34"/>
      <c r="CA12" s="34"/>
      <c r="CB12" s="34"/>
      <c r="CC12" s="34"/>
      <c r="CD12" s="34"/>
      <c r="CE12" s="34"/>
      <c r="CF12" s="52"/>
      <c r="CG12" s="53"/>
      <c r="CH12" s="36"/>
      <c r="CI12" s="34"/>
      <c r="CJ12" s="34"/>
      <c r="CK12" s="34"/>
      <c r="CL12" s="34"/>
      <c r="CM12" s="34"/>
      <c r="CN12" s="34"/>
      <c r="CO12" s="34"/>
      <c r="CP12" s="34"/>
      <c r="CQ12" s="354"/>
    </row>
    <row r="13" customFormat="false" ht="15" hidden="false" customHeight="false" outlineLevel="0" collapsed="false">
      <c r="A13" s="355" t="s">
        <v>271</v>
      </c>
      <c r="B13" s="355" t="s">
        <v>272</v>
      </c>
      <c r="C13" s="34"/>
      <c r="D13" s="34" t="n">
        <v>2</v>
      </c>
      <c r="E13" s="34"/>
      <c r="F13" s="34" t="n">
        <v>1</v>
      </c>
      <c r="G13" s="34" t="n">
        <f aca="false">P13+Z13</f>
        <v>117</v>
      </c>
      <c r="H13" s="34" t="n">
        <f aca="false">Q13+AA13</f>
        <v>0</v>
      </c>
      <c r="I13" s="34" t="n">
        <f aca="false">R13+AB13</f>
        <v>117</v>
      </c>
      <c r="J13" s="34" t="n">
        <f aca="false">S13+AC13</f>
        <v>0</v>
      </c>
      <c r="K13" s="34" t="n">
        <f aca="false">T13+AD13</f>
        <v>117</v>
      </c>
      <c r="L13" s="34" t="n">
        <f aca="false">U13+AE13</f>
        <v>0</v>
      </c>
      <c r="M13" s="34" t="n">
        <f aca="false">V13+AF13</f>
        <v>0</v>
      </c>
      <c r="N13" s="34" t="n">
        <f aca="false">W13+AG13</f>
        <v>0</v>
      </c>
      <c r="O13" s="52" t="n">
        <f aca="false">X13+AH13</f>
        <v>0</v>
      </c>
      <c r="P13" s="353" t="n">
        <f aca="false">R13+W13+X13+Q13</f>
        <v>51</v>
      </c>
      <c r="Q13" s="34"/>
      <c r="R13" s="34" t="n">
        <v>51</v>
      </c>
      <c r="S13" s="34" t="n">
        <f aca="false">R13-T13</f>
        <v>0</v>
      </c>
      <c r="T13" s="34" t="n">
        <v>51</v>
      </c>
      <c r="U13" s="34"/>
      <c r="V13" s="34"/>
      <c r="W13" s="34"/>
      <c r="X13" s="52"/>
      <c r="Y13" s="53" t="s">
        <v>266</v>
      </c>
      <c r="Z13" s="36" t="n">
        <f aca="false">AB13+AG13+AH13+AA13</f>
        <v>66</v>
      </c>
      <c r="AA13" s="34"/>
      <c r="AB13" s="34" t="n">
        <v>66</v>
      </c>
      <c r="AC13" s="34" t="n">
        <f aca="false">AB13-AD13</f>
        <v>0</v>
      </c>
      <c r="AD13" s="34" t="n">
        <v>66</v>
      </c>
      <c r="AE13" s="34"/>
      <c r="AF13" s="34"/>
      <c r="AG13" s="34"/>
      <c r="AH13" s="52"/>
      <c r="AI13" s="53" t="s">
        <v>270</v>
      </c>
      <c r="AJ13" s="36"/>
      <c r="AK13" s="34"/>
      <c r="AL13" s="34"/>
      <c r="AM13" s="34"/>
      <c r="AN13" s="34"/>
      <c r="AO13" s="34"/>
      <c r="AP13" s="34"/>
      <c r="AQ13" s="34"/>
      <c r="AR13" s="52"/>
      <c r="AS13" s="53"/>
      <c r="AT13" s="36"/>
      <c r="AU13" s="34"/>
      <c r="AV13" s="34"/>
      <c r="AW13" s="34"/>
      <c r="AX13" s="34"/>
      <c r="AY13" s="34"/>
      <c r="AZ13" s="34"/>
      <c r="BA13" s="34"/>
      <c r="BB13" s="52"/>
      <c r="BC13" s="53"/>
      <c r="BD13" s="36"/>
      <c r="BE13" s="34"/>
      <c r="BF13" s="34"/>
      <c r="BG13" s="34"/>
      <c r="BH13" s="34"/>
      <c r="BI13" s="34"/>
      <c r="BJ13" s="34"/>
      <c r="BK13" s="34"/>
      <c r="BL13" s="52"/>
      <c r="BM13" s="53"/>
      <c r="BN13" s="36"/>
      <c r="BO13" s="34"/>
      <c r="BP13" s="34"/>
      <c r="BQ13" s="34"/>
      <c r="BR13" s="34"/>
      <c r="BS13" s="34"/>
      <c r="BT13" s="34"/>
      <c r="BU13" s="34"/>
      <c r="BV13" s="52"/>
      <c r="BW13" s="53"/>
      <c r="BX13" s="36"/>
      <c r="BY13" s="34"/>
      <c r="BZ13" s="34"/>
      <c r="CA13" s="34"/>
      <c r="CB13" s="34"/>
      <c r="CC13" s="34"/>
      <c r="CD13" s="34"/>
      <c r="CE13" s="34"/>
      <c r="CF13" s="52"/>
      <c r="CG13" s="53"/>
      <c r="CH13" s="36"/>
      <c r="CI13" s="34"/>
      <c r="CJ13" s="34"/>
      <c r="CK13" s="34"/>
      <c r="CL13" s="34"/>
      <c r="CM13" s="34"/>
      <c r="CN13" s="34"/>
      <c r="CO13" s="34"/>
      <c r="CP13" s="34"/>
      <c r="CQ13" s="354"/>
    </row>
    <row r="14" customFormat="false" ht="15" hidden="false" customHeight="false" outlineLevel="0" collapsed="false">
      <c r="A14" s="355" t="s">
        <v>273</v>
      </c>
      <c r="B14" s="357" t="s">
        <v>274</v>
      </c>
      <c r="C14" s="34" t="n">
        <v>2</v>
      </c>
      <c r="D14" s="34"/>
      <c r="E14" s="34"/>
      <c r="F14" s="34" t="n">
        <v>1</v>
      </c>
      <c r="G14" s="34" t="n">
        <f aca="false">P14+Z14</f>
        <v>244</v>
      </c>
      <c r="H14" s="34" t="n">
        <f aca="false">Q14+AA14</f>
        <v>0</v>
      </c>
      <c r="I14" s="34" t="n">
        <f aca="false">R14+AB14</f>
        <v>234</v>
      </c>
      <c r="J14" s="34" t="n">
        <f aca="false">S14+AC14</f>
        <v>164</v>
      </c>
      <c r="K14" s="34" t="n">
        <f aca="false">T14+AD14</f>
        <v>70</v>
      </c>
      <c r="L14" s="34" t="n">
        <f aca="false">U14+AE14</f>
        <v>0</v>
      </c>
      <c r="M14" s="34" t="n">
        <f aca="false">V14+AF14</f>
        <v>0</v>
      </c>
      <c r="N14" s="34" t="n">
        <f aca="false">W14+AG14</f>
        <v>2</v>
      </c>
      <c r="O14" s="52" t="n">
        <f aca="false">X14+AH14</f>
        <v>8</v>
      </c>
      <c r="P14" s="353" t="n">
        <f aca="false">R14+W14+X14+Q14</f>
        <v>102</v>
      </c>
      <c r="Q14" s="34"/>
      <c r="R14" s="34" t="n">
        <v>102</v>
      </c>
      <c r="S14" s="34" t="n">
        <f aca="false">R14-T14</f>
        <v>66</v>
      </c>
      <c r="T14" s="34" t="n">
        <v>36</v>
      </c>
      <c r="U14" s="34"/>
      <c r="V14" s="34"/>
      <c r="W14" s="34"/>
      <c r="X14" s="52"/>
      <c r="Y14" s="53" t="s">
        <v>266</v>
      </c>
      <c r="Z14" s="36" t="n">
        <f aca="false">AB14+AG14+AH14+AA14</f>
        <v>142</v>
      </c>
      <c r="AA14" s="34"/>
      <c r="AB14" s="34" t="n">
        <v>132</v>
      </c>
      <c r="AC14" s="34" t="n">
        <f aca="false">AB14-AD14</f>
        <v>98</v>
      </c>
      <c r="AD14" s="34" t="n">
        <v>34</v>
      </c>
      <c r="AE14" s="34"/>
      <c r="AF14" s="34"/>
      <c r="AG14" s="34" t="n">
        <v>2</v>
      </c>
      <c r="AH14" s="52" t="n">
        <v>8</v>
      </c>
      <c r="AI14" s="53" t="s">
        <v>267</v>
      </c>
      <c r="AJ14" s="36"/>
      <c r="AK14" s="34"/>
      <c r="AL14" s="34"/>
      <c r="AM14" s="34"/>
      <c r="AN14" s="34"/>
      <c r="AO14" s="34"/>
      <c r="AP14" s="34"/>
      <c r="AQ14" s="34"/>
      <c r="AR14" s="52"/>
      <c r="AS14" s="53"/>
      <c r="AT14" s="36"/>
      <c r="AU14" s="34"/>
      <c r="AV14" s="34"/>
      <c r="AW14" s="34"/>
      <c r="AX14" s="34"/>
      <c r="AY14" s="34"/>
      <c r="AZ14" s="34"/>
      <c r="BA14" s="34"/>
      <c r="BB14" s="52"/>
      <c r="BC14" s="53"/>
      <c r="BD14" s="36"/>
      <c r="BE14" s="34"/>
      <c r="BF14" s="34"/>
      <c r="BG14" s="34"/>
      <c r="BH14" s="34"/>
      <c r="BI14" s="34"/>
      <c r="BJ14" s="34"/>
      <c r="BK14" s="34"/>
      <c r="BL14" s="52"/>
      <c r="BM14" s="53"/>
      <c r="BN14" s="36"/>
      <c r="BO14" s="34"/>
      <c r="BP14" s="34"/>
      <c r="BQ14" s="34"/>
      <c r="BR14" s="34"/>
      <c r="BS14" s="34"/>
      <c r="BT14" s="34"/>
      <c r="BU14" s="34"/>
      <c r="BV14" s="52"/>
      <c r="BW14" s="53"/>
      <c r="BX14" s="36"/>
      <c r="BY14" s="34"/>
      <c r="BZ14" s="34"/>
      <c r="CA14" s="34"/>
      <c r="CB14" s="34"/>
      <c r="CC14" s="34"/>
      <c r="CD14" s="34"/>
      <c r="CE14" s="34"/>
      <c r="CF14" s="52"/>
      <c r="CG14" s="53"/>
      <c r="CH14" s="36"/>
      <c r="CI14" s="34"/>
      <c r="CJ14" s="34"/>
      <c r="CK14" s="34"/>
      <c r="CL14" s="34"/>
      <c r="CM14" s="34"/>
      <c r="CN14" s="34"/>
      <c r="CO14" s="34"/>
      <c r="CP14" s="34"/>
      <c r="CQ14" s="354"/>
    </row>
    <row r="15" customFormat="false" ht="15" hidden="false" customHeight="false" outlineLevel="0" collapsed="false">
      <c r="A15" s="355" t="s">
        <v>275</v>
      </c>
      <c r="B15" s="33" t="s">
        <v>41</v>
      </c>
      <c r="C15" s="34"/>
      <c r="D15" s="34" t="n">
        <v>2</v>
      </c>
      <c r="E15" s="34"/>
      <c r="F15" s="34" t="n">
        <v>1</v>
      </c>
      <c r="G15" s="34" t="n">
        <f aca="false">P15+Z15</f>
        <v>78</v>
      </c>
      <c r="H15" s="34" t="n">
        <f aca="false">Q15+AA15</f>
        <v>0</v>
      </c>
      <c r="I15" s="34" t="n">
        <f aca="false">R15+AB15</f>
        <v>78</v>
      </c>
      <c r="J15" s="34" t="n">
        <f aca="false">S15+AC15</f>
        <v>58</v>
      </c>
      <c r="K15" s="34" t="n">
        <f aca="false">T15+AD15</f>
        <v>20</v>
      </c>
      <c r="L15" s="34" t="n">
        <f aca="false">U15+AE15</f>
        <v>0</v>
      </c>
      <c r="M15" s="34" t="n">
        <f aca="false">V15+AF15</f>
        <v>0</v>
      </c>
      <c r="N15" s="34" t="n">
        <f aca="false">W15+AG15</f>
        <v>0</v>
      </c>
      <c r="O15" s="52" t="n">
        <f aca="false">X15+AH15</f>
        <v>0</v>
      </c>
      <c r="P15" s="353" t="n">
        <f aca="false">R15+W15+X15+Q15</f>
        <v>34</v>
      </c>
      <c r="Q15" s="34"/>
      <c r="R15" s="34" t="n">
        <v>34</v>
      </c>
      <c r="S15" s="34" t="n">
        <f aca="false">R15-T15</f>
        <v>24</v>
      </c>
      <c r="T15" s="34" t="n">
        <v>10</v>
      </c>
      <c r="U15" s="34"/>
      <c r="V15" s="34"/>
      <c r="W15" s="34"/>
      <c r="X15" s="52"/>
      <c r="Y15" s="53" t="s">
        <v>266</v>
      </c>
      <c r="Z15" s="36" t="n">
        <f aca="false">AB15+AG15+AH15+AA15</f>
        <v>44</v>
      </c>
      <c r="AA15" s="34"/>
      <c r="AB15" s="34" t="n">
        <v>44</v>
      </c>
      <c r="AC15" s="34" t="n">
        <f aca="false">AB15-AD15</f>
        <v>34</v>
      </c>
      <c r="AD15" s="34" t="n">
        <v>10</v>
      </c>
      <c r="AE15" s="34"/>
      <c r="AF15" s="34"/>
      <c r="AG15" s="34"/>
      <c r="AH15" s="52"/>
      <c r="AI15" s="53" t="s">
        <v>270</v>
      </c>
      <c r="AJ15" s="36"/>
      <c r="AK15" s="34"/>
      <c r="AL15" s="34"/>
      <c r="AM15" s="34"/>
      <c r="AN15" s="34"/>
      <c r="AO15" s="34"/>
      <c r="AP15" s="34"/>
      <c r="AQ15" s="34"/>
      <c r="AR15" s="52"/>
      <c r="AS15" s="53"/>
      <c r="AT15" s="36"/>
      <c r="AU15" s="34"/>
      <c r="AV15" s="34"/>
      <c r="AW15" s="34"/>
      <c r="AX15" s="34"/>
      <c r="AY15" s="34"/>
      <c r="AZ15" s="34"/>
      <c r="BA15" s="34"/>
      <c r="BB15" s="52"/>
      <c r="BC15" s="53"/>
      <c r="BD15" s="36"/>
      <c r="BE15" s="34"/>
      <c r="BF15" s="34"/>
      <c r="BG15" s="34"/>
      <c r="BH15" s="34"/>
      <c r="BI15" s="34"/>
      <c r="BJ15" s="34"/>
      <c r="BK15" s="34"/>
      <c r="BL15" s="52"/>
      <c r="BM15" s="53"/>
      <c r="BN15" s="36"/>
      <c r="BO15" s="34"/>
      <c r="BP15" s="34"/>
      <c r="BQ15" s="34"/>
      <c r="BR15" s="34"/>
      <c r="BS15" s="34"/>
      <c r="BT15" s="34"/>
      <c r="BU15" s="34"/>
      <c r="BV15" s="52"/>
      <c r="BW15" s="53"/>
      <c r="BX15" s="36"/>
      <c r="BY15" s="34"/>
      <c r="BZ15" s="34"/>
      <c r="CA15" s="34"/>
      <c r="CB15" s="34"/>
      <c r="CC15" s="34"/>
      <c r="CD15" s="34"/>
      <c r="CE15" s="34"/>
      <c r="CF15" s="52"/>
      <c r="CG15" s="53"/>
      <c r="CH15" s="36"/>
      <c r="CI15" s="34"/>
      <c r="CJ15" s="34"/>
      <c r="CK15" s="34"/>
      <c r="CL15" s="34"/>
      <c r="CM15" s="34"/>
      <c r="CN15" s="34"/>
      <c r="CO15" s="34"/>
      <c r="CP15" s="34"/>
      <c r="CQ15" s="354"/>
    </row>
    <row r="16" customFormat="false" ht="15" hidden="false" customHeight="false" outlineLevel="0" collapsed="false">
      <c r="A16" s="355" t="s">
        <v>276</v>
      </c>
      <c r="B16" s="33" t="s">
        <v>277</v>
      </c>
      <c r="C16" s="34"/>
      <c r="D16" s="34" t="n">
        <v>2</v>
      </c>
      <c r="E16" s="34"/>
      <c r="F16" s="34" t="n">
        <v>1</v>
      </c>
      <c r="G16" s="34" t="n">
        <f aca="false">P16+Z16</f>
        <v>117</v>
      </c>
      <c r="H16" s="34" t="n">
        <f aca="false">Q16+AA16</f>
        <v>0</v>
      </c>
      <c r="I16" s="34" t="n">
        <f aca="false">R16+AB16</f>
        <v>117</v>
      </c>
      <c r="J16" s="34" t="n">
        <f aca="false">S16+AC16</f>
        <v>0</v>
      </c>
      <c r="K16" s="34" t="n">
        <f aca="false">T16+AD16</f>
        <v>117</v>
      </c>
      <c r="L16" s="34" t="n">
        <f aca="false">U16+AE16</f>
        <v>0</v>
      </c>
      <c r="M16" s="34" t="n">
        <f aca="false">V16+AF16</f>
        <v>0</v>
      </c>
      <c r="N16" s="34" t="n">
        <f aca="false">W16+AG16</f>
        <v>0</v>
      </c>
      <c r="O16" s="52" t="n">
        <f aca="false">X16+AH16</f>
        <v>0</v>
      </c>
      <c r="P16" s="353" t="n">
        <f aca="false">R16+W16+X16+Q16</f>
        <v>51</v>
      </c>
      <c r="Q16" s="34"/>
      <c r="R16" s="34" t="n">
        <v>51</v>
      </c>
      <c r="S16" s="34" t="n">
        <f aca="false">R16-T16</f>
        <v>0</v>
      </c>
      <c r="T16" s="34" t="n">
        <v>51</v>
      </c>
      <c r="U16" s="34"/>
      <c r="V16" s="34"/>
      <c r="W16" s="34"/>
      <c r="X16" s="52"/>
      <c r="Y16" s="53" t="s">
        <v>266</v>
      </c>
      <c r="Z16" s="36" t="n">
        <f aca="false">AB16+AG16+AH16+AA16</f>
        <v>66</v>
      </c>
      <c r="AA16" s="34"/>
      <c r="AB16" s="34" t="n">
        <v>66</v>
      </c>
      <c r="AC16" s="34" t="n">
        <f aca="false">AB16-AD16</f>
        <v>0</v>
      </c>
      <c r="AD16" s="34" t="n">
        <v>66</v>
      </c>
      <c r="AE16" s="34"/>
      <c r="AF16" s="34"/>
      <c r="AG16" s="34"/>
      <c r="AH16" s="52"/>
      <c r="AI16" s="53" t="s">
        <v>270</v>
      </c>
      <c r="AJ16" s="36"/>
      <c r="AK16" s="34"/>
      <c r="AL16" s="34"/>
      <c r="AM16" s="34"/>
      <c r="AN16" s="34"/>
      <c r="AO16" s="34"/>
      <c r="AP16" s="34"/>
      <c r="AQ16" s="34"/>
      <c r="AR16" s="52"/>
      <c r="AS16" s="53"/>
      <c r="AT16" s="36"/>
      <c r="AU16" s="34"/>
      <c r="AV16" s="34"/>
      <c r="AW16" s="34"/>
      <c r="AX16" s="34"/>
      <c r="AY16" s="34"/>
      <c r="AZ16" s="34"/>
      <c r="BA16" s="34"/>
      <c r="BB16" s="52"/>
      <c r="BC16" s="53"/>
      <c r="BD16" s="36"/>
      <c r="BE16" s="34"/>
      <c r="BF16" s="34"/>
      <c r="BG16" s="34"/>
      <c r="BH16" s="34"/>
      <c r="BI16" s="34"/>
      <c r="BJ16" s="34"/>
      <c r="BK16" s="34"/>
      <c r="BL16" s="52"/>
      <c r="BM16" s="53"/>
      <c r="BN16" s="36"/>
      <c r="BO16" s="34"/>
      <c r="BP16" s="34"/>
      <c r="BQ16" s="34"/>
      <c r="BR16" s="34"/>
      <c r="BS16" s="34"/>
      <c r="BT16" s="34"/>
      <c r="BU16" s="34"/>
      <c r="BV16" s="52"/>
      <c r="BW16" s="53"/>
      <c r="BX16" s="36"/>
      <c r="BY16" s="34"/>
      <c r="BZ16" s="34"/>
      <c r="CA16" s="34"/>
      <c r="CB16" s="34"/>
      <c r="CC16" s="34"/>
      <c r="CD16" s="34"/>
      <c r="CE16" s="34"/>
      <c r="CF16" s="52"/>
      <c r="CG16" s="53"/>
      <c r="CH16" s="36"/>
      <c r="CI16" s="34"/>
      <c r="CJ16" s="34"/>
      <c r="CK16" s="34"/>
      <c r="CL16" s="34"/>
      <c r="CM16" s="34"/>
      <c r="CN16" s="34"/>
      <c r="CO16" s="34"/>
      <c r="CP16" s="34"/>
      <c r="CQ16" s="354"/>
    </row>
    <row r="17" customFormat="false" ht="15" hidden="false" customHeight="false" outlineLevel="0" collapsed="false">
      <c r="A17" s="355" t="s">
        <v>278</v>
      </c>
      <c r="B17" s="33" t="s">
        <v>279</v>
      </c>
      <c r="C17" s="34"/>
      <c r="D17" s="34" t="n">
        <v>2</v>
      </c>
      <c r="E17" s="34"/>
      <c r="F17" s="34" t="n">
        <v>1</v>
      </c>
      <c r="G17" s="34" t="n">
        <f aca="false">P17+Z17</f>
        <v>78</v>
      </c>
      <c r="H17" s="34" t="n">
        <f aca="false">Q17+AA17</f>
        <v>0</v>
      </c>
      <c r="I17" s="34" t="n">
        <f aca="false">R17+AB17</f>
        <v>78</v>
      </c>
      <c r="J17" s="34" t="n">
        <f aca="false">S17+AC17</f>
        <v>68</v>
      </c>
      <c r="K17" s="34" t="n">
        <f aca="false">T17+AD17</f>
        <v>10</v>
      </c>
      <c r="L17" s="34" t="n">
        <f aca="false">U17+AE17</f>
        <v>0</v>
      </c>
      <c r="M17" s="34" t="n">
        <f aca="false">V17+AF17</f>
        <v>0</v>
      </c>
      <c r="N17" s="34" t="n">
        <f aca="false">W17+AG17</f>
        <v>0</v>
      </c>
      <c r="O17" s="52" t="n">
        <f aca="false">X17+AH17</f>
        <v>0</v>
      </c>
      <c r="P17" s="353" t="n">
        <f aca="false">R17+W17+X17+Q17</f>
        <v>34</v>
      </c>
      <c r="Q17" s="34"/>
      <c r="R17" s="34" t="n">
        <v>34</v>
      </c>
      <c r="S17" s="34" t="n">
        <f aca="false">R17-T17</f>
        <v>34</v>
      </c>
      <c r="T17" s="34" t="n">
        <v>0</v>
      </c>
      <c r="U17" s="34"/>
      <c r="V17" s="34"/>
      <c r="W17" s="34"/>
      <c r="X17" s="52"/>
      <c r="Y17" s="53" t="s">
        <v>266</v>
      </c>
      <c r="Z17" s="36" t="n">
        <f aca="false">AB17+AG17+AH17+AA17</f>
        <v>44</v>
      </c>
      <c r="AA17" s="34"/>
      <c r="AB17" s="34" t="n">
        <v>44</v>
      </c>
      <c r="AC17" s="34" t="n">
        <f aca="false">AB17-AD17</f>
        <v>34</v>
      </c>
      <c r="AD17" s="34" t="n">
        <v>10</v>
      </c>
      <c r="AE17" s="34"/>
      <c r="AF17" s="34"/>
      <c r="AG17" s="34"/>
      <c r="AH17" s="52"/>
      <c r="AI17" s="53" t="s">
        <v>270</v>
      </c>
      <c r="AJ17" s="36"/>
      <c r="AK17" s="34"/>
      <c r="AL17" s="34"/>
      <c r="AM17" s="34"/>
      <c r="AN17" s="34"/>
      <c r="AO17" s="34"/>
      <c r="AP17" s="34"/>
      <c r="AQ17" s="34"/>
      <c r="AR17" s="52"/>
      <c r="AS17" s="53"/>
      <c r="AT17" s="36"/>
      <c r="AU17" s="34"/>
      <c r="AV17" s="34"/>
      <c r="AW17" s="34"/>
      <c r="AX17" s="34"/>
      <c r="AY17" s="34"/>
      <c r="AZ17" s="34"/>
      <c r="BA17" s="34"/>
      <c r="BB17" s="52"/>
      <c r="BC17" s="53"/>
      <c r="BD17" s="36"/>
      <c r="BE17" s="34"/>
      <c r="BF17" s="34"/>
      <c r="BG17" s="34"/>
      <c r="BH17" s="34"/>
      <c r="BI17" s="34"/>
      <c r="BJ17" s="34"/>
      <c r="BK17" s="34"/>
      <c r="BL17" s="52"/>
      <c r="BM17" s="53"/>
      <c r="BN17" s="36"/>
      <c r="BO17" s="34"/>
      <c r="BP17" s="34"/>
      <c r="BQ17" s="34"/>
      <c r="BR17" s="34"/>
      <c r="BS17" s="34"/>
      <c r="BT17" s="34"/>
      <c r="BU17" s="34"/>
      <c r="BV17" s="52"/>
      <c r="BW17" s="53"/>
      <c r="BX17" s="36"/>
      <c r="BY17" s="34"/>
      <c r="BZ17" s="34"/>
      <c r="CA17" s="34"/>
      <c r="CB17" s="34"/>
      <c r="CC17" s="34"/>
      <c r="CD17" s="34"/>
      <c r="CE17" s="34"/>
      <c r="CF17" s="52"/>
      <c r="CG17" s="53"/>
      <c r="CH17" s="36"/>
      <c r="CI17" s="34"/>
      <c r="CJ17" s="34"/>
      <c r="CK17" s="34"/>
      <c r="CL17" s="34"/>
      <c r="CM17" s="34"/>
      <c r="CN17" s="34"/>
      <c r="CO17" s="34"/>
      <c r="CP17" s="34"/>
      <c r="CQ17" s="354"/>
    </row>
    <row r="18" customFormat="false" ht="15" hidden="false" customHeight="false" outlineLevel="0" collapsed="false">
      <c r="A18" s="355" t="s">
        <v>280</v>
      </c>
      <c r="B18" s="33" t="s">
        <v>281</v>
      </c>
      <c r="C18" s="34"/>
      <c r="D18" s="34" t="n">
        <v>2</v>
      </c>
      <c r="E18" s="34"/>
      <c r="F18" s="34"/>
      <c r="G18" s="34" t="n">
        <f aca="false">P18+Z18</f>
        <v>44</v>
      </c>
      <c r="H18" s="34" t="n">
        <f aca="false">Q18+AA18</f>
        <v>0</v>
      </c>
      <c r="I18" s="34" t="n">
        <f aca="false">R18+AB18</f>
        <v>44</v>
      </c>
      <c r="J18" s="34" t="n">
        <f aca="false">S18+AC18</f>
        <v>40</v>
      </c>
      <c r="K18" s="34" t="n">
        <f aca="false">T18+AD18</f>
        <v>4</v>
      </c>
      <c r="L18" s="34" t="n">
        <f aca="false">U18+AE18</f>
        <v>0</v>
      </c>
      <c r="M18" s="34" t="n">
        <f aca="false">V18+AF18</f>
        <v>0</v>
      </c>
      <c r="N18" s="34" t="n">
        <f aca="false">W18+AG18</f>
        <v>0</v>
      </c>
      <c r="O18" s="52" t="n">
        <f aca="false">X18+AH18</f>
        <v>0</v>
      </c>
      <c r="P18" s="353" t="n">
        <f aca="false">R18+W18+X18+Q18</f>
        <v>0</v>
      </c>
      <c r="Q18" s="34"/>
      <c r="R18" s="34" t="n">
        <v>0</v>
      </c>
      <c r="S18" s="34" t="n">
        <f aca="false">R18-T18</f>
        <v>0</v>
      </c>
      <c r="T18" s="34" t="n">
        <v>0</v>
      </c>
      <c r="U18" s="34"/>
      <c r="V18" s="34"/>
      <c r="W18" s="34"/>
      <c r="X18" s="52"/>
      <c r="Y18" s="53" t="s">
        <v>266</v>
      </c>
      <c r="Z18" s="36" t="n">
        <f aca="false">AB18+AG18+AH18+AA18</f>
        <v>44</v>
      </c>
      <c r="AA18" s="34"/>
      <c r="AB18" s="34" t="n">
        <v>44</v>
      </c>
      <c r="AC18" s="34" t="n">
        <f aca="false">AB18-AD18</f>
        <v>40</v>
      </c>
      <c r="AD18" s="34" t="n">
        <v>4</v>
      </c>
      <c r="AE18" s="34"/>
      <c r="AF18" s="34"/>
      <c r="AG18" s="34"/>
      <c r="AH18" s="52"/>
      <c r="AI18" s="53" t="s">
        <v>270</v>
      </c>
      <c r="AJ18" s="36"/>
      <c r="AK18" s="34"/>
      <c r="AL18" s="34"/>
      <c r="AM18" s="34"/>
      <c r="AN18" s="34"/>
      <c r="AO18" s="34"/>
      <c r="AP18" s="34"/>
      <c r="AQ18" s="34"/>
      <c r="AR18" s="52"/>
      <c r="AS18" s="53"/>
      <c r="AT18" s="36"/>
      <c r="AU18" s="34"/>
      <c r="AV18" s="34"/>
      <c r="AW18" s="34"/>
      <c r="AX18" s="34"/>
      <c r="AY18" s="34"/>
      <c r="AZ18" s="34"/>
      <c r="BA18" s="34"/>
      <c r="BB18" s="52"/>
      <c r="BC18" s="53"/>
      <c r="BD18" s="36"/>
      <c r="BE18" s="34"/>
      <c r="BF18" s="34"/>
      <c r="BG18" s="34"/>
      <c r="BH18" s="34"/>
      <c r="BI18" s="34"/>
      <c r="BJ18" s="34"/>
      <c r="BK18" s="34"/>
      <c r="BL18" s="52"/>
      <c r="BM18" s="53"/>
      <c r="BN18" s="36"/>
      <c r="BO18" s="34"/>
      <c r="BP18" s="34"/>
      <c r="BQ18" s="34"/>
      <c r="BR18" s="34"/>
      <c r="BS18" s="34"/>
      <c r="BT18" s="34"/>
      <c r="BU18" s="34"/>
      <c r="BV18" s="52"/>
      <c r="BW18" s="53"/>
      <c r="BX18" s="36"/>
      <c r="BY18" s="34"/>
      <c r="BZ18" s="34"/>
      <c r="CA18" s="34"/>
      <c r="CB18" s="34"/>
      <c r="CC18" s="34"/>
      <c r="CD18" s="34"/>
      <c r="CE18" s="34"/>
      <c r="CF18" s="52"/>
      <c r="CG18" s="53"/>
      <c r="CH18" s="36"/>
      <c r="CI18" s="34"/>
      <c r="CJ18" s="34"/>
      <c r="CK18" s="34"/>
      <c r="CL18" s="34"/>
      <c r="CM18" s="34"/>
      <c r="CN18" s="34"/>
      <c r="CO18" s="34"/>
      <c r="CP18" s="34"/>
      <c r="CQ18" s="354"/>
    </row>
    <row r="19" customFormat="false" ht="24.75" hidden="false" customHeight="false" outlineLevel="0" collapsed="false">
      <c r="A19" s="358"/>
      <c r="B19" s="359" t="s">
        <v>282</v>
      </c>
      <c r="C19" s="351"/>
      <c r="D19" s="351"/>
      <c r="E19" s="351"/>
      <c r="F19" s="351"/>
      <c r="G19" s="352" t="n">
        <f aca="false">G20+G21+G22</f>
        <v>474</v>
      </c>
      <c r="H19" s="352" t="n">
        <f aca="false">H20+H21+H22</f>
        <v>18</v>
      </c>
      <c r="I19" s="352" t="n">
        <f aca="false">I20+I21+I22</f>
        <v>424</v>
      </c>
      <c r="J19" s="352" t="n">
        <f aca="false">J20+J21+J22</f>
        <v>232</v>
      </c>
      <c r="K19" s="352" t="n">
        <f aca="false">K20+K21+K22</f>
        <v>192</v>
      </c>
      <c r="L19" s="352" t="n">
        <f aca="false">L20+L21+L22</f>
        <v>0</v>
      </c>
      <c r="M19" s="352" t="n">
        <f aca="false">M20+M21+M22</f>
        <v>0</v>
      </c>
      <c r="N19" s="352" t="n">
        <f aca="false">N20+N21+N22</f>
        <v>16</v>
      </c>
      <c r="O19" s="352" t="n">
        <f aca="false">O20+O21+O22</f>
        <v>16</v>
      </c>
      <c r="P19" s="353" t="n">
        <f aca="false">R19+W19+X19+Q19</f>
        <v>0</v>
      </c>
      <c r="Q19" s="34"/>
      <c r="R19" s="34"/>
      <c r="S19" s="34" t="n">
        <f aca="false">R19-T19</f>
        <v>0</v>
      </c>
      <c r="T19" s="34"/>
      <c r="U19" s="34"/>
      <c r="V19" s="34"/>
      <c r="W19" s="34"/>
      <c r="X19" s="52"/>
      <c r="Y19" s="53"/>
      <c r="Z19" s="36" t="n">
        <f aca="false">AB19+AG19+AH19+AA19</f>
        <v>0</v>
      </c>
      <c r="AA19" s="34"/>
      <c r="AB19" s="34"/>
      <c r="AC19" s="34" t="n">
        <f aca="false">AB19-AD19</f>
        <v>0</v>
      </c>
      <c r="AD19" s="34"/>
      <c r="AE19" s="34"/>
      <c r="AF19" s="34"/>
      <c r="AG19" s="34"/>
      <c r="AH19" s="52"/>
      <c r="AI19" s="53"/>
      <c r="AJ19" s="36"/>
      <c r="AK19" s="34"/>
      <c r="AL19" s="34"/>
      <c r="AM19" s="34"/>
      <c r="AN19" s="34"/>
      <c r="AO19" s="34"/>
      <c r="AP19" s="34"/>
      <c r="AQ19" s="34"/>
      <c r="AR19" s="52"/>
      <c r="AS19" s="53"/>
      <c r="AT19" s="36"/>
      <c r="AU19" s="34"/>
      <c r="AV19" s="34"/>
      <c r="AW19" s="34"/>
      <c r="AX19" s="34"/>
      <c r="AY19" s="34"/>
      <c r="AZ19" s="34"/>
      <c r="BA19" s="34"/>
      <c r="BB19" s="52"/>
      <c r="BC19" s="53"/>
      <c r="BD19" s="36"/>
      <c r="BE19" s="34"/>
      <c r="BF19" s="34"/>
      <c r="BG19" s="34"/>
      <c r="BH19" s="34"/>
      <c r="BI19" s="34"/>
      <c r="BJ19" s="34"/>
      <c r="BK19" s="34"/>
      <c r="BL19" s="52"/>
      <c r="BM19" s="53"/>
      <c r="BN19" s="36"/>
      <c r="BO19" s="34"/>
      <c r="BP19" s="34"/>
      <c r="BQ19" s="34"/>
      <c r="BR19" s="34"/>
      <c r="BS19" s="34"/>
      <c r="BT19" s="34"/>
      <c r="BU19" s="34"/>
      <c r="BV19" s="52"/>
      <c r="BW19" s="53"/>
      <c r="BX19" s="36"/>
      <c r="BY19" s="34"/>
      <c r="BZ19" s="34"/>
      <c r="CA19" s="34"/>
      <c r="CB19" s="34"/>
      <c r="CC19" s="34"/>
      <c r="CD19" s="34"/>
      <c r="CE19" s="34"/>
      <c r="CF19" s="52"/>
      <c r="CG19" s="53"/>
      <c r="CH19" s="36"/>
      <c r="CI19" s="34"/>
      <c r="CJ19" s="34"/>
      <c r="CK19" s="34"/>
      <c r="CL19" s="34"/>
      <c r="CM19" s="34"/>
      <c r="CN19" s="34"/>
      <c r="CO19" s="34"/>
      <c r="CP19" s="34"/>
      <c r="CQ19" s="354"/>
    </row>
    <row r="20" customFormat="false" ht="15" hidden="false" customHeight="false" outlineLevel="0" collapsed="false">
      <c r="A20" s="355" t="s">
        <v>283</v>
      </c>
      <c r="B20" s="360" t="s">
        <v>284</v>
      </c>
      <c r="C20" s="34" t="n">
        <v>2</v>
      </c>
      <c r="D20" s="34" t="n">
        <v>1</v>
      </c>
      <c r="E20" s="34"/>
      <c r="F20" s="34"/>
      <c r="G20" s="34" t="n">
        <f aca="false">P20+Z20</f>
        <v>213</v>
      </c>
      <c r="H20" s="34" t="n">
        <f aca="false">Q20+AA20</f>
        <v>18</v>
      </c>
      <c r="I20" s="34" t="n">
        <f aca="false">R20+AB20</f>
        <v>173</v>
      </c>
      <c r="J20" s="34" t="n">
        <f aca="false">S20+AC20</f>
        <v>87</v>
      </c>
      <c r="K20" s="34" t="n">
        <f aca="false">T20+AD20</f>
        <v>86</v>
      </c>
      <c r="L20" s="34" t="n">
        <f aca="false">U20+AE20</f>
        <v>0</v>
      </c>
      <c r="M20" s="34" t="n">
        <f aca="false">V20+AF20</f>
        <v>0</v>
      </c>
      <c r="N20" s="34" t="n">
        <f aca="false">W20+AG20</f>
        <v>14</v>
      </c>
      <c r="O20" s="52" t="n">
        <f aca="false">X20+AH20</f>
        <v>8</v>
      </c>
      <c r="P20" s="353" t="n">
        <f aca="false">R20+W20+X20+Q20</f>
        <v>93</v>
      </c>
      <c r="Q20" s="34" t="n">
        <v>8</v>
      </c>
      <c r="R20" s="34" t="n">
        <v>85</v>
      </c>
      <c r="S20" s="34" t="n">
        <f aca="false">R20-T20</f>
        <v>43</v>
      </c>
      <c r="T20" s="356" t="n">
        <v>42</v>
      </c>
      <c r="U20" s="34"/>
      <c r="V20" s="34"/>
      <c r="W20" s="34"/>
      <c r="X20" s="52"/>
      <c r="Y20" s="53" t="s">
        <v>270</v>
      </c>
      <c r="Z20" s="36" t="n">
        <f aca="false">AB20+AG20+AH20+AA20</f>
        <v>120</v>
      </c>
      <c r="AA20" s="34" t="n">
        <v>10</v>
      </c>
      <c r="AB20" s="34" t="n">
        <v>88</v>
      </c>
      <c r="AC20" s="34" t="n">
        <f aca="false">AB20-AD20</f>
        <v>44</v>
      </c>
      <c r="AD20" s="356" t="n">
        <v>44</v>
      </c>
      <c r="AE20" s="34"/>
      <c r="AF20" s="34"/>
      <c r="AG20" s="34" t="n">
        <v>14</v>
      </c>
      <c r="AH20" s="52" t="n">
        <v>8</v>
      </c>
      <c r="AI20" s="53" t="s">
        <v>267</v>
      </c>
      <c r="AJ20" s="36"/>
      <c r="AK20" s="34"/>
      <c r="AL20" s="34"/>
      <c r="AM20" s="34"/>
      <c r="AN20" s="34"/>
      <c r="AO20" s="34"/>
      <c r="AP20" s="34"/>
      <c r="AQ20" s="34"/>
      <c r="AR20" s="52"/>
      <c r="AS20" s="53"/>
      <c r="AT20" s="36"/>
      <c r="AU20" s="34"/>
      <c r="AV20" s="34"/>
      <c r="AW20" s="34"/>
      <c r="AX20" s="34"/>
      <c r="AY20" s="34"/>
      <c r="AZ20" s="34"/>
      <c r="BA20" s="34"/>
      <c r="BB20" s="52"/>
      <c r="BC20" s="53"/>
      <c r="BD20" s="36"/>
      <c r="BE20" s="34"/>
      <c r="BF20" s="34"/>
      <c r="BG20" s="34"/>
      <c r="BH20" s="34"/>
      <c r="BI20" s="34"/>
      <c r="BJ20" s="34"/>
      <c r="BK20" s="34"/>
      <c r="BL20" s="52"/>
      <c r="BM20" s="53"/>
      <c r="BN20" s="36"/>
      <c r="BO20" s="34"/>
      <c r="BP20" s="34"/>
      <c r="BQ20" s="34"/>
      <c r="BR20" s="34"/>
      <c r="BS20" s="34"/>
      <c r="BT20" s="34"/>
      <c r="BU20" s="34"/>
      <c r="BV20" s="52"/>
      <c r="BW20" s="53"/>
      <c r="BX20" s="36"/>
      <c r="BY20" s="34"/>
      <c r="BZ20" s="34"/>
      <c r="CA20" s="34"/>
      <c r="CB20" s="34"/>
      <c r="CC20" s="34"/>
      <c r="CD20" s="34"/>
      <c r="CE20" s="34"/>
      <c r="CF20" s="52"/>
      <c r="CG20" s="53"/>
      <c r="CH20" s="36"/>
      <c r="CI20" s="34"/>
      <c r="CJ20" s="34"/>
      <c r="CK20" s="34"/>
      <c r="CL20" s="34"/>
      <c r="CM20" s="34"/>
      <c r="CN20" s="34"/>
      <c r="CO20" s="34"/>
      <c r="CP20" s="34"/>
      <c r="CQ20" s="354"/>
    </row>
    <row r="21" customFormat="false" ht="15" hidden="false" customHeight="false" outlineLevel="0" collapsed="false">
      <c r="A21" s="355" t="s">
        <v>285</v>
      </c>
      <c r="B21" s="33" t="s">
        <v>286</v>
      </c>
      <c r="C21" s="34" t="n">
        <v>2</v>
      </c>
      <c r="D21" s="34" t="n">
        <v>1</v>
      </c>
      <c r="E21" s="34"/>
      <c r="F21" s="34"/>
      <c r="G21" s="34" t="n">
        <f aca="false">P21+Z21</f>
        <v>183</v>
      </c>
      <c r="H21" s="34" t="n">
        <f aca="false">Q21+AA21</f>
        <v>0</v>
      </c>
      <c r="I21" s="34" t="n">
        <f aca="false">R21+AB21</f>
        <v>173</v>
      </c>
      <c r="J21" s="34" t="n">
        <f aca="false">S21+AC21</f>
        <v>87</v>
      </c>
      <c r="K21" s="34" t="n">
        <f aca="false">T21+AD21</f>
        <v>86</v>
      </c>
      <c r="L21" s="34" t="n">
        <f aca="false">U21+AE21</f>
        <v>0</v>
      </c>
      <c r="M21" s="34" t="n">
        <f aca="false">V21+AF21</f>
        <v>0</v>
      </c>
      <c r="N21" s="34" t="n">
        <f aca="false">W21+AG21</f>
        <v>2</v>
      </c>
      <c r="O21" s="52" t="n">
        <f aca="false">X21+AH21</f>
        <v>8</v>
      </c>
      <c r="P21" s="353" t="n">
        <f aca="false">R21+W21+X21+Q21</f>
        <v>85</v>
      </c>
      <c r="Q21" s="34"/>
      <c r="R21" s="34" t="n">
        <v>85</v>
      </c>
      <c r="S21" s="34" t="n">
        <f aca="false">R21-T21</f>
        <v>55</v>
      </c>
      <c r="T21" s="34" t="n">
        <v>30</v>
      </c>
      <c r="U21" s="34"/>
      <c r="V21" s="34"/>
      <c r="W21" s="34"/>
      <c r="X21" s="52"/>
      <c r="Y21" s="53" t="s">
        <v>270</v>
      </c>
      <c r="Z21" s="36" t="n">
        <f aca="false">AB21+AG21+AH21+AA21</f>
        <v>98</v>
      </c>
      <c r="AA21" s="34"/>
      <c r="AB21" s="34" t="n">
        <v>88</v>
      </c>
      <c r="AC21" s="34" t="n">
        <f aca="false">AB21-AD21</f>
        <v>32</v>
      </c>
      <c r="AD21" s="356" t="n">
        <v>56</v>
      </c>
      <c r="AE21" s="34"/>
      <c r="AF21" s="34"/>
      <c r="AG21" s="34" t="n">
        <v>2</v>
      </c>
      <c r="AH21" s="52" t="n">
        <v>8</v>
      </c>
      <c r="AI21" s="53" t="s">
        <v>267</v>
      </c>
      <c r="AJ21" s="36"/>
      <c r="AK21" s="34"/>
      <c r="AL21" s="34"/>
      <c r="AM21" s="34"/>
      <c r="AN21" s="34"/>
      <c r="AO21" s="34"/>
      <c r="AP21" s="34"/>
      <c r="AQ21" s="34"/>
      <c r="AR21" s="52"/>
      <c r="AS21" s="53"/>
      <c r="AT21" s="36"/>
      <c r="AU21" s="34"/>
      <c r="AV21" s="34"/>
      <c r="AW21" s="34"/>
      <c r="AX21" s="34"/>
      <c r="AY21" s="34"/>
      <c r="AZ21" s="34"/>
      <c r="BA21" s="34"/>
      <c r="BB21" s="52"/>
      <c r="BC21" s="53"/>
      <c r="BD21" s="36"/>
      <c r="BE21" s="34"/>
      <c r="BF21" s="34"/>
      <c r="BG21" s="34"/>
      <c r="BH21" s="34"/>
      <c r="BI21" s="34"/>
      <c r="BJ21" s="34"/>
      <c r="BK21" s="34"/>
      <c r="BL21" s="52"/>
      <c r="BM21" s="53"/>
      <c r="BN21" s="36"/>
      <c r="BO21" s="34"/>
      <c r="BP21" s="34"/>
      <c r="BQ21" s="34"/>
      <c r="BR21" s="34"/>
      <c r="BS21" s="34"/>
      <c r="BT21" s="34"/>
      <c r="BU21" s="34"/>
      <c r="BV21" s="52"/>
      <c r="BW21" s="53"/>
      <c r="BX21" s="36"/>
      <c r="BY21" s="34"/>
      <c r="BZ21" s="34"/>
      <c r="CA21" s="34"/>
      <c r="CB21" s="34"/>
      <c r="CC21" s="34"/>
      <c r="CD21" s="34"/>
      <c r="CE21" s="34"/>
      <c r="CF21" s="52"/>
      <c r="CG21" s="53"/>
      <c r="CH21" s="36"/>
      <c r="CI21" s="34"/>
      <c r="CJ21" s="34"/>
      <c r="CK21" s="34"/>
      <c r="CL21" s="34"/>
      <c r="CM21" s="34"/>
      <c r="CN21" s="34"/>
      <c r="CO21" s="34"/>
      <c r="CP21" s="34"/>
      <c r="CQ21" s="354"/>
    </row>
    <row r="22" customFormat="false" ht="15" hidden="false" customHeight="false" outlineLevel="0" collapsed="false">
      <c r="A22" s="355" t="s">
        <v>287</v>
      </c>
      <c r="B22" s="33" t="s">
        <v>288</v>
      </c>
      <c r="C22" s="34"/>
      <c r="D22" s="34" t="n">
        <v>2</v>
      </c>
      <c r="E22" s="34"/>
      <c r="F22" s="34" t="n">
        <v>1</v>
      </c>
      <c r="G22" s="34" t="n">
        <f aca="false">P22+Z22</f>
        <v>78</v>
      </c>
      <c r="H22" s="34" t="n">
        <f aca="false">Q22+AA22</f>
        <v>0</v>
      </c>
      <c r="I22" s="34" t="n">
        <f aca="false">R22+AB22</f>
        <v>78</v>
      </c>
      <c r="J22" s="34" t="n">
        <f aca="false">S22+AC22</f>
        <v>58</v>
      </c>
      <c r="K22" s="34" t="n">
        <f aca="false">T22+AD22</f>
        <v>20</v>
      </c>
      <c r="L22" s="34" t="n">
        <f aca="false">U22+AE22</f>
        <v>0</v>
      </c>
      <c r="M22" s="34" t="n">
        <f aca="false">V22+AF22</f>
        <v>0</v>
      </c>
      <c r="N22" s="34" t="n">
        <f aca="false">W22+AG22</f>
        <v>0</v>
      </c>
      <c r="O22" s="52" t="n">
        <f aca="false">X22+AH22</f>
        <v>0</v>
      </c>
      <c r="P22" s="353" t="n">
        <f aca="false">R22+W22+X22+Q22</f>
        <v>34</v>
      </c>
      <c r="Q22" s="34"/>
      <c r="R22" s="34" t="n">
        <v>34</v>
      </c>
      <c r="S22" s="34" t="n">
        <f aca="false">R22-T22</f>
        <v>26</v>
      </c>
      <c r="T22" s="34" t="n">
        <v>8</v>
      </c>
      <c r="U22" s="34"/>
      <c r="V22" s="34"/>
      <c r="W22" s="34"/>
      <c r="X22" s="52"/>
      <c r="Y22" s="53" t="s">
        <v>266</v>
      </c>
      <c r="Z22" s="36" t="n">
        <f aca="false">AB22+AG22+AH22+AA22</f>
        <v>44</v>
      </c>
      <c r="AA22" s="34"/>
      <c r="AB22" s="34" t="n">
        <v>44</v>
      </c>
      <c r="AC22" s="34" t="n">
        <f aca="false">AB22-AD22</f>
        <v>32</v>
      </c>
      <c r="AD22" s="34" t="n">
        <v>12</v>
      </c>
      <c r="AE22" s="34"/>
      <c r="AF22" s="34"/>
      <c r="AG22" s="34"/>
      <c r="AH22" s="52"/>
      <c r="AI22" s="53" t="s">
        <v>270</v>
      </c>
      <c r="AJ22" s="36"/>
      <c r="AK22" s="34"/>
      <c r="AL22" s="34"/>
      <c r="AM22" s="34"/>
      <c r="AN22" s="34"/>
      <c r="AO22" s="34"/>
      <c r="AP22" s="34"/>
      <c r="AQ22" s="34"/>
      <c r="AR22" s="52"/>
      <c r="AS22" s="53"/>
      <c r="AT22" s="36"/>
      <c r="AU22" s="34"/>
      <c r="AV22" s="34"/>
      <c r="AW22" s="34"/>
      <c r="AX22" s="34"/>
      <c r="AY22" s="34"/>
      <c r="AZ22" s="34"/>
      <c r="BA22" s="34"/>
      <c r="BB22" s="52"/>
      <c r="BC22" s="53"/>
      <c r="BD22" s="36"/>
      <c r="BE22" s="34"/>
      <c r="BF22" s="34"/>
      <c r="BG22" s="34"/>
      <c r="BH22" s="34"/>
      <c r="BI22" s="34"/>
      <c r="BJ22" s="34"/>
      <c r="BK22" s="34"/>
      <c r="BL22" s="52"/>
      <c r="BM22" s="53"/>
      <c r="BN22" s="36"/>
      <c r="BO22" s="34"/>
      <c r="BP22" s="34"/>
      <c r="BQ22" s="34"/>
      <c r="BR22" s="34"/>
      <c r="BS22" s="34"/>
      <c r="BT22" s="34"/>
      <c r="BU22" s="34"/>
      <c r="BV22" s="52"/>
      <c r="BW22" s="53"/>
      <c r="BX22" s="36"/>
      <c r="BY22" s="34"/>
      <c r="BZ22" s="34"/>
      <c r="CA22" s="34"/>
      <c r="CB22" s="34"/>
      <c r="CC22" s="34"/>
      <c r="CD22" s="34"/>
      <c r="CE22" s="34"/>
      <c r="CF22" s="52"/>
      <c r="CG22" s="53"/>
      <c r="CH22" s="36"/>
      <c r="CI22" s="34"/>
      <c r="CJ22" s="34"/>
      <c r="CK22" s="34"/>
      <c r="CL22" s="34"/>
      <c r="CM22" s="34"/>
      <c r="CN22" s="34"/>
      <c r="CO22" s="34"/>
      <c r="CP22" s="34"/>
      <c r="CQ22" s="354"/>
    </row>
    <row r="23" customFormat="false" ht="15" hidden="false" customHeight="false" outlineLevel="0" collapsed="false">
      <c r="A23" s="358"/>
      <c r="B23" s="350" t="s">
        <v>289</v>
      </c>
      <c r="C23" s="351"/>
      <c r="D23" s="351"/>
      <c r="E23" s="351"/>
      <c r="F23" s="351"/>
      <c r="G23" s="352" t="n">
        <f aca="false">G24</f>
        <v>117</v>
      </c>
      <c r="H23" s="352" t="n">
        <f aca="false">H24</f>
        <v>0</v>
      </c>
      <c r="I23" s="352" t="n">
        <f aca="false">I24</f>
        <v>117</v>
      </c>
      <c r="J23" s="352" t="n">
        <f aca="false">J24</f>
        <v>87</v>
      </c>
      <c r="K23" s="352" t="n">
        <f aca="false">K24</f>
        <v>30</v>
      </c>
      <c r="L23" s="352" t="n">
        <f aca="false">L24</f>
        <v>0</v>
      </c>
      <c r="M23" s="352" t="n">
        <f aca="false">M24</f>
        <v>0</v>
      </c>
      <c r="N23" s="352" t="n">
        <f aca="false">N24</f>
        <v>0</v>
      </c>
      <c r="O23" s="352" t="n">
        <f aca="false">O24</f>
        <v>0</v>
      </c>
      <c r="P23" s="353" t="n">
        <f aca="false">R23+W23+X23+Q23</f>
        <v>0</v>
      </c>
      <c r="Q23" s="34"/>
      <c r="R23" s="34"/>
      <c r="S23" s="34" t="n">
        <f aca="false">R23-T23</f>
        <v>0</v>
      </c>
      <c r="T23" s="34"/>
      <c r="U23" s="34"/>
      <c r="V23" s="34"/>
      <c r="W23" s="34"/>
      <c r="X23" s="52"/>
      <c r="Y23" s="53"/>
      <c r="Z23" s="36" t="n">
        <f aca="false">AB23+AG23+AH23+AA23</f>
        <v>0</v>
      </c>
      <c r="AA23" s="34"/>
      <c r="AB23" s="34"/>
      <c r="AC23" s="34" t="n">
        <f aca="false">AB23-AD23</f>
        <v>0</v>
      </c>
      <c r="AD23" s="34"/>
      <c r="AE23" s="34"/>
      <c r="AF23" s="34"/>
      <c r="AG23" s="34"/>
      <c r="AH23" s="52"/>
      <c r="AI23" s="53"/>
      <c r="AJ23" s="36"/>
      <c r="AK23" s="34"/>
      <c r="AL23" s="34"/>
      <c r="AM23" s="34"/>
      <c r="AN23" s="34"/>
      <c r="AO23" s="34"/>
      <c r="AP23" s="34"/>
      <c r="AQ23" s="34"/>
      <c r="AR23" s="52"/>
      <c r="AS23" s="53"/>
      <c r="AT23" s="36"/>
      <c r="AU23" s="34"/>
      <c r="AV23" s="34"/>
      <c r="AW23" s="34"/>
      <c r="AX23" s="34"/>
      <c r="AY23" s="34"/>
      <c r="AZ23" s="34"/>
      <c r="BA23" s="34"/>
      <c r="BB23" s="52"/>
      <c r="BC23" s="53"/>
      <c r="BD23" s="36"/>
      <c r="BE23" s="34"/>
      <c r="BF23" s="34"/>
      <c r="BG23" s="34"/>
      <c r="BH23" s="34"/>
      <c r="BI23" s="34"/>
      <c r="BJ23" s="34"/>
      <c r="BK23" s="34"/>
      <c r="BL23" s="52"/>
      <c r="BM23" s="53"/>
      <c r="BN23" s="36"/>
      <c r="BO23" s="34"/>
      <c r="BP23" s="34"/>
      <c r="BQ23" s="34"/>
      <c r="BR23" s="34"/>
      <c r="BS23" s="34"/>
      <c r="BT23" s="34"/>
      <c r="BU23" s="34"/>
      <c r="BV23" s="52"/>
      <c r="BW23" s="53"/>
      <c r="BX23" s="36"/>
      <c r="BY23" s="34"/>
      <c r="BZ23" s="34"/>
      <c r="CA23" s="34"/>
      <c r="CB23" s="34"/>
      <c r="CC23" s="34"/>
      <c r="CD23" s="34"/>
      <c r="CE23" s="34"/>
      <c r="CF23" s="52"/>
      <c r="CG23" s="53"/>
      <c r="CH23" s="36"/>
      <c r="CI23" s="34"/>
      <c r="CJ23" s="34"/>
      <c r="CK23" s="34"/>
      <c r="CL23" s="34"/>
      <c r="CM23" s="34"/>
      <c r="CN23" s="34"/>
      <c r="CO23" s="34"/>
      <c r="CP23" s="34"/>
      <c r="CQ23" s="354"/>
    </row>
    <row r="24" customFormat="false" ht="15" hidden="false" customHeight="false" outlineLevel="0" collapsed="false">
      <c r="A24" s="361" t="s">
        <v>290</v>
      </c>
      <c r="B24" s="360" t="s">
        <v>291</v>
      </c>
      <c r="C24" s="362"/>
      <c r="D24" s="34" t="n">
        <v>2</v>
      </c>
      <c r="E24" s="34"/>
      <c r="F24" s="34" t="n">
        <v>1</v>
      </c>
      <c r="G24" s="34" t="n">
        <f aca="false">P24+Z24</f>
        <v>117</v>
      </c>
      <c r="H24" s="34" t="n">
        <f aca="false">Q24+AA24</f>
        <v>0</v>
      </c>
      <c r="I24" s="34" t="n">
        <f aca="false">R24+AB24</f>
        <v>117</v>
      </c>
      <c r="J24" s="34" t="n">
        <f aca="false">S24+AC24</f>
        <v>87</v>
      </c>
      <c r="K24" s="34" t="n">
        <f aca="false">T24+AD24</f>
        <v>30</v>
      </c>
      <c r="L24" s="34" t="n">
        <f aca="false">U24+AE24</f>
        <v>0</v>
      </c>
      <c r="M24" s="34" t="n">
        <f aca="false">V24+AF24</f>
        <v>0</v>
      </c>
      <c r="N24" s="34" t="n">
        <f aca="false">W24+AG24</f>
        <v>0</v>
      </c>
      <c r="O24" s="53" t="n">
        <f aca="false">X24+AH24</f>
        <v>0</v>
      </c>
      <c r="P24" s="353" t="n">
        <f aca="false">R24+W24+X24+Q24</f>
        <v>51</v>
      </c>
      <c r="Q24" s="34"/>
      <c r="R24" s="34" t="n">
        <v>51</v>
      </c>
      <c r="S24" s="34" t="n">
        <f aca="false">R24-T24</f>
        <v>35</v>
      </c>
      <c r="T24" s="356" t="n">
        <v>16</v>
      </c>
      <c r="U24" s="34"/>
      <c r="V24" s="34"/>
      <c r="W24" s="34"/>
      <c r="X24" s="52"/>
      <c r="Y24" s="53" t="s">
        <v>266</v>
      </c>
      <c r="Z24" s="36" t="n">
        <f aca="false">AB24+AG24+AH24+AA24</f>
        <v>66</v>
      </c>
      <c r="AA24" s="34"/>
      <c r="AB24" s="34" t="n">
        <v>66</v>
      </c>
      <c r="AC24" s="34" t="n">
        <f aca="false">AB24-AD24</f>
        <v>52</v>
      </c>
      <c r="AD24" s="356" t="n">
        <v>14</v>
      </c>
      <c r="AE24" s="34"/>
      <c r="AF24" s="34"/>
      <c r="AG24" s="34"/>
      <c r="AH24" s="52"/>
      <c r="AI24" s="53" t="s">
        <v>270</v>
      </c>
      <c r="AJ24" s="36"/>
      <c r="AK24" s="34"/>
      <c r="AL24" s="34"/>
      <c r="AM24" s="34"/>
      <c r="AN24" s="34"/>
      <c r="AO24" s="34"/>
      <c r="AP24" s="34"/>
      <c r="AQ24" s="34"/>
      <c r="AR24" s="52"/>
      <c r="AS24" s="53"/>
      <c r="AT24" s="36"/>
      <c r="AU24" s="34"/>
      <c r="AV24" s="34"/>
      <c r="AW24" s="34"/>
      <c r="AX24" s="34"/>
      <c r="AY24" s="34"/>
      <c r="AZ24" s="34"/>
      <c r="BA24" s="34"/>
      <c r="BB24" s="52"/>
      <c r="BC24" s="53"/>
      <c r="BD24" s="36"/>
      <c r="BE24" s="34"/>
      <c r="BF24" s="34"/>
      <c r="BG24" s="34"/>
      <c r="BH24" s="34"/>
      <c r="BI24" s="34"/>
      <c r="BJ24" s="34"/>
      <c r="BK24" s="34"/>
      <c r="BL24" s="52"/>
      <c r="BM24" s="53"/>
      <c r="BN24" s="36"/>
      <c r="BO24" s="34"/>
      <c r="BP24" s="34"/>
      <c r="BQ24" s="34"/>
      <c r="BR24" s="34"/>
      <c r="BS24" s="34"/>
      <c r="BT24" s="34"/>
      <c r="BU24" s="34"/>
      <c r="BV24" s="52"/>
      <c r="BW24" s="53"/>
      <c r="BX24" s="36"/>
      <c r="BY24" s="34"/>
      <c r="BZ24" s="34"/>
      <c r="CA24" s="34"/>
      <c r="CB24" s="34"/>
      <c r="CC24" s="34"/>
      <c r="CD24" s="34"/>
      <c r="CE24" s="34"/>
      <c r="CF24" s="52"/>
      <c r="CG24" s="53"/>
      <c r="CH24" s="36"/>
      <c r="CI24" s="34"/>
      <c r="CJ24" s="34"/>
      <c r="CK24" s="34"/>
      <c r="CL24" s="34"/>
      <c r="CM24" s="34"/>
      <c r="CN24" s="34"/>
      <c r="CO24" s="34"/>
      <c r="CP24" s="34"/>
      <c r="CQ24" s="354"/>
    </row>
    <row r="25" customFormat="false" ht="26.25" hidden="false" customHeight="false" outlineLevel="0" collapsed="false">
      <c r="A25" s="363" t="s">
        <v>292</v>
      </c>
      <c r="B25" s="364" t="s">
        <v>293</v>
      </c>
      <c r="C25" s="365" t="n">
        <v>0</v>
      </c>
      <c r="D25" s="366" t="s">
        <v>294</v>
      </c>
      <c r="E25" s="367" t="n">
        <v>0</v>
      </c>
      <c r="F25" s="367" t="n">
        <v>0</v>
      </c>
      <c r="G25" s="341" t="n">
        <f aca="false">SUM(H25:I25)+N25+O25</f>
        <v>550</v>
      </c>
      <c r="H25" s="341" t="n">
        <f aca="false">AK25+AU25+BE25+BO25+BY25+CI25</f>
        <v>8</v>
      </c>
      <c r="I25" s="341" t="n">
        <f aca="false">AL25+AV25+BF25+BP25+BZ25+CJ25</f>
        <v>530</v>
      </c>
      <c r="J25" s="341" t="n">
        <f aca="false">AM25+AW25+BG25+BQ25+CA25+CK25</f>
        <v>108</v>
      </c>
      <c r="K25" s="341" t="n">
        <f aca="false">AN25+AX25+BH25+BR25+CB25+CL25</f>
        <v>422</v>
      </c>
      <c r="L25" s="341" t="n">
        <f aca="false">AO25+AY25+BI25+BS25+CC25+CM25</f>
        <v>0</v>
      </c>
      <c r="M25" s="341" t="n">
        <f aca="false">AP25+AZ25+BJ25+BT25+CD25+CN25</f>
        <v>0</v>
      </c>
      <c r="N25" s="341" t="n">
        <f aca="false">AQ25+BA25+BK25+BU25+CE25+CO25</f>
        <v>12</v>
      </c>
      <c r="O25" s="368" t="n">
        <f aca="false">AR25+BB25+BL25+BV25+CF25+CP25</f>
        <v>0</v>
      </c>
      <c r="P25" s="369"/>
      <c r="Q25" s="342"/>
      <c r="R25" s="342"/>
      <c r="S25" s="342"/>
      <c r="T25" s="342"/>
      <c r="U25" s="342"/>
      <c r="V25" s="342"/>
      <c r="W25" s="342"/>
      <c r="X25" s="370"/>
      <c r="Y25" s="371"/>
      <c r="Z25" s="369"/>
      <c r="AA25" s="342"/>
      <c r="AB25" s="342"/>
      <c r="AC25" s="342"/>
      <c r="AD25" s="342"/>
      <c r="AE25" s="342"/>
      <c r="AF25" s="342"/>
      <c r="AG25" s="342"/>
      <c r="AH25" s="370"/>
      <c r="AI25" s="371"/>
      <c r="AJ25" s="369" t="n">
        <f aca="false">SUM(AJ26:AJ31)</f>
        <v>116</v>
      </c>
      <c r="AK25" s="369" t="n">
        <f aca="false">SUM(AK26:AK31)</f>
        <v>2</v>
      </c>
      <c r="AL25" s="369" t="n">
        <f aca="false">SUM(AL26:AL31)</f>
        <v>112</v>
      </c>
      <c r="AM25" s="369" t="n">
        <f aca="false">SUM(AM26:AM31)</f>
        <v>34</v>
      </c>
      <c r="AN25" s="369" t="n">
        <f aca="false">SUM(AN26:AN31)</f>
        <v>78</v>
      </c>
      <c r="AO25" s="369" t="n">
        <f aca="false">SUM(AO26:AO31)</f>
        <v>0</v>
      </c>
      <c r="AP25" s="369" t="n">
        <f aca="false">SUM(AP26:AP31)</f>
        <v>0</v>
      </c>
      <c r="AQ25" s="369" t="n">
        <f aca="false">SUM(AQ26:AQ31)</f>
        <v>2</v>
      </c>
      <c r="AR25" s="369" t="n">
        <f aca="false">SUM(AR26:AR31)</f>
        <v>0</v>
      </c>
      <c r="AS25" s="371"/>
      <c r="AT25" s="369" t="n">
        <f aca="false">SUM(AT26:AT31)</f>
        <v>76</v>
      </c>
      <c r="AU25" s="369" t="n">
        <f aca="false">SUM(AU26:AU31)</f>
        <v>0</v>
      </c>
      <c r="AV25" s="369" t="n">
        <f aca="false">SUM(AV26:AV31)</f>
        <v>76</v>
      </c>
      <c r="AW25" s="369" t="n">
        <f aca="false">SUM(AW26:AW31)</f>
        <v>0</v>
      </c>
      <c r="AX25" s="369" t="n">
        <f aca="false">SUM(AX26:AX31)</f>
        <v>76</v>
      </c>
      <c r="AY25" s="369" t="n">
        <f aca="false">SUM(AY26:AY31)</f>
        <v>0</v>
      </c>
      <c r="AZ25" s="369" t="n">
        <f aca="false">SUM(AZ26:AZ31)</f>
        <v>0</v>
      </c>
      <c r="BA25" s="369" t="n">
        <f aca="false">SUM(BA26:BA31)</f>
        <v>0</v>
      </c>
      <c r="BB25" s="369" t="n">
        <f aca="false">SUM(BB26:BB31)</f>
        <v>0</v>
      </c>
      <c r="BC25" s="371"/>
      <c r="BD25" s="369" t="n">
        <f aca="false">SUM(BD26:BD31)</f>
        <v>162</v>
      </c>
      <c r="BE25" s="369" t="n">
        <f aca="false">SUM(BE26:BE31)</f>
        <v>2</v>
      </c>
      <c r="BF25" s="369" t="n">
        <f aca="false">SUM(BF26:BF31)</f>
        <v>154</v>
      </c>
      <c r="BG25" s="369" t="n">
        <f aca="false">SUM(BG26:BG31)</f>
        <v>60</v>
      </c>
      <c r="BH25" s="369" t="n">
        <f aca="false">SUM(BH26:BH31)</f>
        <v>94</v>
      </c>
      <c r="BI25" s="369" t="n">
        <f aca="false">SUM(BI26:BI31)</f>
        <v>0</v>
      </c>
      <c r="BJ25" s="369" t="n">
        <f aca="false">SUM(BJ26:BJ31)</f>
        <v>0</v>
      </c>
      <c r="BK25" s="369" t="n">
        <f aca="false">SUM(BK26:BK31)</f>
        <v>6</v>
      </c>
      <c r="BL25" s="369" t="n">
        <f aca="false">SUM(BL26:BL31)</f>
        <v>0</v>
      </c>
      <c r="BM25" s="371"/>
      <c r="BN25" s="369" t="n">
        <f aca="false">SUM(BN26:BN31)</f>
        <v>94</v>
      </c>
      <c r="BO25" s="369" t="n">
        <f aca="false">SUM(BO26:BO31)</f>
        <v>0</v>
      </c>
      <c r="BP25" s="369" t="n">
        <f aca="false">SUM(BP26:BP31)</f>
        <v>92</v>
      </c>
      <c r="BQ25" s="369" t="n">
        <f aca="false">SUM(BQ26:BQ31)</f>
        <v>0</v>
      </c>
      <c r="BR25" s="369" t="n">
        <f aca="false">SUM(BR26:BR31)</f>
        <v>92</v>
      </c>
      <c r="BS25" s="369" t="n">
        <f aca="false">SUM(BS26:BS31)</f>
        <v>0</v>
      </c>
      <c r="BT25" s="369" t="n">
        <f aca="false">SUM(BT26:BT31)</f>
        <v>0</v>
      </c>
      <c r="BU25" s="369" t="n">
        <f aca="false">SUM(BU26:BU31)</f>
        <v>2</v>
      </c>
      <c r="BV25" s="369" t="n">
        <f aca="false">SUM(BV26:BV31)</f>
        <v>0</v>
      </c>
      <c r="BW25" s="371"/>
      <c r="BX25" s="369" t="n">
        <f aca="false">SUM(BX26:BX31)</f>
        <v>102</v>
      </c>
      <c r="BY25" s="369" t="n">
        <f aca="false">SUM(BY26:BY31)</f>
        <v>4</v>
      </c>
      <c r="BZ25" s="369" t="n">
        <f aca="false">SUM(BZ26:BZ31)</f>
        <v>96</v>
      </c>
      <c r="CA25" s="369" t="n">
        <f aca="false">SUM(CA26:CA31)</f>
        <v>14</v>
      </c>
      <c r="CB25" s="369" t="n">
        <f aca="false">SUM(CB26:CB31)</f>
        <v>82</v>
      </c>
      <c r="CC25" s="369" t="n">
        <f aca="false">SUM(CC26:CC31)</f>
        <v>0</v>
      </c>
      <c r="CD25" s="369" t="n">
        <f aca="false">SUM(CD26:CD31)</f>
        <v>0</v>
      </c>
      <c r="CE25" s="369" t="n">
        <f aca="false">SUM(CE26:CE31)</f>
        <v>2</v>
      </c>
      <c r="CF25" s="369" t="n">
        <f aca="false">SUM(CF26:CF31)</f>
        <v>0</v>
      </c>
      <c r="CG25" s="371"/>
      <c r="CH25" s="369" t="n">
        <f aca="false">SUM(CH26:CH31)</f>
        <v>0</v>
      </c>
      <c r="CI25" s="369" t="n">
        <f aca="false">SUM(CI26:CI31)</f>
        <v>0</v>
      </c>
      <c r="CJ25" s="369" t="n">
        <f aca="false">SUM(CJ26:CJ31)</f>
        <v>0</v>
      </c>
      <c r="CK25" s="369" t="n">
        <f aca="false">SUM(CK26:CK31)</f>
        <v>0</v>
      </c>
      <c r="CL25" s="369" t="n">
        <f aca="false">SUM(CL26:CL31)</f>
        <v>0</v>
      </c>
      <c r="CM25" s="369" t="n">
        <f aca="false">SUM(CM26:CM31)</f>
        <v>0</v>
      </c>
      <c r="CN25" s="369" t="n">
        <f aca="false">SUM(CN26:CN31)</f>
        <v>0</v>
      </c>
      <c r="CO25" s="369" t="n">
        <f aca="false">SUM(CO26:CO31)</f>
        <v>0</v>
      </c>
      <c r="CP25" s="369" t="n">
        <f aca="false">SUM(CP26:CP31)</f>
        <v>0</v>
      </c>
      <c r="CQ25" s="371"/>
      <c r="CR25" s="372"/>
      <c r="CS25" s="372"/>
    </row>
    <row r="26" customFormat="false" ht="15" hidden="false" customHeight="false" outlineLevel="0" collapsed="false">
      <c r="A26" s="373" t="s">
        <v>38</v>
      </c>
      <c r="B26" s="33" t="s">
        <v>39</v>
      </c>
      <c r="C26" s="33"/>
      <c r="D26" s="33" t="n">
        <v>5</v>
      </c>
      <c r="E26" s="34"/>
      <c r="F26" s="34"/>
      <c r="G26" s="34" t="n">
        <f aca="false">AJ26+AT26+BD26+BN26+BX26+CH26</f>
        <v>46</v>
      </c>
      <c r="H26" s="34" t="n">
        <f aca="false">AK26+AU26+BE26+BO26+BY26+CI26</f>
        <v>2</v>
      </c>
      <c r="I26" s="34" t="n">
        <f aca="false">AL26+AV26+BF26+BP26+BZ26+CJ26</f>
        <v>42</v>
      </c>
      <c r="J26" s="34" t="n">
        <f aca="false">AM26+AW26+BG26+BQ26+CA26+CK26</f>
        <v>24</v>
      </c>
      <c r="K26" s="34" t="n">
        <f aca="false">AN26+AX26+BH26+BR26+CB26+CL26</f>
        <v>18</v>
      </c>
      <c r="L26" s="34" t="n">
        <f aca="false">AO26+AY26+BI26+BS26+CC26+CM26</f>
        <v>0</v>
      </c>
      <c r="M26" s="34" t="n">
        <f aca="false">AP26+AZ26+BJ26+BT26+CD26+CN26</f>
        <v>0</v>
      </c>
      <c r="N26" s="34" t="n">
        <f aca="false">AQ26+BA26+BK26+BU26+CE26+CO26</f>
        <v>2</v>
      </c>
      <c r="O26" s="53" t="n">
        <f aca="false">AR26+BB26+BL26+BV26+CF26+CP26</f>
        <v>0</v>
      </c>
      <c r="P26" s="36"/>
      <c r="Q26" s="34"/>
      <c r="R26" s="34"/>
      <c r="S26" s="34"/>
      <c r="T26" s="34"/>
      <c r="U26" s="34"/>
      <c r="V26" s="34"/>
      <c r="W26" s="34"/>
      <c r="X26" s="52"/>
      <c r="Y26" s="53"/>
      <c r="Z26" s="36"/>
      <c r="AA26" s="34"/>
      <c r="AB26" s="34"/>
      <c r="AC26" s="34"/>
      <c r="AD26" s="34"/>
      <c r="AE26" s="34"/>
      <c r="AF26" s="34"/>
      <c r="AG26" s="34"/>
      <c r="AH26" s="52"/>
      <c r="AI26" s="53"/>
      <c r="AJ26" s="36" t="n">
        <f aca="false">AK26+AL26+AP26+AQ26+AR26</f>
        <v>0</v>
      </c>
      <c r="AK26" s="34"/>
      <c r="AL26" s="34"/>
      <c r="AM26" s="34" t="n">
        <f aca="false">AL26-AN26</f>
        <v>0</v>
      </c>
      <c r="AN26" s="34"/>
      <c r="AO26" s="34"/>
      <c r="AP26" s="34"/>
      <c r="AQ26" s="34"/>
      <c r="AR26" s="52"/>
      <c r="AS26" s="53"/>
      <c r="AT26" s="36" t="n">
        <f aca="false">AU26+AV26+AZ26+BA26+BB26</f>
        <v>0</v>
      </c>
      <c r="AU26" s="34"/>
      <c r="AV26" s="34"/>
      <c r="AW26" s="34" t="n">
        <f aca="false">AV26-AX26</f>
        <v>0</v>
      </c>
      <c r="AX26" s="34"/>
      <c r="AY26" s="34"/>
      <c r="AZ26" s="34"/>
      <c r="BA26" s="34"/>
      <c r="BB26" s="52"/>
      <c r="BC26" s="53"/>
      <c r="BD26" s="36" t="n">
        <f aca="false">BE26+BF26+BJ26+BK26+BL26</f>
        <v>46</v>
      </c>
      <c r="BE26" s="34" t="n">
        <v>2</v>
      </c>
      <c r="BF26" s="34" t="n">
        <v>42</v>
      </c>
      <c r="BG26" s="34" t="n">
        <f aca="false">BF26-BH26</f>
        <v>24</v>
      </c>
      <c r="BH26" s="34" t="n">
        <v>18</v>
      </c>
      <c r="BI26" s="34"/>
      <c r="BJ26" s="34"/>
      <c r="BK26" s="34" t="n">
        <v>2</v>
      </c>
      <c r="BL26" s="52"/>
      <c r="BM26" s="53" t="s">
        <v>270</v>
      </c>
      <c r="BN26" s="36" t="n">
        <f aca="false">BO26+BP26+BT26+BU26+BV26</f>
        <v>0</v>
      </c>
      <c r="BO26" s="34"/>
      <c r="BP26" s="34"/>
      <c r="BQ26" s="34" t="n">
        <f aca="false">BP26-BR26</f>
        <v>0</v>
      </c>
      <c r="BR26" s="34"/>
      <c r="BS26" s="34"/>
      <c r="BT26" s="34"/>
      <c r="BU26" s="34"/>
      <c r="BV26" s="52"/>
      <c r="BW26" s="53"/>
      <c r="BX26" s="36" t="n">
        <f aca="false">BY26+BZ26+CD26+CE26+CF26</f>
        <v>0</v>
      </c>
      <c r="BY26" s="34"/>
      <c r="BZ26" s="34"/>
      <c r="CA26" s="34" t="n">
        <f aca="false">BZ26-CB26</f>
        <v>0</v>
      </c>
      <c r="CB26" s="34"/>
      <c r="CC26" s="34"/>
      <c r="CD26" s="34"/>
      <c r="CE26" s="34"/>
      <c r="CF26" s="52"/>
      <c r="CG26" s="53"/>
      <c r="CH26" s="36" t="n">
        <f aca="false">CI26+CJ26+CN26+CO26+CP26</f>
        <v>0</v>
      </c>
      <c r="CI26" s="34"/>
      <c r="CJ26" s="34"/>
      <c r="CK26" s="34" t="n">
        <f aca="false">CJ26-CL26</f>
        <v>0</v>
      </c>
      <c r="CL26" s="34"/>
      <c r="CM26" s="34"/>
      <c r="CN26" s="34"/>
      <c r="CO26" s="34"/>
      <c r="CP26" s="52"/>
      <c r="CQ26" s="53"/>
      <c r="CR26" s="374"/>
    </row>
    <row r="27" customFormat="false" ht="15" hidden="false" customHeight="false" outlineLevel="0" collapsed="false">
      <c r="A27" s="373" t="s">
        <v>40</v>
      </c>
      <c r="B27" s="33" t="s">
        <v>41</v>
      </c>
      <c r="C27" s="33"/>
      <c r="D27" s="33" t="n">
        <v>3</v>
      </c>
      <c r="E27" s="34"/>
      <c r="F27" s="34"/>
      <c r="G27" s="34" t="n">
        <f aca="false">AJ27+AT27+BD27+BN27+BX27+CH27</f>
        <v>50</v>
      </c>
      <c r="H27" s="34" t="n">
        <f aca="false">AK27+AU27+BE27+BO27+BY27+CI27</f>
        <v>0</v>
      </c>
      <c r="I27" s="34" t="n">
        <f aca="false">AL27+AV27+BF27+BP27+BZ27+CJ27</f>
        <v>48</v>
      </c>
      <c r="J27" s="34" t="n">
        <f aca="false">AM27+AW27+BG27+BQ27+CA27+CK27</f>
        <v>34</v>
      </c>
      <c r="K27" s="34" t="n">
        <f aca="false">AN27+AX27+BH27+BR27+CB27+CL27</f>
        <v>14</v>
      </c>
      <c r="L27" s="34" t="n">
        <f aca="false">AO27+AY27+BI27+BS27+CC27+CM27</f>
        <v>0</v>
      </c>
      <c r="M27" s="34" t="n">
        <f aca="false">AP27+AZ27+BJ27+BT27+CD27+CN27</f>
        <v>0</v>
      </c>
      <c r="N27" s="34" t="n">
        <f aca="false">AQ27+BA27+BK27+BU27+CE27+CO27</f>
        <v>2</v>
      </c>
      <c r="O27" s="53" t="n">
        <f aca="false">AR27+BB27+BL27+BV27+CF27+CP27</f>
        <v>0</v>
      </c>
      <c r="P27" s="36"/>
      <c r="Q27" s="34"/>
      <c r="R27" s="34"/>
      <c r="S27" s="34"/>
      <c r="T27" s="34"/>
      <c r="U27" s="34"/>
      <c r="V27" s="34"/>
      <c r="W27" s="34"/>
      <c r="X27" s="52"/>
      <c r="Y27" s="53"/>
      <c r="Z27" s="36"/>
      <c r="AA27" s="34"/>
      <c r="AB27" s="34"/>
      <c r="AC27" s="34"/>
      <c r="AD27" s="34"/>
      <c r="AE27" s="34"/>
      <c r="AF27" s="34"/>
      <c r="AG27" s="34"/>
      <c r="AH27" s="52"/>
      <c r="AI27" s="53"/>
      <c r="AJ27" s="36" t="n">
        <f aca="false">AK27+AL27+AP27+AQ27+AR27</f>
        <v>50</v>
      </c>
      <c r="AK27" s="34"/>
      <c r="AL27" s="34" t="n">
        <v>48</v>
      </c>
      <c r="AM27" s="34" t="n">
        <f aca="false">AL27-AN27</f>
        <v>34</v>
      </c>
      <c r="AN27" s="34" t="n">
        <v>14</v>
      </c>
      <c r="AO27" s="34"/>
      <c r="AP27" s="34"/>
      <c r="AQ27" s="34" t="n">
        <v>2</v>
      </c>
      <c r="AR27" s="52"/>
      <c r="AS27" s="53" t="s">
        <v>270</v>
      </c>
      <c r="AT27" s="36" t="n">
        <f aca="false">AU27+AV27+AZ27+BA27+BB27</f>
        <v>0</v>
      </c>
      <c r="AU27" s="34"/>
      <c r="AV27" s="34"/>
      <c r="AW27" s="34" t="n">
        <f aca="false">AV27-AX27</f>
        <v>0</v>
      </c>
      <c r="AX27" s="34"/>
      <c r="AY27" s="34"/>
      <c r="AZ27" s="34"/>
      <c r="BA27" s="34"/>
      <c r="BB27" s="52"/>
      <c r="BC27" s="53"/>
      <c r="BD27" s="36" t="n">
        <f aca="false">BE27+BF27+BJ27+BK27+BL27</f>
        <v>0</v>
      </c>
      <c r="BE27" s="34"/>
      <c r="BF27" s="34"/>
      <c r="BG27" s="34" t="n">
        <f aca="false">BF27-BH27</f>
        <v>0</v>
      </c>
      <c r="BH27" s="34"/>
      <c r="BI27" s="34"/>
      <c r="BJ27" s="34"/>
      <c r="BK27" s="34"/>
      <c r="BL27" s="52"/>
      <c r="BM27" s="53"/>
      <c r="BN27" s="36" t="n">
        <f aca="false">BO27+BP27+BT27+BU27+BV27</f>
        <v>0</v>
      </c>
      <c r="BO27" s="34"/>
      <c r="BP27" s="34"/>
      <c r="BQ27" s="34" t="n">
        <f aca="false">BP27-BR27</f>
        <v>0</v>
      </c>
      <c r="BR27" s="34"/>
      <c r="BS27" s="34"/>
      <c r="BT27" s="34"/>
      <c r="BU27" s="34"/>
      <c r="BV27" s="52"/>
      <c r="BW27" s="53"/>
      <c r="BX27" s="36" t="n">
        <f aca="false">BY27+BZ27+CD27+CE27+CF27</f>
        <v>0</v>
      </c>
      <c r="BY27" s="34"/>
      <c r="BZ27" s="34"/>
      <c r="CA27" s="34" t="n">
        <f aca="false">BZ27-CB27</f>
        <v>0</v>
      </c>
      <c r="CB27" s="34"/>
      <c r="CC27" s="34"/>
      <c r="CD27" s="34"/>
      <c r="CE27" s="34"/>
      <c r="CF27" s="52"/>
      <c r="CG27" s="53"/>
      <c r="CH27" s="36" t="n">
        <f aca="false">CI27+CJ27+CN27+CO27+CP27</f>
        <v>0</v>
      </c>
      <c r="CI27" s="34"/>
      <c r="CJ27" s="34"/>
      <c r="CK27" s="34" t="n">
        <f aca="false">CJ27-CL27</f>
        <v>0</v>
      </c>
      <c r="CL27" s="34"/>
      <c r="CM27" s="34"/>
      <c r="CN27" s="34"/>
      <c r="CO27" s="34"/>
      <c r="CP27" s="52"/>
      <c r="CQ27" s="53"/>
      <c r="CR27" s="374"/>
    </row>
    <row r="28" customFormat="false" ht="26.25" hidden="false" customHeight="false" outlineLevel="0" collapsed="false">
      <c r="A28" s="373" t="s">
        <v>42</v>
      </c>
      <c r="B28" s="357" t="s">
        <v>43</v>
      </c>
      <c r="C28" s="357"/>
      <c r="D28" s="357" t="s">
        <v>295</v>
      </c>
      <c r="E28" s="34"/>
      <c r="F28" s="34"/>
      <c r="G28" s="34" t="n">
        <f aca="false">AJ28+AT28+BD28+BN28+BX28+CH28</f>
        <v>182</v>
      </c>
      <c r="H28" s="34" t="n">
        <f aca="false">AK28+AU28+BE28+BO28+BY28+CI28</f>
        <v>2</v>
      </c>
      <c r="I28" s="34" t="n">
        <f aca="false">AL28+AV28+BF28+BP28+BZ28+CJ28</f>
        <v>176</v>
      </c>
      <c r="J28" s="34" t="n">
        <f aca="false">AM28+AW28+BG28+BQ28+CA28+CK28</f>
        <v>0</v>
      </c>
      <c r="K28" s="34" t="n">
        <f aca="false">AN28+AX28+BH28+BR28+CB28+CL28</f>
        <v>176</v>
      </c>
      <c r="L28" s="34" t="n">
        <f aca="false">AO28+AY28+BI28+BS28+CC28+CM28</f>
        <v>0</v>
      </c>
      <c r="M28" s="34" t="n">
        <f aca="false">AP28+AZ28+BJ28+BT28+CD28+CN28</f>
        <v>0</v>
      </c>
      <c r="N28" s="34" t="n">
        <f aca="false">AQ28+BA28+BK28+BU28+CE28+CO28</f>
        <v>4</v>
      </c>
      <c r="O28" s="53" t="n">
        <f aca="false">AR28+BB28+BL28+BV28+CF28+CP28</f>
        <v>0</v>
      </c>
      <c r="P28" s="36"/>
      <c r="Q28" s="34"/>
      <c r="R28" s="34"/>
      <c r="S28" s="34"/>
      <c r="T28" s="34"/>
      <c r="U28" s="34"/>
      <c r="V28" s="34"/>
      <c r="W28" s="34"/>
      <c r="X28" s="52"/>
      <c r="Y28" s="53"/>
      <c r="Z28" s="36"/>
      <c r="AA28" s="34"/>
      <c r="AB28" s="34"/>
      <c r="AC28" s="34"/>
      <c r="AD28" s="34"/>
      <c r="AE28" s="34"/>
      <c r="AF28" s="34"/>
      <c r="AG28" s="34"/>
      <c r="AH28" s="52"/>
      <c r="AI28" s="53"/>
      <c r="AJ28" s="36" t="n">
        <f aca="false">AK28+AL28+AP28+AQ28+AR28</f>
        <v>34</v>
      </c>
      <c r="AK28" s="34" t="n">
        <v>2</v>
      </c>
      <c r="AL28" s="34" t="n">
        <v>32</v>
      </c>
      <c r="AM28" s="34" t="n">
        <f aca="false">AL28-AN28</f>
        <v>0</v>
      </c>
      <c r="AN28" s="34" t="n">
        <v>32</v>
      </c>
      <c r="AO28" s="34"/>
      <c r="AP28" s="34"/>
      <c r="AQ28" s="34"/>
      <c r="AR28" s="52"/>
      <c r="AS28" s="53" t="s">
        <v>266</v>
      </c>
      <c r="AT28" s="36" t="n">
        <f aca="false">AU28+AV28+AZ28+BA28+BB28</f>
        <v>38</v>
      </c>
      <c r="AU28" s="34"/>
      <c r="AV28" s="34" t="n">
        <v>38</v>
      </c>
      <c r="AW28" s="34" t="n">
        <f aca="false">AV28-AX28</f>
        <v>0</v>
      </c>
      <c r="AX28" s="34" t="n">
        <v>38</v>
      </c>
      <c r="AY28" s="34"/>
      <c r="AZ28" s="34"/>
      <c r="BA28" s="34"/>
      <c r="BB28" s="52"/>
      <c r="BC28" s="53" t="s">
        <v>270</v>
      </c>
      <c r="BD28" s="36" t="n">
        <f aca="false">BE28+BF28+BJ28+BK28+BL28</f>
        <v>30</v>
      </c>
      <c r="BE28" s="34"/>
      <c r="BF28" s="34" t="n">
        <v>28</v>
      </c>
      <c r="BG28" s="34" t="n">
        <f aca="false">BF28-BH28</f>
        <v>0</v>
      </c>
      <c r="BH28" s="34" t="n">
        <v>28</v>
      </c>
      <c r="BI28" s="34"/>
      <c r="BJ28" s="34"/>
      <c r="BK28" s="34" t="n">
        <v>2</v>
      </c>
      <c r="BL28" s="52"/>
      <c r="BM28" s="53" t="s">
        <v>266</v>
      </c>
      <c r="BN28" s="36" t="n">
        <f aca="false">BO28+BP28+BT28+BU28+BV28</f>
        <v>48</v>
      </c>
      <c r="BO28" s="34"/>
      <c r="BP28" s="34" t="n">
        <v>46</v>
      </c>
      <c r="BQ28" s="34" t="n">
        <f aca="false">BP28-BR28</f>
        <v>0</v>
      </c>
      <c r="BR28" s="34" t="n">
        <v>46</v>
      </c>
      <c r="BS28" s="34"/>
      <c r="BT28" s="34"/>
      <c r="BU28" s="34" t="n">
        <v>2</v>
      </c>
      <c r="BV28" s="52"/>
      <c r="BW28" s="53" t="s">
        <v>270</v>
      </c>
      <c r="BX28" s="36" t="n">
        <f aca="false">BY28+BZ28+CD28+CE28+CF28</f>
        <v>32</v>
      </c>
      <c r="BY28" s="34"/>
      <c r="BZ28" s="34" t="n">
        <v>32</v>
      </c>
      <c r="CA28" s="34" t="n">
        <f aca="false">BZ28-CB28</f>
        <v>0</v>
      </c>
      <c r="CB28" s="34" t="n">
        <v>32</v>
      </c>
      <c r="CC28" s="34"/>
      <c r="CD28" s="34"/>
      <c r="CE28" s="34"/>
      <c r="CF28" s="52"/>
      <c r="CG28" s="53" t="s">
        <v>270</v>
      </c>
      <c r="CH28" s="36" t="n">
        <f aca="false">CI28+CJ28+CN28+CO28+CP28</f>
        <v>0</v>
      </c>
      <c r="CI28" s="34"/>
      <c r="CJ28" s="34"/>
      <c r="CK28" s="34" t="n">
        <f aca="false">CJ28-CL28</f>
        <v>0</v>
      </c>
      <c r="CL28" s="34"/>
      <c r="CM28" s="34"/>
      <c r="CN28" s="34"/>
      <c r="CO28" s="34"/>
      <c r="CP28" s="52"/>
      <c r="CQ28" s="53"/>
      <c r="CR28" s="374"/>
    </row>
    <row r="29" customFormat="false" ht="15" hidden="false" customHeight="false" outlineLevel="0" collapsed="false">
      <c r="A29" s="373" t="s">
        <v>45</v>
      </c>
      <c r="B29" s="33" t="s">
        <v>277</v>
      </c>
      <c r="C29" s="33"/>
      <c r="D29" s="33" t="s">
        <v>296</v>
      </c>
      <c r="E29" s="375" t="s">
        <v>297</v>
      </c>
      <c r="F29" s="34"/>
      <c r="G29" s="34" t="n">
        <f aca="false">AJ29+AT29+BD29+BN29+BX29+CH29</f>
        <v>178</v>
      </c>
      <c r="H29" s="34" t="n">
        <f aca="false">AK29+AU29+BE29+BO29+BY29+CI29</f>
        <v>0</v>
      </c>
      <c r="I29" s="34" t="n">
        <f aca="false">AL29+AV29+BF29+BP29+BZ29+CJ29</f>
        <v>176</v>
      </c>
      <c r="J29" s="34" t="n">
        <f aca="false">AM29+AW29+BG29+BQ29+CA29+CK29</f>
        <v>0</v>
      </c>
      <c r="K29" s="34" t="n">
        <f aca="false">AN29+AX29+BH29+BR29+CB29+CL29</f>
        <v>176</v>
      </c>
      <c r="L29" s="34" t="n">
        <f aca="false">AO29+AY29+BI29+BS29+CC29+CM29</f>
        <v>0</v>
      </c>
      <c r="M29" s="34" t="n">
        <f aca="false">AP29+AZ29+BJ29+BT29+CD29+CN29</f>
        <v>0</v>
      </c>
      <c r="N29" s="34" t="n">
        <f aca="false">AQ29+BA29+BK29+BU29+CE29+CO29</f>
        <v>2</v>
      </c>
      <c r="O29" s="53" t="n">
        <f aca="false">AR29+BB29+BL29+BV29+CF29+CP29</f>
        <v>0</v>
      </c>
      <c r="P29" s="36"/>
      <c r="Q29" s="34"/>
      <c r="R29" s="34"/>
      <c r="S29" s="34"/>
      <c r="T29" s="34"/>
      <c r="U29" s="34"/>
      <c r="V29" s="34"/>
      <c r="W29" s="34"/>
      <c r="X29" s="52"/>
      <c r="Y29" s="53"/>
      <c r="Z29" s="36"/>
      <c r="AA29" s="34"/>
      <c r="AB29" s="34"/>
      <c r="AC29" s="34"/>
      <c r="AD29" s="34"/>
      <c r="AE29" s="34"/>
      <c r="AF29" s="34"/>
      <c r="AG29" s="34"/>
      <c r="AH29" s="52"/>
      <c r="AI29" s="53"/>
      <c r="AJ29" s="36" t="n">
        <f aca="false">AK29+AL29+AP29+AQ29+AR29</f>
        <v>32</v>
      </c>
      <c r="AK29" s="34"/>
      <c r="AL29" s="34" t="n">
        <v>32</v>
      </c>
      <c r="AM29" s="34" t="n">
        <f aca="false">AL29-AN29</f>
        <v>0</v>
      </c>
      <c r="AN29" s="34" t="n">
        <v>32</v>
      </c>
      <c r="AO29" s="34"/>
      <c r="AP29" s="34"/>
      <c r="AQ29" s="34"/>
      <c r="AR29" s="52"/>
      <c r="AS29" s="53" t="s">
        <v>240</v>
      </c>
      <c r="AT29" s="36" t="n">
        <f aca="false">AU29+AV29+AZ29+BA29+BB29</f>
        <v>38</v>
      </c>
      <c r="AU29" s="34"/>
      <c r="AV29" s="34" t="n">
        <v>38</v>
      </c>
      <c r="AW29" s="34" t="n">
        <f aca="false">AV29-AX29</f>
        <v>0</v>
      </c>
      <c r="AX29" s="34" t="n">
        <v>38</v>
      </c>
      <c r="AY29" s="34"/>
      <c r="AZ29" s="34"/>
      <c r="BA29" s="34"/>
      <c r="BB29" s="52"/>
      <c r="BC29" s="53" t="s">
        <v>270</v>
      </c>
      <c r="BD29" s="36" t="n">
        <f aca="false">BE29+BF29+BJ29+BK29+BL29</f>
        <v>28</v>
      </c>
      <c r="BE29" s="34"/>
      <c r="BF29" s="34" t="n">
        <v>28</v>
      </c>
      <c r="BG29" s="34" t="n">
        <f aca="false">BF29-BH29</f>
        <v>0</v>
      </c>
      <c r="BH29" s="34" t="n">
        <v>28</v>
      </c>
      <c r="BI29" s="34"/>
      <c r="BJ29" s="34"/>
      <c r="BK29" s="34"/>
      <c r="BL29" s="52"/>
      <c r="BM29" s="53" t="s">
        <v>240</v>
      </c>
      <c r="BN29" s="36" t="n">
        <f aca="false">BO29+BP29+BT29+BU29+BV29</f>
        <v>46</v>
      </c>
      <c r="BO29" s="34"/>
      <c r="BP29" s="34" t="n">
        <v>46</v>
      </c>
      <c r="BQ29" s="34" t="n">
        <f aca="false">BP29-BR29</f>
        <v>0</v>
      </c>
      <c r="BR29" s="34" t="n">
        <v>46</v>
      </c>
      <c r="BS29" s="34"/>
      <c r="BT29" s="34"/>
      <c r="BU29" s="34"/>
      <c r="BV29" s="52"/>
      <c r="BW29" s="53" t="s">
        <v>270</v>
      </c>
      <c r="BX29" s="36" t="n">
        <f aca="false">BY29+BZ29+CD29+CE29+CF29</f>
        <v>34</v>
      </c>
      <c r="BY29" s="34"/>
      <c r="BZ29" s="34" t="n">
        <v>32</v>
      </c>
      <c r="CA29" s="34" t="n">
        <f aca="false">BZ29-CB29</f>
        <v>0</v>
      </c>
      <c r="CB29" s="34" t="n">
        <v>32</v>
      </c>
      <c r="CC29" s="34"/>
      <c r="CD29" s="34"/>
      <c r="CE29" s="34" t="n">
        <v>2</v>
      </c>
      <c r="CF29" s="376" t="n">
        <v>0</v>
      </c>
      <c r="CG29" s="53" t="s">
        <v>270</v>
      </c>
      <c r="CH29" s="36" t="n">
        <f aca="false">CI29+CJ29+CN29+CO29+CP29</f>
        <v>0</v>
      </c>
      <c r="CI29" s="34"/>
      <c r="CJ29" s="34"/>
      <c r="CK29" s="34" t="n">
        <f aca="false">CJ29-CL29</f>
        <v>0</v>
      </c>
      <c r="CL29" s="34"/>
      <c r="CM29" s="34"/>
      <c r="CN29" s="34"/>
      <c r="CO29" s="34"/>
      <c r="CP29" s="52"/>
      <c r="CQ29" s="53"/>
      <c r="CR29" s="374"/>
    </row>
    <row r="30" customFormat="false" ht="15" hidden="false" customHeight="false" outlineLevel="0" collapsed="false">
      <c r="A30" s="373" t="s">
        <v>47</v>
      </c>
      <c r="B30" s="33" t="s">
        <v>48</v>
      </c>
      <c r="C30" s="33"/>
      <c r="D30" s="33" t="s">
        <v>49</v>
      </c>
      <c r="E30" s="34"/>
      <c r="F30" s="34"/>
      <c r="G30" s="34" t="n">
        <f aca="false">AJ30+AT30+BD30+BN30+BX30+CH30</f>
        <v>36</v>
      </c>
      <c r="H30" s="34" t="n">
        <f aca="false">AK30+AU30+BE30+BO30+BY30+CI30</f>
        <v>4</v>
      </c>
      <c r="I30" s="34" t="n">
        <f aca="false">AL30+AV30+BF30+BP30+BZ30+CJ30</f>
        <v>32</v>
      </c>
      <c r="J30" s="34" t="n">
        <f aca="false">AM30+AW30+BG30+BQ30+CA30+CK30</f>
        <v>14</v>
      </c>
      <c r="K30" s="34" t="n">
        <f aca="false">AN30+AX30+BH30+BR30+CB30+CL30</f>
        <v>18</v>
      </c>
      <c r="L30" s="34" t="n">
        <f aca="false">AO30+AY30+BI30+BS30+CC30+CM30</f>
        <v>0</v>
      </c>
      <c r="M30" s="34" t="n">
        <f aca="false">AP30+AZ30+BJ30+BT30+CD30+CN30</f>
        <v>0</v>
      </c>
      <c r="N30" s="34" t="n">
        <f aca="false">AQ30+BA30+BK30+BU30+CE30+CO30</f>
        <v>0</v>
      </c>
      <c r="O30" s="53" t="n">
        <f aca="false">AR30+BB30+BL30+BV30+CF30+CP30</f>
        <v>0</v>
      </c>
      <c r="P30" s="36"/>
      <c r="Q30" s="34"/>
      <c r="R30" s="34"/>
      <c r="S30" s="34"/>
      <c r="T30" s="34"/>
      <c r="U30" s="34"/>
      <c r="V30" s="34"/>
      <c r="W30" s="34"/>
      <c r="X30" s="52"/>
      <c r="Y30" s="53"/>
      <c r="Z30" s="36"/>
      <c r="AA30" s="34"/>
      <c r="AB30" s="34"/>
      <c r="AC30" s="34"/>
      <c r="AD30" s="34"/>
      <c r="AE30" s="34"/>
      <c r="AF30" s="34"/>
      <c r="AG30" s="34"/>
      <c r="AH30" s="52"/>
      <c r="AI30" s="53"/>
      <c r="AJ30" s="36" t="n">
        <f aca="false">AK30+AL30+AP30+AQ30+AR30</f>
        <v>0</v>
      </c>
      <c r="AK30" s="34"/>
      <c r="AL30" s="34"/>
      <c r="AM30" s="34" t="n">
        <f aca="false">AL30-AN30</f>
        <v>0</v>
      </c>
      <c r="AN30" s="34"/>
      <c r="AO30" s="34"/>
      <c r="AP30" s="34"/>
      <c r="AQ30" s="34"/>
      <c r="AR30" s="52"/>
      <c r="AS30" s="53"/>
      <c r="AT30" s="36" t="n">
        <f aca="false">AU30+AV30+AZ30+BA30+BB30</f>
        <v>0</v>
      </c>
      <c r="AU30" s="34"/>
      <c r="AV30" s="34"/>
      <c r="AW30" s="34" t="n">
        <f aca="false">AV30-AX30</f>
        <v>0</v>
      </c>
      <c r="AX30" s="34"/>
      <c r="AY30" s="34"/>
      <c r="AZ30" s="34"/>
      <c r="BA30" s="34"/>
      <c r="BB30" s="52"/>
      <c r="BC30" s="53"/>
      <c r="BD30" s="36" t="n">
        <f aca="false">BE30+BF30+BJ30+BK30+BL30</f>
        <v>0</v>
      </c>
      <c r="BE30" s="34"/>
      <c r="BF30" s="34"/>
      <c r="BG30" s="34" t="n">
        <f aca="false">BF30-BH30</f>
        <v>0</v>
      </c>
      <c r="BH30" s="34"/>
      <c r="BI30" s="34"/>
      <c r="BJ30" s="34"/>
      <c r="BK30" s="34"/>
      <c r="BL30" s="52"/>
      <c r="BM30" s="53"/>
      <c r="BN30" s="36" t="n">
        <f aca="false">BO30+BP30+BT30+BU30+BV30</f>
        <v>0</v>
      </c>
      <c r="BO30" s="34"/>
      <c r="BP30" s="34"/>
      <c r="BQ30" s="34" t="n">
        <f aca="false">BP30-BR30</f>
        <v>0</v>
      </c>
      <c r="BR30" s="34"/>
      <c r="BS30" s="34"/>
      <c r="BT30" s="34"/>
      <c r="BU30" s="34"/>
      <c r="BV30" s="52"/>
      <c r="BW30" s="53"/>
      <c r="BX30" s="36" t="n">
        <f aca="false">BY30+BZ30+CD30+CE30+CF30</f>
        <v>36</v>
      </c>
      <c r="BY30" s="34" t="n">
        <v>4</v>
      </c>
      <c r="BZ30" s="34" t="n">
        <v>32</v>
      </c>
      <c r="CA30" s="34" t="n">
        <f aca="false">BZ30-CB30</f>
        <v>14</v>
      </c>
      <c r="CB30" s="34" t="n">
        <v>18</v>
      </c>
      <c r="CC30" s="34"/>
      <c r="CD30" s="34"/>
      <c r="CE30" s="34"/>
      <c r="CF30" s="52"/>
      <c r="CG30" s="53" t="s">
        <v>298</v>
      </c>
      <c r="CH30" s="36" t="n">
        <f aca="false">CI30+CJ30+CN30+CO30+CP30</f>
        <v>0</v>
      </c>
      <c r="CI30" s="34"/>
      <c r="CJ30" s="34"/>
      <c r="CK30" s="34" t="n">
        <f aca="false">CJ30-CL30</f>
        <v>0</v>
      </c>
      <c r="CL30" s="34"/>
      <c r="CM30" s="34"/>
      <c r="CN30" s="34"/>
      <c r="CO30" s="34"/>
      <c r="CP30" s="52"/>
      <c r="CQ30" s="53"/>
      <c r="CR30" s="374"/>
    </row>
    <row r="31" customFormat="false" ht="15" hidden="false" customHeight="false" outlineLevel="0" collapsed="false">
      <c r="A31" s="373" t="s">
        <v>299</v>
      </c>
      <c r="B31" s="33" t="s">
        <v>51</v>
      </c>
      <c r="C31" s="33"/>
      <c r="D31" s="33" t="n">
        <v>5</v>
      </c>
      <c r="E31" s="34"/>
      <c r="F31" s="34"/>
      <c r="G31" s="34" t="n">
        <f aca="false">AJ31+AT31+BD31+BN31+BX31+CH31</f>
        <v>58</v>
      </c>
      <c r="H31" s="34" t="n">
        <f aca="false">AK31+AU31+BE31+BO31+BY31+CI31</f>
        <v>0</v>
      </c>
      <c r="I31" s="34" t="n">
        <f aca="false">AL31+AV31+BF31+BP31+BZ31+CJ31</f>
        <v>56</v>
      </c>
      <c r="J31" s="34" t="n">
        <f aca="false">AM31+AW31+BG31+BQ31+CA31+CK31</f>
        <v>36</v>
      </c>
      <c r="K31" s="34" t="n">
        <f aca="false">AN31+AX31+BH31+BR31+CB31+CL31</f>
        <v>20</v>
      </c>
      <c r="L31" s="34" t="n">
        <f aca="false">AO31+AY31+BI31+BS31+CC31+CM31</f>
        <v>0</v>
      </c>
      <c r="M31" s="34" t="n">
        <f aca="false">AP31+AZ31+BJ31+BT31+CD31+CN31</f>
        <v>0</v>
      </c>
      <c r="N31" s="34" t="n">
        <f aca="false">AQ31+BA31+BK31+BU31+CE31+CO31</f>
        <v>2</v>
      </c>
      <c r="O31" s="53" t="n">
        <f aca="false">AR31+BB31+BL31+BV31+CF31+CP31</f>
        <v>0</v>
      </c>
      <c r="P31" s="36"/>
      <c r="Q31" s="34"/>
      <c r="R31" s="34"/>
      <c r="S31" s="34"/>
      <c r="T31" s="34"/>
      <c r="U31" s="34"/>
      <c r="V31" s="34"/>
      <c r="W31" s="34"/>
      <c r="X31" s="52"/>
      <c r="Y31" s="53"/>
      <c r="Z31" s="36"/>
      <c r="AA31" s="34"/>
      <c r="AB31" s="34"/>
      <c r="AC31" s="34"/>
      <c r="AD31" s="34"/>
      <c r="AE31" s="34"/>
      <c r="AF31" s="34"/>
      <c r="AG31" s="34"/>
      <c r="AH31" s="52"/>
      <c r="AI31" s="53"/>
      <c r="AJ31" s="36" t="n">
        <f aca="false">AK31+AL31+AP31+AQ31+AR31</f>
        <v>0</v>
      </c>
      <c r="AK31" s="34"/>
      <c r="AL31" s="34"/>
      <c r="AM31" s="34" t="n">
        <f aca="false">AL31-AN31</f>
        <v>0</v>
      </c>
      <c r="AN31" s="34"/>
      <c r="AO31" s="34"/>
      <c r="AP31" s="34"/>
      <c r="AQ31" s="34"/>
      <c r="AR31" s="52"/>
      <c r="AS31" s="53"/>
      <c r="AT31" s="36" t="n">
        <f aca="false">AU31+AV31+AZ31+BA31+BB31</f>
        <v>0</v>
      </c>
      <c r="AU31" s="34"/>
      <c r="AV31" s="34"/>
      <c r="AW31" s="34" t="n">
        <f aca="false">AV31-AX31</f>
        <v>0</v>
      </c>
      <c r="AX31" s="34"/>
      <c r="AY31" s="34"/>
      <c r="AZ31" s="34"/>
      <c r="BA31" s="34"/>
      <c r="BB31" s="52"/>
      <c r="BC31" s="53"/>
      <c r="BD31" s="36" t="n">
        <f aca="false">BE31+BF31+BJ31+BK31+BL31</f>
        <v>58</v>
      </c>
      <c r="BE31" s="34"/>
      <c r="BF31" s="34" t="n">
        <v>56</v>
      </c>
      <c r="BG31" s="34" t="n">
        <f aca="false">BF31-BH31</f>
        <v>36</v>
      </c>
      <c r="BH31" s="34" t="n">
        <v>20</v>
      </c>
      <c r="BI31" s="34"/>
      <c r="BJ31" s="34"/>
      <c r="BK31" s="34" t="n">
        <v>2</v>
      </c>
      <c r="BL31" s="52"/>
      <c r="BM31" s="53" t="s">
        <v>270</v>
      </c>
      <c r="BN31" s="36" t="n">
        <f aca="false">BO31+BP31+BT31+BU31+BV31</f>
        <v>0</v>
      </c>
      <c r="BO31" s="34"/>
      <c r="BP31" s="34"/>
      <c r="BQ31" s="34" t="n">
        <f aca="false">BP31-BR31</f>
        <v>0</v>
      </c>
      <c r="BR31" s="34"/>
      <c r="BS31" s="34"/>
      <c r="BT31" s="34"/>
      <c r="BU31" s="34"/>
      <c r="BV31" s="52"/>
      <c r="BW31" s="53"/>
      <c r="BX31" s="36" t="n">
        <f aca="false">BY31+BZ31+CD31+CE31+CF31</f>
        <v>0</v>
      </c>
      <c r="BY31" s="34"/>
      <c r="BZ31" s="34"/>
      <c r="CA31" s="34" t="n">
        <f aca="false">BZ31-CB31</f>
        <v>0</v>
      </c>
      <c r="CB31" s="34"/>
      <c r="CC31" s="34"/>
      <c r="CD31" s="34"/>
      <c r="CE31" s="34"/>
      <c r="CF31" s="52"/>
      <c r="CG31" s="53"/>
      <c r="CH31" s="36" t="n">
        <f aca="false">CI31+CJ31+CN31+CO31+CP31</f>
        <v>0</v>
      </c>
      <c r="CI31" s="34"/>
      <c r="CJ31" s="34"/>
      <c r="CK31" s="34" t="n">
        <f aca="false">CJ31-CL31</f>
        <v>0</v>
      </c>
      <c r="CL31" s="34"/>
      <c r="CM31" s="34"/>
      <c r="CN31" s="34"/>
      <c r="CO31" s="34"/>
      <c r="CP31" s="52"/>
      <c r="CQ31" s="53"/>
      <c r="CR31" s="374"/>
    </row>
    <row r="32" customFormat="false" ht="26.25" hidden="false" customHeight="false" outlineLevel="0" collapsed="false">
      <c r="A32" s="377" t="s">
        <v>300</v>
      </c>
      <c r="B32" s="378" t="s">
        <v>301</v>
      </c>
      <c r="C32" s="379" t="n">
        <v>1</v>
      </c>
      <c r="D32" s="380" t="s">
        <v>302</v>
      </c>
      <c r="E32" s="381" t="n">
        <v>0</v>
      </c>
      <c r="F32" s="381" t="n">
        <v>0</v>
      </c>
      <c r="G32" s="382" t="n">
        <f aca="false">SUM(H32:I32)+N32+O32</f>
        <v>322</v>
      </c>
      <c r="H32" s="382" t="n">
        <f aca="false">AK32+AU32+BE32+BO32+BY32+CI32</f>
        <v>8</v>
      </c>
      <c r="I32" s="382" t="n">
        <f aca="false">AL32+AV32+BF32+BP32+BZ32+CJ32</f>
        <v>302</v>
      </c>
      <c r="J32" s="382" t="n">
        <f aca="false">AM32+AW32+BG32+BQ32+CA32+CK32</f>
        <v>136</v>
      </c>
      <c r="K32" s="382" t="n">
        <f aca="false">AN32+AX32+BH32+BR32+CB32+CL32</f>
        <v>166</v>
      </c>
      <c r="L32" s="382" t="n">
        <f aca="false">AO32+AY32+BI32+BS32+CC32+CM32</f>
        <v>0</v>
      </c>
      <c r="M32" s="382" t="n">
        <f aca="false">AP32+AZ32+BJ32+BT32+CD32+CN32</f>
        <v>0</v>
      </c>
      <c r="N32" s="382" t="n">
        <f aca="false">AQ32+BA32+BK32+BU32+CE32+CO32</f>
        <v>4</v>
      </c>
      <c r="O32" s="383" t="n">
        <f aca="false">AR32+BB32+BL32+BV32+CF32+CP32</f>
        <v>8</v>
      </c>
      <c r="P32" s="369"/>
      <c r="Q32" s="342"/>
      <c r="R32" s="342"/>
      <c r="S32" s="342"/>
      <c r="T32" s="342"/>
      <c r="U32" s="342"/>
      <c r="V32" s="342"/>
      <c r="W32" s="342"/>
      <c r="X32" s="370"/>
      <c r="Y32" s="371"/>
      <c r="Z32" s="369"/>
      <c r="AA32" s="342"/>
      <c r="AB32" s="342"/>
      <c r="AC32" s="342"/>
      <c r="AD32" s="342"/>
      <c r="AE32" s="342"/>
      <c r="AF32" s="342"/>
      <c r="AG32" s="342"/>
      <c r="AH32" s="370"/>
      <c r="AI32" s="371"/>
      <c r="AJ32" s="369" t="n">
        <f aca="false">SUM(AJ33:AJ35)</f>
        <v>122</v>
      </c>
      <c r="AK32" s="369" t="n">
        <f aca="false">SUM(AK33:AK35)</f>
        <v>8</v>
      </c>
      <c r="AL32" s="369" t="n">
        <f aca="false">SUM(AL33:AL35)</f>
        <v>112</v>
      </c>
      <c r="AM32" s="369" t="n">
        <f aca="false">SUM(AM33:AM35)</f>
        <v>42</v>
      </c>
      <c r="AN32" s="369" t="n">
        <f aca="false">SUM(AN33:AN35)</f>
        <v>70</v>
      </c>
      <c r="AO32" s="369" t="n">
        <f aca="false">SUM(AO33:AO35)</f>
        <v>0</v>
      </c>
      <c r="AP32" s="369" t="n">
        <f aca="false">SUM(AP33:AP35)</f>
        <v>0</v>
      </c>
      <c r="AQ32" s="369" t="n">
        <f aca="false">SUM(AQ33:AQ35)</f>
        <v>2</v>
      </c>
      <c r="AR32" s="369" t="n">
        <f aca="false">SUM(AR33:AR35)</f>
        <v>0</v>
      </c>
      <c r="AS32" s="371"/>
      <c r="AT32" s="369" t="n">
        <f aca="false">SUM(AT33:AT35)</f>
        <v>200</v>
      </c>
      <c r="AU32" s="369" t="n">
        <f aca="false">SUM(AU33:AU35)</f>
        <v>0</v>
      </c>
      <c r="AV32" s="369" t="n">
        <f aca="false">SUM(AV33:AV35)</f>
        <v>190</v>
      </c>
      <c r="AW32" s="369" t="n">
        <f aca="false">SUM(AW33:AW35)</f>
        <v>94</v>
      </c>
      <c r="AX32" s="369" t="n">
        <f aca="false">SUM(AX33:AX35)</f>
        <v>96</v>
      </c>
      <c r="AY32" s="369" t="n">
        <f aca="false">SUM(AY33:AY35)</f>
        <v>0</v>
      </c>
      <c r="AZ32" s="369" t="n">
        <f aca="false">SUM(AZ33:AZ35)</f>
        <v>0</v>
      </c>
      <c r="BA32" s="369" t="n">
        <f aca="false">SUM(BA33:BA35)</f>
        <v>2</v>
      </c>
      <c r="BB32" s="369" t="n">
        <f aca="false">SUM(BB33:BB35)</f>
        <v>8</v>
      </c>
      <c r="BC32" s="371"/>
      <c r="BD32" s="369" t="n">
        <f aca="false">SUM(BD33:BD35)</f>
        <v>0</v>
      </c>
      <c r="BE32" s="369" t="n">
        <f aca="false">SUM(BE33:BE35)</f>
        <v>0</v>
      </c>
      <c r="BF32" s="369" t="n">
        <f aca="false">SUM(BF33:BF35)</f>
        <v>0</v>
      </c>
      <c r="BG32" s="369" t="n">
        <f aca="false">SUM(BG33:BG35)</f>
        <v>0</v>
      </c>
      <c r="BH32" s="369" t="n">
        <f aca="false">SUM(BH33:BH35)</f>
        <v>0</v>
      </c>
      <c r="BI32" s="369" t="n">
        <f aca="false">SUM(BI33:BI35)</f>
        <v>0</v>
      </c>
      <c r="BJ32" s="369" t="n">
        <f aca="false">SUM(BJ33:BJ35)</f>
        <v>0</v>
      </c>
      <c r="BK32" s="369" t="n">
        <f aca="false">SUM(BK33:BK35)</f>
        <v>0</v>
      </c>
      <c r="BL32" s="369" t="n">
        <f aca="false">SUM(BL33:BL35)</f>
        <v>0</v>
      </c>
      <c r="BM32" s="371"/>
      <c r="BN32" s="369" t="n">
        <f aca="false">SUM(BN33:BN35)</f>
        <v>0</v>
      </c>
      <c r="BO32" s="369" t="n">
        <f aca="false">SUM(BO33:BO35)</f>
        <v>0</v>
      </c>
      <c r="BP32" s="369" t="n">
        <f aca="false">SUM(BP33:BP35)</f>
        <v>0</v>
      </c>
      <c r="BQ32" s="369" t="n">
        <f aca="false">SUM(BQ33:BQ35)</f>
        <v>0</v>
      </c>
      <c r="BR32" s="369" t="n">
        <f aca="false">SUM(BR33:BR35)</f>
        <v>0</v>
      </c>
      <c r="BS32" s="369" t="n">
        <f aca="false">SUM(BS33:BS35)</f>
        <v>0</v>
      </c>
      <c r="BT32" s="369" t="n">
        <f aca="false">SUM(BT33:BT35)</f>
        <v>0</v>
      </c>
      <c r="BU32" s="369" t="n">
        <f aca="false">SUM(BU33:BU35)</f>
        <v>0</v>
      </c>
      <c r="BV32" s="369" t="n">
        <f aca="false">SUM(BV33:BV35)</f>
        <v>0</v>
      </c>
      <c r="BW32" s="371"/>
      <c r="BX32" s="369" t="n">
        <f aca="false">SUM(BX33:BX35)</f>
        <v>0</v>
      </c>
      <c r="BY32" s="369" t="n">
        <f aca="false">SUM(BY33:BY35)</f>
        <v>0</v>
      </c>
      <c r="BZ32" s="369" t="n">
        <f aca="false">SUM(BZ33:BZ35)</f>
        <v>0</v>
      </c>
      <c r="CA32" s="369" t="n">
        <f aca="false">SUM(CA33:CA35)</f>
        <v>0</v>
      </c>
      <c r="CB32" s="369" t="n">
        <f aca="false">SUM(CB33:CB35)</f>
        <v>0</v>
      </c>
      <c r="CC32" s="369" t="n">
        <f aca="false">SUM(CC33:CC35)</f>
        <v>0</v>
      </c>
      <c r="CD32" s="369" t="n">
        <f aca="false">SUM(CD33:CD35)</f>
        <v>0</v>
      </c>
      <c r="CE32" s="369" t="n">
        <f aca="false">SUM(CE33:CE35)</f>
        <v>0</v>
      </c>
      <c r="CF32" s="369" t="n">
        <f aca="false">SUM(CF33:CF35)</f>
        <v>0</v>
      </c>
      <c r="CG32" s="371"/>
      <c r="CH32" s="369" t="n">
        <f aca="false">SUM(CH33:CH35)</f>
        <v>0</v>
      </c>
      <c r="CI32" s="369" t="n">
        <f aca="false">SUM(CI33:CI35)</f>
        <v>0</v>
      </c>
      <c r="CJ32" s="369" t="n">
        <f aca="false">SUM(CJ33:CJ35)</f>
        <v>0</v>
      </c>
      <c r="CK32" s="369" t="n">
        <f aca="false">SUM(CK33:CK35)</f>
        <v>0</v>
      </c>
      <c r="CL32" s="369" t="n">
        <f aca="false">SUM(CL33:CL35)</f>
        <v>0</v>
      </c>
      <c r="CM32" s="369" t="n">
        <f aca="false">SUM(CM33:CM35)</f>
        <v>0</v>
      </c>
      <c r="CN32" s="369" t="n">
        <f aca="false">SUM(CN33:CN35)</f>
        <v>0</v>
      </c>
      <c r="CO32" s="369" t="n">
        <f aca="false">SUM(CO33:CO35)</f>
        <v>0</v>
      </c>
      <c r="CP32" s="369" t="n">
        <f aca="false">SUM(CP33:CP35)</f>
        <v>0</v>
      </c>
      <c r="CQ32" s="371"/>
      <c r="CR32" s="372"/>
      <c r="CS32" s="372"/>
    </row>
    <row r="33" customFormat="false" ht="15" hidden="false" customHeight="false" outlineLevel="0" collapsed="false">
      <c r="A33" s="58" t="s">
        <v>52</v>
      </c>
      <c r="B33" s="59" t="s">
        <v>53</v>
      </c>
      <c r="C33" s="59" t="n">
        <v>4</v>
      </c>
      <c r="D33" s="34"/>
      <c r="E33" s="34"/>
      <c r="F33" s="34"/>
      <c r="G33" s="34" t="n">
        <f aca="false">AJ33+AT33+BD33+BN33+BX33+CH33</f>
        <v>133</v>
      </c>
      <c r="H33" s="34" t="n">
        <f aca="false">AK33+AU33+BE33+BO33+BY33+CI33</f>
        <v>0</v>
      </c>
      <c r="I33" s="34" t="n">
        <f aca="false">AL33+AV33+BF33+BP33+BZ33+CJ33</f>
        <v>121</v>
      </c>
      <c r="J33" s="34" t="n">
        <f aca="false">AM33+AW33+BG33+BQ33+CA33+CK33</f>
        <v>61</v>
      </c>
      <c r="K33" s="34" t="n">
        <f aca="false">AN33+AX33+BH33+BR33+CB33+CL33</f>
        <v>60</v>
      </c>
      <c r="L33" s="34" t="n">
        <f aca="false">AO33+AY33+BI33+BS33+CC33+CM33</f>
        <v>0</v>
      </c>
      <c r="M33" s="34" t="n">
        <f aca="false">AP33+AZ33+BJ33+BT33+CD33+CN33</f>
        <v>0</v>
      </c>
      <c r="N33" s="34" t="n">
        <f aca="false">AQ33+BA33+BK33+BU33+CE33+CO33</f>
        <v>4</v>
      </c>
      <c r="O33" s="53" t="n">
        <f aca="false">AR33+BB33+BL33+BV33+CF33+CP33</f>
        <v>8</v>
      </c>
      <c r="P33" s="36"/>
      <c r="Q33" s="34"/>
      <c r="R33" s="34"/>
      <c r="S33" s="34"/>
      <c r="T33" s="34"/>
      <c r="U33" s="34"/>
      <c r="V33" s="34"/>
      <c r="W33" s="34"/>
      <c r="X33" s="52"/>
      <c r="Y33" s="53"/>
      <c r="Z33" s="36"/>
      <c r="AA33" s="34"/>
      <c r="AB33" s="34"/>
      <c r="AC33" s="34"/>
      <c r="AD33" s="34"/>
      <c r="AE33" s="34"/>
      <c r="AF33" s="34"/>
      <c r="AG33" s="34"/>
      <c r="AH33" s="52"/>
      <c r="AI33" s="53"/>
      <c r="AJ33" s="36" t="n">
        <f aca="false">AK33+AL33+AP33+AQ33+AR33</f>
        <v>66</v>
      </c>
      <c r="AK33" s="34"/>
      <c r="AL33" s="34" t="n">
        <v>64</v>
      </c>
      <c r="AM33" s="34" t="n">
        <f aca="false">AL33-AN33</f>
        <v>24</v>
      </c>
      <c r="AN33" s="34" t="n">
        <v>40</v>
      </c>
      <c r="AO33" s="34"/>
      <c r="AP33" s="34"/>
      <c r="AQ33" s="34" t="n">
        <v>2</v>
      </c>
      <c r="AR33" s="52"/>
      <c r="AS33" s="53" t="s">
        <v>266</v>
      </c>
      <c r="AT33" s="36" t="n">
        <f aca="false">AU33+AV33+AZ33+BA33+BB33</f>
        <v>67</v>
      </c>
      <c r="AU33" s="34"/>
      <c r="AV33" s="34" t="n">
        <v>57</v>
      </c>
      <c r="AW33" s="34" t="n">
        <f aca="false">AV33-AX33</f>
        <v>37</v>
      </c>
      <c r="AX33" s="34" t="n">
        <v>20</v>
      </c>
      <c r="AY33" s="34"/>
      <c r="AZ33" s="34"/>
      <c r="BA33" s="34" t="n">
        <v>2</v>
      </c>
      <c r="BB33" s="52" t="n">
        <v>8</v>
      </c>
      <c r="BC33" s="53" t="s">
        <v>267</v>
      </c>
      <c r="BD33" s="36" t="n">
        <f aca="false">BE33+BF33+BJ33+BK33+BL33</f>
        <v>0</v>
      </c>
      <c r="BE33" s="34"/>
      <c r="BF33" s="34"/>
      <c r="BG33" s="34" t="n">
        <f aca="false">BF33-BH33</f>
        <v>0</v>
      </c>
      <c r="BH33" s="34"/>
      <c r="BI33" s="34"/>
      <c r="BJ33" s="34"/>
      <c r="BK33" s="34"/>
      <c r="BL33" s="52"/>
      <c r="BM33" s="53"/>
      <c r="BN33" s="36" t="n">
        <f aca="false">BO33+BP33+BT33+BU33+BV33</f>
        <v>0</v>
      </c>
      <c r="BO33" s="34"/>
      <c r="BP33" s="34"/>
      <c r="BQ33" s="34" t="n">
        <f aca="false">BP33-BR33</f>
        <v>0</v>
      </c>
      <c r="BR33" s="34"/>
      <c r="BS33" s="34"/>
      <c r="BT33" s="34"/>
      <c r="BU33" s="34"/>
      <c r="BV33" s="52"/>
      <c r="BW33" s="53"/>
      <c r="BX33" s="36" t="n">
        <f aca="false">BY33+BZ33+CD33+CE33+CF33</f>
        <v>0</v>
      </c>
      <c r="BY33" s="34"/>
      <c r="BZ33" s="34"/>
      <c r="CA33" s="34" t="n">
        <f aca="false">BZ33-CB33</f>
        <v>0</v>
      </c>
      <c r="CB33" s="34"/>
      <c r="CC33" s="34"/>
      <c r="CD33" s="34"/>
      <c r="CE33" s="34"/>
      <c r="CF33" s="52"/>
      <c r="CG33" s="53"/>
      <c r="CH33" s="36" t="n">
        <f aca="false">CI33+CJ33+CN33+CO33+CP33</f>
        <v>0</v>
      </c>
      <c r="CI33" s="34"/>
      <c r="CJ33" s="34"/>
      <c r="CK33" s="34" t="n">
        <f aca="false">CJ33-CL33</f>
        <v>0</v>
      </c>
      <c r="CL33" s="34"/>
      <c r="CM33" s="34"/>
      <c r="CN33" s="34"/>
      <c r="CO33" s="34"/>
      <c r="CP33" s="52"/>
      <c r="CQ33" s="53"/>
      <c r="CR33" s="374"/>
    </row>
    <row r="34" customFormat="false" ht="15" hidden="false" customHeight="false" outlineLevel="0" collapsed="false">
      <c r="A34" s="58" t="s">
        <v>54</v>
      </c>
      <c r="B34" s="60" t="s">
        <v>303</v>
      </c>
      <c r="C34" s="60"/>
      <c r="D34" s="60" t="s">
        <v>56</v>
      </c>
      <c r="E34" s="34"/>
      <c r="F34" s="34"/>
      <c r="G34" s="34" t="n">
        <f aca="false">AJ34+AT34+BD34+BN34+BX34+CH34</f>
        <v>113</v>
      </c>
      <c r="H34" s="34" t="n">
        <f aca="false">AK34+AU34+BE34+BO34+BY34+CI34</f>
        <v>8</v>
      </c>
      <c r="I34" s="34" t="n">
        <f aca="false">AL34+AV34+BF34+BP34+BZ34+CJ34</f>
        <v>105</v>
      </c>
      <c r="J34" s="34" t="n">
        <f aca="false">AM34+AW34+BG34+BQ34+CA34+CK34</f>
        <v>45</v>
      </c>
      <c r="K34" s="34" t="n">
        <f aca="false">AN34+AX34+BH34+BR34+CB34+CL34</f>
        <v>60</v>
      </c>
      <c r="L34" s="34" t="n">
        <f aca="false">AO34+AY34+BI34+BS34+CC34+CM34</f>
        <v>0</v>
      </c>
      <c r="M34" s="34" t="n">
        <f aca="false">AP34+AZ34+BJ34+BT34+CD34+CN34</f>
        <v>0</v>
      </c>
      <c r="N34" s="34" t="n">
        <f aca="false">AQ34+BA34+BK34+BU34+CE34+CO34</f>
        <v>0</v>
      </c>
      <c r="O34" s="53" t="n">
        <f aca="false">AR34+BB34+BL34+BV34+CF34+CP34</f>
        <v>0</v>
      </c>
      <c r="P34" s="36"/>
      <c r="Q34" s="34"/>
      <c r="R34" s="34"/>
      <c r="S34" s="34"/>
      <c r="T34" s="34"/>
      <c r="U34" s="34"/>
      <c r="V34" s="34"/>
      <c r="W34" s="34"/>
      <c r="X34" s="52"/>
      <c r="Y34" s="53"/>
      <c r="Z34" s="36"/>
      <c r="AA34" s="34"/>
      <c r="AB34" s="34"/>
      <c r="AC34" s="34"/>
      <c r="AD34" s="34"/>
      <c r="AE34" s="34"/>
      <c r="AF34" s="34"/>
      <c r="AG34" s="34"/>
      <c r="AH34" s="52"/>
      <c r="AI34" s="53"/>
      <c r="AJ34" s="36" t="n">
        <f aca="false">AK34+AL34+AP34+AQ34+AR34</f>
        <v>56</v>
      </c>
      <c r="AK34" s="34" t="n">
        <v>8</v>
      </c>
      <c r="AL34" s="34" t="n">
        <v>48</v>
      </c>
      <c r="AM34" s="34" t="n">
        <f aca="false">AL34-AN34</f>
        <v>18</v>
      </c>
      <c r="AN34" s="34" t="n">
        <v>30</v>
      </c>
      <c r="AO34" s="34"/>
      <c r="AP34" s="34"/>
      <c r="AQ34" s="34"/>
      <c r="AR34" s="52"/>
      <c r="AS34" s="53" t="s">
        <v>266</v>
      </c>
      <c r="AT34" s="36" t="n">
        <f aca="false">AU34+AV34+AZ34+BA34+BB34</f>
        <v>57</v>
      </c>
      <c r="AU34" s="34"/>
      <c r="AV34" s="34" t="n">
        <v>57</v>
      </c>
      <c r="AW34" s="34" t="n">
        <f aca="false">AV34-AX34</f>
        <v>27</v>
      </c>
      <c r="AX34" s="34" t="n">
        <v>30</v>
      </c>
      <c r="AY34" s="34"/>
      <c r="AZ34" s="34"/>
      <c r="BA34" s="34"/>
      <c r="BB34" s="52"/>
      <c r="BC34" s="53" t="s">
        <v>298</v>
      </c>
      <c r="BD34" s="36" t="n">
        <f aca="false">BE34+BF34+BJ34+BK34+BL34</f>
        <v>0</v>
      </c>
      <c r="BE34" s="34"/>
      <c r="BF34" s="34"/>
      <c r="BG34" s="34" t="n">
        <f aca="false">BF34-BH34</f>
        <v>0</v>
      </c>
      <c r="BH34" s="34"/>
      <c r="BI34" s="34"/>
      <c r="BJ34" s="34"/>
      <c r="BK34" s="34"/>
      <c r="BL34" s="52"/>
      <c r="BM34" s="53"/>
      <c r="BN34" s="36" t="n">
        <f aca="false">BO34+BP34+BT34+BU34+BV34</f>
        <v>0</v>
      </c>
      <c r="BO34" s="34"/>
      <c r="BP34" s="34"/>
      <c r="BQ34" s="34" t="n">
        <f aca="false">BP34-BR34</f>
        <v>0</v>
      </c>
      <c r="BR34" s="34"/>
      <c r="BS34" s="34"/>
      <c r="BT34" s="34"/>
      <c r="BU34" s="34"/>
      <c r="BV34" s="52"/>
      <c r="BW34" s="53"/>
      <c r="BX34" s="36" t="n">
        <f aca="false">BY34+BZ34+CD34+CE34+CF34</f>
        <v>0</v>
      </c>
      <c r="BY34" s="34"/>
      <c r="BZ34" s="34"/>
      <c r="CA34" s="34" t="n">
        <f aca="false">BZ34-CB34</f>
        <v>0</v>
      </c>
      <c r="CB34" s="34"/>
      <c r="CC34" s="34"/>
      <c r="CD34" s="34"/>
      <c r="CE34" s="34"/>
      <c r="CF34" s="52"/>
      <c r="CG34" s="53"/>
      <c r="CH34" s="36" t="n">
        <f aca="false">CI34+CJ34+CN34+CO34+CP34</f>
        <v>0</v>
      </c>
      <c r="CI34" s="34"/>
      <c r="CJ34" s="34"/>
      <c r="CK34" s="34" t="n">
        <f aca="false">CJ34-CL34</f>
        <v>0</v>
      </c>
      <c r="CL34" s="34"/>
      <c r="CM34" s="34"/>
      <c r="CN34" s="34"/>
      <c r="CO34" s="34"/>
      <c r="CP34" s="52"/>
      <c r="CQ34" s="53"/>
      <c r="CR34" s="374"/>
    </row>
    <row r="35" customFormat="false" ht="15" hidden="false" customHeight="false" outlineLevel="0" collapsed="false">
      <c r="A35" s="58" t="s">
        <v>57</v>
      </c>
      <c r="B35" s="59" t="s">
        <v>58</v>
      </c>
      <c r="C35" s="59"/>
      <c r="D35" s="59" t="s">
        <v>56</v>
      </c>
      <c r="E35" s="34"/>
      <c r="F35" s="34"/>
      <c r="G35" s="34" t="n">
        <f aca="false">AJ35+AT35+BD35+BN35+BX35+CH35</f>
        <v>76</v>
      </c>
      <c r="H35" s="34" t="n">
        <f aca="false">AK35+AU35+BE35+BO35+BY35+CI35</f>
        <v>0</v>
      </c>
      <c r="I35" s="34" t="n">
        <f aca="false">AL35+AV35+BF35+BP35+BZ35+CJ35</f>
        <v>76</v>
      </c>
      <c r="J35" s="34" t="n">
        <f aca="false">AM35+AW35+BG35+BQ35+CA35+CK35</f>
        <v>30</v>
      </c>
      <c r="K35" s="34" t="n">
        <f aca="false">AN35+AX35+BH35+BR35+CB35+CL35</f>
        <v>46</v>
      </c>
      <c r="L35" s="34" t="n">
        <f aca="false">AO35+AY35+BI35+BS35+CC35+CM35</f>
        <v>0</v>
      </c>
      <c r="M35" s="34" t="n">
        <f aca="false">AP35+AZ35+BJ35+BT35+CD35+CN35</f>
        <v>0</v>
      </c>
      <c r="N35" s="34" t="n">
        <f aca="false">AQ35+BA35+BK35+BU35+CE35+CO35</f>
        <v>0</v>
      </c>
      <c r="O35" s="53" t="n">
        <f aca="false">AR35+BB35+BL35+BV35+CF35+CP35</f>
        <v>0</v>
      </c>
      <c r="P35" s="36"/>
      <c r="Q35" s="34"/>
      <c r="R35" s="34"/>
      <c r="S35" s="34"/>
      <c r="T35" s="34"/>
      <c r="U35" s="34"/>
      <c r="V35" s="34"/>
      <c r="W35" s="34"/>
      <c r="X35" s="52"/>
      <c r="Y35" s="53"/>
      <c r="Z35" s="36"/>
      <c r="AA35" s="34"/>
      <c r="AB35" s="34"/>
      <c r="AC35" s="34"/>
      <c r="AD35" s="34"/>
      <c r="AE35" s="34"/>
      <c r="AF35" s="34"/>
      <c r="AG35" s="34"/>
      <c r="AH35" s="52"/>
      <c r="AI35" s="53"/>
      <c r="AJ35" s="36" t="n">
        <f aca="false">AK35+AL35+AP35+AQ35+AR35</f>
        <v>0</v>
      </c>
      <c r="AK35" s="34"/>
      <c r="AL35" s="34"/>
      <c r="AM35" s="34" t="n">
        <f aca="false">AL35-AN35</f>
        <v>0</v>
      </c>
      <c r="AN35" s="34"/>
      <c r="AO35" s="34"/>
      <c r="AP35" s="34"/>
      <c r="AQ35" s="34"/>
      <c r="AR35" s="52"/>
      <c r="AS35" s="53"/>
      <c r="AT35" s="36" t="n">
        <f aca="false">AU35+AV35+AZ35+BA35+BB35</f>
        <v>76</v>
      </c>
      <c r="AU35" s="34"/>
      <c r="AV35" s="34" t="n">
        <v>76</v>
      </c>
      <c r="AW35" s="34" t="n">
        <f aca="false">AV35-AX35</f>
        <v>30</v>
      </c>
      <c r="AX35" s="34" t="n">
        <v>46</v>
      </c>
      <c r="AY35" s="34"/>
      <c r="AZ35" s="34"/>
      <c r="BA35" s="34"/>
      <c r="BB35" s="52"/>
      <c r="BC35" s="53" t="s">
        <v>298</v>
      </c>
      <c r="BD35" s="36" t="n">
        <f aca="false">BE35+BF35+BJ35+BK35+BL35</f>
        <v>0</v>
      </c>
      <c r="BE35" s="34"/>
      <c r="BF35" s="34"/>
      <c r="BG35" s="34" t="n">
        <f aca="false">BF35-BH35</f>
        <v>0</v>
      </c>
      <c r="BH35" s="34"/>
      <c r="BI35" s="34"/>
      <c r="BJ35" s="34"/>
      <c r="BK35" s="34"/>
      <c r="BL35" s="52"/>
      <c r="BM35" s="53"/>
      <c r="BN35" s="36" t="n">
        <f aca="false">BO35+BP35+BT35+BU35+BV35</f>
        <v>0</v>
      </c>
      <c r="BO35" s="34"/>
      <c r="BP35" s="34"/>
      <c r="BQ35" s="34" t="n">
        <f aca="false">BP35-BR35</f>
        <v>0</v>
      </c>
      <c r="BR35" s="34"/>
      <c r="BS35" s="34"/>
      <c r="BT35" s="34"/>
      <c r="BU35" s="34"/>
      <c r="BV35" s="52"/>
      <c r="BW35" s="53"/>
      <c r="BX35" s="36" t="n">
        <f aca="false">BY35+BZ35+CD35+CE35+CF35</f>
        <v>0</v>
      </c>
      <c r="BY35" s="34"/>
      <c r="BZ35" s="34"/>
      <c r="CA35" s="34" t="n">
        <f aca="false">BZ35-CB35</f>
        <v>0</v>
      </c>
      <c r="CB35" s="34"/>
      <c r="CC35" s="34"/>
      <c r="CD35" s="34"/>
      <c r="CE35" s="34"/>
      <c r="CF35" s="52"/>
      <c r="CG35" s="53"/>
      <c r="CH35" s="36" t="n">
        <f aca="false">CI35+CJ35+CN35+CO35+CP35</f>
        <v>0</v>
      </c>
      <c r="CI35" s="34"/>
      <c r="CJ35" s="34"/>
      <c r="CK35" s="34" t="n">
        <f aca="false">CJ35-CL35</f>
        <v>0</v>
      </c>
      <c r="CL35" s="34"/>
      <c r="CM35" s="34"/>
      <c r="CN35" s="34"/>
      <c r="CO35" s="34"/>
      <c r="CP35" s="52"/>
      <c r="CQ35" s="53"/>
      <c r="CR35" s="374"/>
    </row>
    <row r="36" customFormat="false" ht="20.25" hidden="false" customHeight="true" outlineLevel="0" collapsed="false">
      <c r="A36" s="377" t="s">
        <v>304</v>
      </c>
      <c r="B36" s="384" t="s">
        <v>305</v>
      </c>
      <c r="C36" s="384" t="n">
        <v>6</v>
      </c>
      <c r="D36" s="380" t="s">
        <v>306</v>
      </c>
      <c r="E36" s="382" t="n">
        <v>2</v>
      </c>
      <c r="F36" s="382" t="n">
        <v>0</v>
      </c>
      <c r="G36" s="382" t="n">
        <f aca="false">SUM(H36:I36)+N36+O36</f>
        <v>1100</v>
      </c>
      <c r="H36" s="382" t="n">
        <f aca="false">AK36+AU36+BE36+BO36+BY36+CI36</f>
        <v>24</v>
      </c>
      <c r="I36" s="382" t="n">
        <f aca="false">AL36+AV36+BF36+BP36+BZ36+CJ36</f>
        <v>1002</v>
      </c>
      <c r="J36" s="382" t="n">
        <f aca="false">AM36+AW36+BG36+BQ36+CA36+CK36</f>
        <v>446</v>
      </c>
      <c r="K36" s="382" t="n">
        <f aca="false">AN36+AX36+BH36+BR36+CB36+CL36</f>
        <v>556</v>
      </c>
      <c r="L36" s="382" t="n">
        <f aca="false">AO36+AY36+BI36+BS36+CC36+CM36</f>
        <v>0</v>
      </c>
      <c r="M36" s="382" t="n">
        <f aca="false">AP36+AZ36+BJ36+BT36+CD36+CN36</f>
        <v>0</v>
      </c>
      <c r="N36" s="382" t="n">
        <f aca="false">AQ36+BA36+BK36+BU36+CE36+CO36</f>
        <v>26</v>
      </c>
      <c r="O36" s="383" t="n">
        <f aca="false">AR36+BB36+BL36+BV36+CF36+CP36</f>
        <v>48</v>
      </c>
      <c r="P36" s="369"/>
      <c r="Q36" s="342"/>
      <c r="R36" s="342"/>
      <c r="S36" s="342"/>
      <c r="T36" s="342"/>
      <c r="U36" s="342"/>
      <c r="V36" s="342"/>
      <c r="W36" s="342"/>
      <c r="X36" s="370"/>
      <c r="Y36" s="371"/>
      <c r="Z36" s="369"/>
      <c r="AA36" s="342"/>
      <c r="AB36" s="342"/>
      <c r="AC36" s="342"/>
      <c r="AD36" s="342"/>
      <c r="AE36" s="342"/>
      <c r="AF36" s="342"/>
      <c r="AG36" s="342"/>
      <c r="AH36" s="370"/>
      <c r="AI36" s="371"/>
      <c r="AJ36" s="369" t="n">
        <f aca="false">SUM(AJ37:AJ53)</f>
        <v>374</v>
      </c>
      <c r="AK36" s="369" t="n">
        <f aca="false">SUM(AK37:AK53)</f>
        <v>6</v>
      </c>
      <c r="AL36" s="369" t="n">
        <f aca="false">SUM(AL37:AL53)</f>
        <v>336</v>
      </c>
      <c r="AM36" s="369" t="n">
        <f aca="false">SUM(AM37:AM53)</f>
        <v>160</v>
      </c>
      <c r="AN36" s="369" t="n">
        <f aca="false">SUM(AN37:AN53)</f>
        <v>176</v>
      </c>
      <c r="AO36" s="369" t="n">
        <f aca="false">SUM(AO37:AO53)</f>
        <v>0</v>
      </c>
      <c r="AP36" s="369" t="n">
        <f aca="false">SUM(AP37:AP53)</f>
        <v>0</v>
      </c>
      <c r="AQ36" s="369" t="n">
        <f aca="false">SUM(AQ37:AQ53)</f>
        <v>8</v>
      </c>
      <c r="AR36" s="369" t="n">
        <f aca="false">SUM(AR37:AR53)</f>
        <v>24</v>
      </c>
      <c r="AS36" s="371"/>
      <c r="AT36" s="369" t="n">
        <f aca="false">SUM(AT37:AT53)</f>
        <v>321</v>
      </c>
      <c r="AU36" s="369" t="n">
        <f aca="false">SUM(AU37:AU53)</f>
        <v>14</v>
      </c>
      <c r="AV36" s="369" t="n">
        <f aca="false">SUM(AV37:AV53)</f>
        <v>285</v>
      </c>
      <c r="AW36" s="369" t="n">
        <f aca="false">SUM(AW37:AW53)</f>
        <v>111</v>
      </c>
      <c r="AX36" s="369" t="n">
        <f aca="false">SUM(AX37:AX53)</f>
        <v>174</v>
      </c>
      <c r="AY36" s="369" t="n">
        <f aca="false">SUM(AY37:AY53)</f>
        <v>0</v>
      </c>
      <c r="AZ36" s="369" t="n">
        <f aca="false">SUM(AZ37:AZ53)</f>
        <v>0</v>
      </c>
      <c r="BA36" s="369" t="n">
        <f aca="false">SUM(BA37:BA53)</f>
        <v>6</v>
      </c>
      <c r="BB36" s="369" t="n">
        <f aca="false">SUM(BB37:BB53)</f>
        <v>16</v>
      </c>
      <c r="BC36" s="371"/>
      <c r="BD36" s="369" t="n">
        <f aca="false">SUM(BD37:BD53)</f>
        <v>48</v>
      </c>
      <c r="BE36" s="369" t="n">
        <f aca="false">SUM(BE37:BE53)</f>
        <v>4</v>
      </c>
      <c r="BF36" s="369" t="n">
        <f aca="false">SUM(BF37:BF53)</f>
        <v>42</v>
      </c>
      <c r="BG36" s="369" t="n">
        <f aca="false">SUM(BG37:BG53)</f>
        <v>14</v>
      </c>
      <c r="BH36" s="369" t="n">
        <f aca="false">SUM(BH37:BH53)</f>
        <v>28</v>
      </c>
      <c r="BI36" s="369" t="n">
        <f aca="false">SUM(BI37:BI53)</f>
        <v>0</v>
      </c>
      <c r="BJ36" s="369" t="n">
        <f aca="false">SUM(BJ37:BJ53)</f>
        <v>0</v>
      </c>
      <c r="BK36" s="369" t="n">
        <f aca="false">SUM(BK37:BK53)</f>
        <v>2</v>
      </c>
      <c r="BL36" s="369" t="n">
        <f aca="false">SUM(BL37:BL53)</f>
        <v>0</v>
      </c>
      <c r="BM36" s="371"/>
      <c r="BN36" s="369" t="n">
        <f aca="false">SUM(BN37:BN53)</f>
        <v>125</v>
      </c>
      <c r="BO36" s="369" t="n">
        <f aca="false">SUM(BO37:BO53)</f>
        <v>0</v>
      </c>
      <c r="BP36" s="369" t="n">
        <f aca="false">SUM(BP37:BP53)</f>
        <v>115</v>
      </c>
      <c r="BQ36" s="369" t="n">
        <f aca="false">SUM(BQ37:BQ53)</f>
        <v>39</v>
      </c>
      <c r="BR36" s="369" t="n">
        <f aca="false">SUM(BR37:BR53)</f>
        <v>76</v>
      </c>
      <c r="BS36" s="369" t="n">
        <f aca="false">SUM(BS37:BS53)</f>
        <v>0</v>
      </c>
      <c r="BT36" s="369" t="n">
        <f aca="false">SUM(BT37:BT53)</f>
        <v>0</v>
      </c>
      <c r="BU36" s="369" t="n">
        <f aca="false">SUM(BU37:BU53)</f>
        <v>2</v>
      </c>
      <c r="BV36" s="369" t="n">
        <f aca="false">SUM(BV37:BV53)</f>
        <v>8</v>
      </c>
      <c r="BW36" s="371"/>
      <c r="BX36" s="369" t="n">
        <f aca="false">SUM(BX37:BX53)</f>
        <v>232</v>
      </c>
      <c r="BY36" s="369" t="n">
        <f aca="false">SUM(BY37:BY53)</f>
        <v>0</v>
      </c>
      <c r="BZ36" s="369" t="n">
        <f aca="false">SUM(BZ37:BZ53)</f>
        <v>224</v>
      </c>
      <c r="CA36" s="369" t="n">
        <f aca="false">SUM(CA37:CA53)</f>
        <v>122</v>
      </c>
      <c r="CB36" s="369" t="n">
        <f aca="false">SUM(CB37:CB53)</f>
        <v>102</v>
      </c>
      <c r="CC36" s="369" t="n">
        <f aca="false">SUM(CC37:CC53)</f>
        <v>0</v>
      </c>
      <c r="CD36" s="369" t="n">
        <f aca="false">SUM(CD37:CD53)</f>
        <v>0</v>
      </c>
      <c r="CE36" s="369" t="n">
        <f aca="false">SUM(CE37:CE53)</f>
        <v>8</v>
      </c>
      <c r="CF36" s="369" t="n">
        <f aca="false">SUM(CF37:CF53)</f>
        <v>0</v>
      </c>
      <c r="CG36" s="371"/>
      <c r="CH36" s="369" t="n">
        <f aca="false">SUM(CH37:CH53)</f>
        <v>0</v>
      </c>
      <c r="CI36" s="369" t="n">
        <f aca="false">SUM(CI37:CI53)</f>
        <v>0</v>
      </c>
      <c r="CJ36" s="369" t="n">
        <f aca="false">SUM(CJ37:CJ53)</f>
        <v>0</v>
      </c>
      <c r="CK36" s="369" t="n">
        <f aca="false">SUM(CK37:CK53)</f>
        <v>0</v>
      </c>
      <c r="CL36" s="369" t="n">
        <f aca="false">SUM(CL37:CL53)</f>
        <v>0</v>
      </c>
      <c r="CM36" s="369" t="n">
        <f aca="false">SUM(CM37:CM53)</f>
        <v>0</v>
      </c>
      <c r="CN36" s="369" t="n">
        <f aca="false">SUM(CN37:CN53)</f>
        <v>0</v>
      </c>
      <c r="CO36" s="369" t="n">
        <f aca="false">SUM(CO37:CO53)</f>
        <v>0</v>
      </c>
      <c r="CP36" s="369" t="n">
        <f aca="false">SUM(CP37:CP53)</f>
        <v>0</v>
      </c>
      <c r="CQ36" s="371"/>
      <c r="CR36" s="372"/>
      <c r="CS36" s="372"/>
    </row>
    <row r="37" customFormat="false" ht="15" hidden="false" customHeight="false" outlineLevel="0" collapsed="false">
      <c r="A37" s="64" t="s">
        <v>59</v>
      </c>
      <c r="B37" s="65" t="s">
        <v>60</v>
      </c>
      <c r="C37" s="34" t="n">
        <v>3</v>
      </c>
      <c r="D37" s="65"/>
      <c r="E37" s="34"/>
      <c r="F37" s="34"/>
      <c r="G37" s="34" t="n">
        <f aca="false">AJ37+AT37+BD37+BN37+BX37+CH37</f>
        <v>80</v>
      </c>
      <c r="H37" s="34" t="n">
        <f aca="false">AK37+AU37+BE37+BO37+BY37+CI37</f>
        <v>6</v>
      </c>
      <c r="I37" s="34" t="n">
        <f aca="false">AL37+AV37+BF37+BP37+BZ37+CJ37</f>
        <v>64</v>
      </c>
      <c r="J37" s="34" t="n">
        <f aca="false">AM37+AW37+BG37+BQ37+CA37+CK37</f>
        <v>24</v>
      </c>
      <c r="K37" s="34" t="n">
        <f aca="false">AN37+AX37+BH37+BR37+CB37+CL37</f>
        <v>40</v>
      </c>
      <c r="L37" s="34" t="n">
        <f aca="false">AO37+AY37+BI37+BS37+CC37+CM37</f>
        <v>0</v>
      </c>
      <c r="M37" s="34" t="n">
        <f aca="false">AP37+AZ37+BJ37+BT37+CD37+CN37</f>
        <v>0</v>
      </c>
      <c r="N37" s="34" t="n">
        <f aca="false">AQ37+BA37+BK37+BU37+CE37+CO37</f>
        <v>2</v>
      </c>
      <c r="O37" s="53" t="n">
        <f aca="false">AR37+BB37+BL37+BV37+CF37+CP37</f>
        <v>8</v>
      </c>
      <c r="P37" s="36"/>
      <c r="Q37" s="34"/>
      <c r="R37" s="34"/>
      <c r="S37" s="34"/>
      <c r="T37" s="34"/>
      <c r="U37" s="34"/>
      <c r="V37" s="34"/>
      <c r="W37" s="34"/>
      <c r="X37" s="52"/>
      <c r="Y37" s="53"/>
      <c r="Z37" s="36"/>
      <c r="AA37" s="34"/>
      <c r="AB37" s="34"/>
      <c r="AC37" s="34"/>
      <c r="AD37" s="34"/>
      <c r="AE37" s="34"/>
      <c r="AF37" s="34"/>
      <c r="AG37" s="34"/>
      <c r="AH37" s="52"/>
      <c r="AI37" s="53"/>
      <c r="AJ37" s="36" t="n">
        <f aca="false">AK37+AL37+AP37+AQ37+AR37</f>
        <v>80</v>
      </c>
      <c r="AK37" s="356" t="n">
        <v>6</v>
      </c>
      <c r="AL37" s="356" t="n">
        <v>64</v>
      </c>
      <c r="AM37" s="356" t="n">
        <f aca="false">AL37-AN37</f>
        <v>24</v>
      </c>
      <c r="AN37" s="356" t="n">
        <v>40</v>
      </c>
      <c r="AO37" s="356"/>
      <c r="AP37" s="356"/>
      <c r="AQ37" s="356" t="n">
        <v>2</v>
      </c>
      <c r="AR37" s="376" t="n">
        <v>8</v>
      </c>
      <c r="AS37" s="385" t="s">
        <v>267</v>
      </c>
      <c r="AT37" s="386" t="n">
        <f aca="false">AU37+AV37+AZ37+BA37+BB37</f>
        <v>0</v>
      </c>
      <c r="AU37" s="356"/>
      <c r="AV37" s="34"/>
      <c r="AW37" s="34" t="n">
        <f aca="false">AV37-AX37</f>
        <v>0</v>
      </c>
      <c r="AX37" s="34"/>
      <c r="AY37" s="34"/>
      <c r="AZ37" s="34"/>
      <c r="BA37" s="34"/>
      <c r="BB37" s="52"/>
      <c r="BC37" s="53"/>
      <c r="BD37" s="36" t="n">
        <f aca="false">BE37+BF37+BJ37+BK37+BL37</f>
        <v>0</v>
      </c>
      <c r="BE37" s="34"/>
      <c r="BF37" s="34"/>
      <c r="BG37" s="34" t="n">
        <f aca="false">BF37-BH37</f>
        <v>0</v>
      </c>
      <c r="BH37" s="34"/>
      <c r="BI37" s="34"/>
      <c r="BJ37" s="34"/>
      <c r="BK37" s="34"/>
      <c r="BL37" s="52"/>
      <c r="BM37" s="53"/>
      <c r="BN37" s="36" t="n">
        <f aca="false">BO37+BP37+BT37+BU37+BV37</f>
        <v>0</v>
      </c>
      <c r="BO37" s="34"/>
      <c r="BP37" s="34"/>
      <c r="BQ37" s="34" t="n">
        <f aca="false">BP37-BR37</f>
        <v>0</v>
      </c>
      <c r="BR37" s="34"/>
      <c r="BS37" s="34"/>
      <c r="BT37" s="34"/>
      <c r="BU37" s="34"/>
      <c r="BV37" s="52"/>
      <c r="BW37" s="53"/>
      <c r="BX37" s="36" t="n">
        <f aca="false">BY37+BZ37+CD37+CE37+CF37</f>
        <v>0</v>
      </c>
      <c r="BY37" s="34"/>
      <c r="BZ37" s="34"/>
      <c r="CA37" s="34" t="n">
        <f aca="false">BZ37-CB37</f>
        <v>0</v>
      </c>
      <c r="CB37" s="34"/>
      <c r="CC37" s="34"/>
      <c r="CD37" s="34"/>
      <c r="CE37" s="34"/>
      <c r="CF37" s="52"/>
      <c r="CG37" s="53"/>
      <c r="CH37" s="36" t="n">
        <f aca="false">CI37+CJ37+CN37+CO37+CP37</f>
        <v>0</v>
      </c>
      <c r="CI37" s="34"/>
      <c r="CJ37" s="34"/>
      <c r="CK37" s="34" t="n">
        <f aca="false">CJ37-CL37</f>
        <v>0</v>
      </c>
      <c r="CL37" s="34"/>
      <c r="CM37" s="34"/>
      <c r="CN37" s="34"/>
      <c r="CO37" s="34"/>
      <c r="CP37" s="52"/>
      <c r="CQ37" s="53"/>
      <c r="CR37" s="374"/>
    </row>
    <row r="38" customFormat="false" ht="15" hidden="false" customHeight="false" outlineLevel="0" collapsed="false">
      <c r="A38" s="64" t="s">
        <v>61</v>
      </c>
      <c r="B38" s="65" t="s">
        <v>62</v>
      </c>
      <c r="C38" s="34" t="n">
        <v>4</v>
      </c>
      <c r="D38" s="65"/>
      <c r="E38" s="34"/>
      <c r="F38" s="34"/>
      <c r="G38" s="34" t="n">
        <f aca="false">AJ38+AT38+BD38+BN38+BX38+CH38</f>
        <v>117</v>
      </c>
      <c r="H38" s="34" t="n">
        <f aca="false">AK38+AU38+BE38+BO38+BY38+CI38</f>
        <v>0</v>
      </c>
      <c r="I38" s="34" t="n">
        <f aca="false">AL38+AV38+BF38+BP38+BZ38+CJ38</f>
        <v>105</v>
      </c>
      <c r="J38" s="34" t="n">
        <f aca="false">AM38+AW38+BG38+BQ38+CA38+CK38</f>
        <v>55</v>
      </c>
      <c r="K38" s="34" t="n">
        <f aca="false">AN38+AX38+BH38+BR38+CB38+CL38</f>
        <v>50</v>
      </c>
      <c r="L38" s="34" t="n">
        <f aca="false">AO38+AY38+BI38+BS38+CC38+CM38</f>
        <v>0</v>
      </c>
      <c r="M38" s="34" t="n">
        <f aca="false">AP38+AZ38+BJ38+BT38+CD38+CN38</f>
        <v>0</v>
      </c>
      <c r="N38" s="34" t="n">
        <f aca="false">AQ38+BA38+BK38+BU38+CE38+CO38</f>
        <v>4</v>
      </c>
      <c r="O38" s="53" t="n">
        <f aca="false">AR38+BB38+BL38+BV38+CF38+CP38</f>
        <v>8</v>
      </c>
      <c r="P38" s="36"/>
      <c r="Q38" s="34"/>
      <c r="R38" s="34"/>
      <c r="S38" s="34"/>
      <c r="T38" s="34"/>
      <c r="U38" s="34"/>
      <c r="V38" s="34"/>
      <c r="W38" s="34"/>
      <c r="X38" s="52"/>
      <c r="Y38" s="53"/>
      <c r="Z38" s="36"/>
      <c r="AA38" s="34"/>
      <c r="AB38" s="34"/>
      <c r="AC38" s="34"/>
      <c r="AD38" s="34"/>
      <c r="AE38" s="34"/>
      <c r="AF38" s="34"/>
      <c r="AG38" s="34"/>
      <c r="AH38" s="52"/>
      <c r="AI38" s="53"/>
      <c r="AJ38" s="36" t="n">
        <f aca="false">AK38+AL38+AP38+AQ38+AR38</f>
        <v>50</v>
      </c>
      <c r="AK38" s="356" t="n">
        <v>0</v>
      </c>
      <c r="AL38" s="356" t="n">
        <v>48</v>
      </c>
      <c r="AM38" s="356" t="n">
        <f aca="false">AL38-AN38</f>
        <v>24</v>
      </c>
      <c r="AN38" s="356" t="n">
        <v>24</v>
      </c>
      <c r="AO38" s="356"/>
      <c r="AP38" s="356"/>
      <c r="AQ38" s="356" t="n">
        <v>2</v>
      </c>
      <c r="AR38" s="376"/>
      <c r="AS38" s="385" t="s">
        <v>266</v>
      </c>
      <c r="AT38" s="386" t="n">
        <f aca="false">AU38+AV38+AZ38+BA38+BB38</f>
        <v>67</v>
      </c>
      <c r="AU38" s="356" t="n">
        <v>0</v>
      </c>
      <c r="AV38" s="34" t="n">
        <v>57</v>
      </c>
      <c r="AW38" s="34" t="n">
        <f aca="false">AV38-AX38</f>
        <v>31</v>
      </c>
      <c r="AX38" s="34" t="n">
        <v>26</v>
      </c>
      <c r="AY38" s="34"/>
      <c r="AZ38" s="34"/>
      <c r="BA38" s="34" t="n">
        <v>2</v>
      </c>
      <c r="BB38" s="37" t="n">
        <v>8</v>
      </c>
      <c r="BC38" s="53" t="s">
        <v>267</v>
      </c>
      <c r="BD38" s="36" t="n">
        <f aca="false">BE38+BF38+BJ38+BK38+BL38</f>
        <v>0</v>
      </c>
      <c r="BE38" s="34"/>
      <c r="BF38" s="34"/>
      <c r="BG38" s="34" t="n">
        <f aca="false">BF38-BH38</f>
        <v>0</v>
      </c>
      <c r="BH38" s="34"/>
      <c r="BI38" s="34"/>
      <c r="BJ38" s="34"/>
      <c r="BK38" s="34"/>
      <c r="BL38" s="52"/>
      <c r="BM38" s="53"/>
      <c r="BN38" s="36" t="n">
        <f aca="false">BO38+BP38+BT38+BU38+BV38</f>
        <v>0</v>
      </c>
      <c r="BO38" s="34"/>
      <c r="BP38" s="34"/>
      <c r="BQ38" s="34" t="n">
        <f aca="false">BP38-BR38</f>
        <v>0</v>
      </c>
      <c r="BR38" s="34"/>
      <c r="BS38" s="34"/>
      <c r="BT38" s="34"/>
      <c r="BU38" s="34"/>
      <c r="BV38" s="52"/>
      <c r="BW38" s="53"/>
      <c r="BX38" s="36" t="n">
        <f aca="false">BY38+BZ38+CD38+CE38+CF38</f>
        <v>0</v>
      </c>
      <c r="BY38" s="34"/>
      <c r="BZ38" s="34"/>
      <c r="CA38" s="34" t="n">
        <f aca="false">BZ38-CB38</f>
        <v>0</v>
      </c>
      <c r="CB38" s="34"/>
      <c r="CC38" s="34"/>
      <c r="CD38" s="34"/>
      <c r="CE38" s="34"/>
      <c r="CF38" s="52"/>
      <c r="CG38" s="53"/>
      <c r="CH38" s="36" t="n">
        <f aca="false">CI38+CJ38+CN38+CO38+CP38</f>
        <v>0</v>
      </c>
      <c r="CI38" s="34"/>
      <c r="CJ38" s="34"/>
      <c r="CK38" s="34" t="n">
        <f aca="false">CJ38-CL38</f>
        <v>0</v>
      </c>
      <c r="CL38" s="34"/>
      <c r="CM38" s="34"/>
      <c r="CN38" s="34"/>
      <c r="CO38" s="34"/>
      <c r="CP38" s="52"/>
      <c r="CQ38" s="53"/>
      <c r="CR38" s="374"/>
    </row>
    <row r="39" customFormat="false" ht="15" hidden="false" customHeight="false" outlineLevel="0" collapsed="false">
      <c r="A39" s="64" t="s">
        <v>63</v>
      </c>
      <c r="B39" s="65" t="s">
        <v>64</v>
      </c>
      <c r="C39" s="34" t="n">
        <v>3</v>
      </c>
      <c r="D39" s="65"/>
      <c r="E39" s="34"/>
      <c r="F39" s="34"/>
      <c r="G39" s="34" t="n">
        <f aca="false">AJ39+AT39+BD39+BN39+BX39+CH39</f>
        <v>74</v>
      </c>
      <c r="H39" s="34" t="n">
        <f aca="false">AK39+AU39+BE39+BO39+BY39+CI39</f>
        <v>0</v>
      </c>
      <c r="I39" s="34" t="n">
        <f aca="false">AL39+AV39+BF39+BP39+BZ39+CJ39</f>
        <v>64</v>
      </c>
      <c r="J39" s="34" t="n">
        <f aca="false">AM39+AW39+BG39+BQ39+CA39+CK39</f>
        <v>14</v>
      </c>
      <c r="K39" s="34" t="n">
        <f aca="false">AN39+AX39+BH39+BR39+CB39+CL39</f>
        <v>50</v>
      </c>
      <c r="L39" s="34" t="n">
        <f aca="false">AO39+AY39+BI39+BS39+CC39+CM39</f>
        <v>0</v>
      </c>
      <c r="M39" s="34" t="n">
        <f aca="false">AP39+AZ39+BJ39+BT39+CD39+CN39</f>
        <v>0</v>
      </c>
      <c r="N39" s="34" t="n">
        <f aca="false">AQ39+BA39+BK39+BU39+CE39+CO39</f>
        <v>2</v>
      </c>
      <c r="O39" s="53" t="n">
        <f aca="false">AR39+BB39+BL39+BV39+CF39+CP39</f>
        <v>8</v>
      </c>
      <c r="P39" s="36"/>
      <c r="Q39" s="34"/>
      <c r="R39" s="34"/>
      <c r="S39" s="34"/>
      <c r="T39" s="34"/>
      <c r="U39" s="34"/>
      <c r="V39" s="34"/>
      <c r="W39" s="34"/>
      <c r="X39" s="52"/>
      <c r="Y39" s="53"/>
      <c r="Z39" s="36"/>
      <c r="AA39" s="34"/>
      <c r="AB39" s="34"/>
      <c r="AC39" s="34"/>
      <c r="AD39" s="34"/>
      <c r="AE39" s="34"/>
      <c r="AF39" s="34"/>
      <c r="AG39" s="34"/>
      <c r="AH39" s="52"/>
      <c r="AI39" s="53"/>
      <c r="AJ39" s="36" t="n">
        <f aca="false">AK39+AL39+AP39+AQ39+AR39</f>
        <v>74</v>
      </c>
      <c r="AK39" s="356" t="n">
        <v>0</v>
      </c>
      <c r="AL39" s="356" t="n">
        <v>64</v>
      </c>
      <c r="AM39" s="356" t="n">
        <f aca="false">AL39-AN39</f>
        <v>14</v>
      </c>
      <c r="AN39" s="356" t="n">
        <v>50</v>
      </c>
      <c r="AO39" s="356"/>
      <c r="AP39" s="356"/>
      <c r="AQ39" s="356" t="n">
        <v>2</v>
      </c>
      <c r="AR39" s="376" t="n">
        <v>8</v>
      </c>
      <c r="AS39" s="385" t="s">
        <v>267</v>
      </c>
      <c r="AT39" s="386" t="n">
        <f aca="false">AU39+AV39+AZ39+BA39+BB39</f>
        <v>0</v>
      </c>
      <c r="AU39" s="356"/>
      <c r="AV39" s="34"/>
      <c r="AW39" s="34" t="n">
        <f aca="false">AV39-AX39</f>
        <v>0</v>
      </c>
      <c r="AX39" s="34"/>
      <c r="AY39" s="34"/>
      <c r="AZ39" s="34"/>
      <c r="BA39" s="34"/>
      <c r="BB39" s="52"/>
      <c r="BC39" s="53"/>
      <c r="BD39" s="36" t="n">
        <f aca="false">BE39+BF39+BJ39+BK39+BL39</f>
        <v>0</v>
      </c>
      <c r="BE39" s="34"/>
      <c r="BF39" s="34"/>
      <c r="BG39" s="34" t="n">
        <f aca="false">BF39-BH39</f>
        <v>0</v>
      </c>
      <c r="BH39" s="34"/>
      <c r="BI39" s="34"/>
      <c r="BJ39" s="34"/>
      <c r="BK39" s="34"/>
      <c r="BL39" s="52"/>
      <c r="BM39" s="53"/>
      <c r="BN39" s="36" t="n">
        <f aca="false">BO39+BP39+BT39+BU39+BV39</f>
        <v>0</v>
      </c>
      <c r="BO39" s="34"/>
      <c r="BP39" s="34"/>
      <c r="BQ39" s="34" t="n">
        <f aca="false">BP39-BR39</f>
        <v>0</v>
      </c>
      <c r="BR39" s="34"/>
      <c r="BS39" s="34"/>
      <c r="BT39" s="34"/>
      <c r="BU39" s="34"/>
      <c r="BV39" s="52"/>
      <c r="BW39" s="53"/>
      <c r="BX39" s="36" t="n">
        <f aca="false">BY39+BZ39+CD39+CE39+CF39</f>
        <v>0</v>
      </c>
      <c r="BY39" s="34"/>
      <c r="BZ39" s="34"/>
      <c r="CA39" s="34" t="n">
        <f aca="false">BZ39-CB39</f>
        <v>0</v>
      </c>
      <c r="CB39" s="34"/>
      <c r="CC39" s="34"/>
      <c r="CD39" s="34"/>
      <c r="CE39" s="34"/>
      <c r="CF39" s="52"/>
      <c r="CG39" s="53"/>
      <c r="CH39" s="36" t="n">
        <f aca="false">CI39+CJ39+CN39+CO39+CP39</f>
        <v>0</v>
      </c>
      <c r="CI39" s="34"/>
      <c r="CJ39" s="34"/>
      <c r="CK39" s="34" t="n">
        <f aca="false">CJ39-CL39</f>
        <v>0</v>
      </c>
      <c r="CL39" s="34"/>
      <c r="CM39" s="34"/>
      <c r="CN39" s="34"/>
      <c r="CO39" s="34"/>
      <c r="CP39" s="52"/>
      <c r="CQ39" s="53"/>
      <c r="CR39" s="374"/>
    </row>
    <row r="40" customFormat="false" ht="15" hidden="false" customHeight="false" outlineLevel="0" collapsed="false">
      <c r="A40" s="64" t="s">
        <v>65</v>
      </c>
      <c r="B40" s="65" t="s">
        <v>66</v>
      </c>
      <c r="C40" s="34" t="n">
        <v>4</v>
      </c>
      <c r="D40" s="65"/>
      <c r="E40" s="34"/>
      <c r="F40" s="34"/>
      <c r="G40" s="34" t="n">
        <f aca="false">AJ40+AT40+BD40+BN40+BX40+CH40</f>
        <v>96</v>
      </c>
      <c r="H40" s="34" t="n">
        <f aca="false">AK40+AU40+BE40+BO40+BY40+CI40</f>
        <v>8</v>
      </c>
      <c r="I40" s="34" t="n">
        <f aca="false">AL40+AV40+BF40+BP40+BZ40+CJ40</f>
        <v>76</v>
      </c>
      <c r="J40" s="34" t="n">
        <f aca="false">AM40+AW40+BG40+BQ40+CA40+CK40</f>
        <v>32</v>
      </c>
      <c r="K40" s="34" t="n">
        <f aca="false">AN40+AX40+BH40+BR40+CB40+CL40</f>
        <v>44</v>
      </c>
      <c r="L40" s="34" t="n">
        <f aca="false">AO40+AY40+BI40+BS40+CC40+CM40</f>
        <v>0</v>
      </c>
      <c r="M40" s="34" t="n">
        <f aca="false">AP40+AZ40+BJ40+BT40+CD40+CN40</f>
        <v>0</v>
      </c>
      <c r="N40" s="34" t="n">
        <f aca="false">AQ40+BA40+BK40+BU40+CE40+CO40</f>
        <v>4</v>
      </c>
      <c r="O40" s="53" t="n">
        <f aca="false">AR40+BB40+BL40+BV40+CF40+CP40</f>
        <v>8</v>
      </c>
      <c r="P40" s="36"/>
      <c r="Q40" s="34"/>
      <c r="R40" s="34"/>
      <c r="S40" s="34"/>
      <c r="T40" s="34"/>
      <c r="U40" s="34"/>
      <c r="V40" s="34"/>
      <c r="W40" s="34"/>
      <c r="X40" s="52"/>
      <c r="Y40" s="53"/>
      <c r="Z40" s="36"/>
      <c r="AA40" s="34"/>
      <c r="AB40" s="34"/>
      <c r="AC40" s="34"/>
      <c r="AD40" s="34"/>
      <c r="AE40" s="34"/>
      <c r="AF40" s="34"/>
      <c r="AG40" s="34"/>
      <c r="AH40" s="52"/>
      <c r="AI40" s="53"/>
      <c r="AJ40" s="36" t="n">
        <f aca="false">AK40+AL40+AP40+AQ40+AR40</f>
        <v>0</v>
      </c>
      <c r="AK40" s="356"/>
      <c r="AL40" s="356"/>
      <c r="AM40" s="356" t="n">
        <f aca="false">AL40-AN40</f>
        <v>0</v>
      </c>
      <c r="AN40" s="356"/>
      <c r="AO40" s="356"/>
      <c r="AP40" s="356"/>
      <c r="AQ40" s="356"/>
      <c r="AR40" s="376"/>
      <c r="AS40" s="385"/>
      <c r="AT40" s="386" t="n">
        <f aca="false">AU40+AV40+AZ40+BA40+BB40</f>
        <v>96</v>
      </c>
      <c r="AU40" s="356" t="n">
        <v>8</v>
      </c>
      <c r="AV40" s="34" t="n">
        <v>76</v>
      </c>
      <c r="AW40" s="34" t="n">
        <f aca="false">AV40-AX40</f>
        <v>32</v>
      </c>
      <c r="AX40" s="34" t="n">
        <v>44</v>
      </c>
      <c r="AY40" s="34"/>
      <c r="AZ40" s="34"/>
      <c r="BA40" s="34" t="n">
        <v>4</v>
      </c>
      <c r="BB40" s="52" t="n">
        <v>8</v>
      </c>
      <c r="BC40" s="53" t="s">
        <v>267</v>
      </c>
      <c r="BD40" s="36" t="n">
        <f aca="false">BE40+BF40+BJ40+BK40+BL40</f>
        <v>0</v>
      </c>
      <c r="BE40" s="34"/>
      <c r="BF40" s="34"/>
      <c r="BG40" s="34" t="n">
        <f aca="false">BF40-BH40</f>
        <v>0</v>
      </c>
      <c r="BH40" s="34"/>
      <c r="BI40" s="34"/>
      <c r="BJ40" s="34"/>
      <c r="BK40" s="34"/>
      <c r="BL40" s="52"/>
      <c r="BM40" s="53"/>
      <c r="BN40" s="36" t="n">
        <f aca="false">BO40+BP40+BT40+BU40+BV40</f>
        <v>0</v>
      </c>
      <c r="BO40" s="34"/>
      <c r="BP40" s="34"/>
      <c r="BQ40" s="34" t="n">
        <f aca="false">BP40-BR40</f>
        <v>0</v>
      </c>
      <c r="BR40" s="34"/>
      <c r="BS40" s="34"/>
      <c r="BT40" s="34"/>
      <c r="BU40" s="34"/>
      <c r="BV40" s="52"/>
      <c r="BW40" s="53"/>
      <c r="BX40" s="36" t="n">
        <f aca="false">BY40+BZ40+CD40+CE40+CF40</f>
        <v>0</v>
      </c>
      <c r="BY40" s="34"/>
      <c r="BZ40" s="34"/>
      <c r="CA40" s="34" t="n">
        <f aca="false">BZ40-CB40</f>
        <v>0</v>
      </c>
      <c r="CB40" s="34"/>
      <c r="CC40" s="34"/>
      <c r="CD40" s="34"/>
      <c r="CE40" s="34"/>
      <c r="CF40" s="52"/>
      <c r="CG40" s="53"/>
      <c r="CH40" s="36" t="n">
        <f aca="false">CI40+CJ40+CN40+CO40+CP40</f>
        <v>0</v>
      </c>
      <c r="CI40" s="34"/>
      <c r="CJ40" s="34"/>
      <c r="CK40" s="34" t="n">
        <f aca="false">CJ40-CL40</f>
        <v>0</v>
      </c>
      <c r="CL40" s="34"/>
      <c r="CM40" s="34"/>
      <c r="CN40" s="34"/>
      <c r="CO40" s="34"/>
      <c r="CP40" s="52"/>
      <c r="CQ40" s="53"/>
      <c r="CR40" s="374"/>
    </row>
    <row r="41" customFormat="false" ht="25.5" hidden="false" customHeight="false" outlineLevel="0" collapsed="false">
      <c r="A41" s="64" t="s">
        <v>67</v>
      </c>
      <c r="B41" s="65" t="s">
        <v>68</v>
      </c>
      <c r="C41" s="34"/>
      <c r="D41" s="65" t="s">
        <v>49</v>
      </c>
      <c r="E41" s="34"/>
      <c r="F41" s="34"/>
      <c r="G41" s="34" t="n">
        <f aca="false">AJ41+AT41+BD41+BN41+BX41+CH41</f>
        <v>32</v>
      </c>
      <c r="H41" s="34" t="n">
        <f aca="false">AK41+AU41+BE41+BO41+BY41+CI41</f>
        <v>0</v>
      </c>
      <c r="I41" s="34" t="n">
        <f aca="false">AL41+AV41+BF41+BP41+BZ41+CJ41</f>
        <v>32</v>
      </c>
      <c r="J41" s="34" t="n">
        <f aca="false">AM41+AW41+BG41+BQ41+CA41+CK41</f>
        <v>18</v>
      </c>
      <c r="K41" s="34" t="n">
        <f aca="false">AN41+AX41+BH41+BR41+CB41+CL41</f>
        <v>14</v>
      </c>
      <c r="L41" s="34" t="n">
        <f aca="false">AO41+AY41+BI41+BS41+CC41+CM41</f>
        <v>0</v>
      </c>
      <c r="M41" s="34" t="n">
        <f aca="false">AP41+AZ41+BJ41+BT41+CD41+CN41</f>
        <v>0</v>
      </c>
      <c r="N41" s="34" t="n">
        <f aca="false">AQ41+BA41+BK41+BU41+CE41+CO41</f>
        <v>0</v>
      </c>
      <c r="O41" s="53" t="n">
        <f aca="false">AR41+BB41+BL41+BV41+CF41+CP41</f>
        <v>0</v>
      </c>
      <c r="P41" s="36"/>
      <c r="Q41" s="34"/>
      <c r="R41" s="34"/>
      <c r="S41" s="34"/>
      <c r="T41" s="34"/>
      <c r="U41" s="34"/>
      <c r="V41" s="34"/>
      <c r="W41" s="34"/>
      <c r="X41" s="52"/>
      <c r="Y41" s="53"/>
      <c r="Z41" s="36"/>
      <c r="AA41" s="34"/>
      <c r="AB41" s="34"/>
      <c r="AC41" s="34"/>
      <c r="AD41" s="34"/>
      <c r="AE41" s="34"/>
      <c r="AF41" s="34"/>
      <c r="AG41" s="34"/>
      <c r="AH41" s="52"/>
      <c r="AI41" s="53"/>
      <c r="AJ41" s="36" t="n">
        <f aca="false">AK41+AL41+AP41+AQ41+AR41</f>
        <v>0</v>
      </c>
      <c r="AK41" s="34"/>
      <c r="AL41" s="34"/>
      <c r="AM41" s="34" t="n">
        <f aca="false">AL41-AN41</f>
        <v>0</v>
      </c>
      <c r="AN41" s="34"/>
      <c r="AO41" s="34"/>
      <c r="AP41" s="34"/>
      <c r="AQ41" s="34"/>
      <c r="AR41" s="52"/>
      <c r="AS41" s="53"/>
      <c r="AT41" s="36" t="n">
        <f aca="false">AU41+AV41+AZ41+BA41+BB41</f>
        <v>0</v>
      </c>
      <c r="AU41" s="34"/>
      <c r="AV41" s="34"/>
      <c r="AW41" s="34" t="n">
        <f aca="false">AV41-AX41</f>
        <v>0</v>
      </c>
      <c r="AX41" s="34"/>
      <c r="AY41" s="34"/>
      <c r="AZ41" s="34"/>
      <c r="BA41" s="34"/>
      <c r="BB41" s="52"/>
      <c r="BC41" s="53"/>
      <c r="BD41" s="36" t="n">
        <f aca="false">BE41+BF41+BJ41+BK41+BL41</f>
        <v>0</v>
      </c>
      <c r="BE41" s="34"/>
      <c r="BF41" s="34"/>
      <c r="BG41" s="34" t="n">
        <f aca="false">BF41-BH41</f>
        <v>0</v>
      </c>
      <c r="BH41" s="34"/>
      <c r="BI41" s="34"/>
      <c r="BJ41" s="34"/>
      <c r="BK41" s="34"/>
      <c r="BL41" s="52"/>
      <c r="BM41" s="53"/>
      <c r="BN41" s="36" t="n">
        <f aca="false">BO41+BP41+BT41+BU41+BV41</f>
        <v>0</v>
      </c>
      <c r="BO41" s="34"/>
      <c r="BP41" s="34"/>
      <c r="BQ41" s="34" t="n">
        <f aca="false">BP41-BR41</f>
        <v>0</v>
      </c>
      <c r="BR41" s="34"/>
      <c r="BS41" s="34"/>
      <c r="BT41" s="34"/>
      <c r="BU41" s="34"/>
      <c r="BV41" s="52"/>
      <c r="BW41" s="53"/>
      <c r="BX41" s="36" t="n">
        <f aca="false">BY41+BZ41+CD41+CE41+CF41</f>
        <v>32</v>
      </c>
      <c r="BY41" s="356"/>
      <c r="BZ41" s="356" t="n">
        <v>32</v>
      </c>
      <c r="CA41" s="356" t="n">
        <f aca="false">BZ41-CB41</f>
        <v>18</v>
      </c>
      <c r="CB41" s="356" t="n">
        <v>14</v>
      </c>
      <c r="CC41" s="356"/>
      <c r="CD41" s="356"/>
      <c r="CE41" s="356" t="n">
        <v>0</v>
      </c>
      <c r="CF41" s="376"/>
      <c r="CG41" s="53" t="s">
        <v>298</v>
      </c>
      <c r="CH41" s="36" t="n">
        <f aca="false">CI41+CJ41+CN41+CO41+CP41</f>
        <v>0</v>
      </c>
      <c r="CI41" s="34"/>
      <c r="CJ41" s="34"/>
      <c r="CK41" s="34" t="n">
        <f aca="false">CJ41-CL41</f>
        <v>0</v>
      </c>
      <c r="CL41" s="34"/>
      <c r="CM41" s="34"/>
      <c r="CN41" s="34"/>
      <c r="CO41" s="34"/>
      <c r="CP41" s="52"/>
      <c r="CQ41" s="53"/>
      <c r="CR41" s="374"/>
    </row>
    <row r="42" customFormat="false" ht="15" hidden="false" customHeight="false" outlineLevel="0" collapsed="false">
      <c r="A42" s="64" t="s">
        <v>69</v>
      </c>
      <c r="B42" s="65" t="s">
        <v>70</v>
      </c>
      <c r="C42" s="34"/>
      <c r="D42" s="65"/>
      <c r="E42" s="34" t="n">
        <v>7</v>
      </c>
      <c r="F42" s="34"/>
      <c r="G42" s="34" t="n">
        <f aca="false">AJ42+AT42+BD42+BN42+BX42+CH42</f>
        <v>68</v>
      </c>
      <c r="H42" s="34" t="n">
        <f aca="false">AK42+AU42+BE42+BO42+BY42+CI42</f>
        <v>0</v>
      </c>
      <c r="I42" s="34" t="n">
        <f aca="false">AL42+AV42+BF42+BP42+BZ42+CJ42</f>
        <v>64</v>
      </c>
      <c r="J42" s="34" t="n">
        <f aca="false">AM42+AW42+BG42+BQ42+CA42+CK42</f>
        <v>44</v>
      </c>
      <c r="K42" s="34" t="n">
        <f aca="false">AN42+AX42+BH42+BR42+CB42+CL42</f>
        <v>20</v>
      </c>
      <c r="L42" s="34" t="n">
        <f aca="false">AO42+AY42+BI42+BS42+CC42+CM42</f>
        <v>0</v>
      </c>
      <c r="M42" s="34" t="n">
        <f aca="false">AP42+AZ42+BJ42+BT42+CD42+CN42</f>
        <v>0</v>
      </c>
      <c r="N42" s="34" t="n">
        <f aca="false">AQ42+BA42+BK42+BU42+CE42+CO42</f>
        <v>4</v>
      </c>
      <c r="O42" s="53" t="n">
        <f aca="false">AR42+BB42+BL42+BV42+CF42+CP42</f>
        <v>0</v>
      </c>
      <c r="P42" s="36"/>
      <c r="Q42" s="34"/>
      <c r="R42" s="34"/>
      <c r="S42" s="34"/>
      <c r="T42" s="34"/>
      <c r="U42" s="34"/>
      <c r="V42" s="34"/>
      <c r="W42" s="34"/>
      <c r="X42" s="52"/>
      <c r="Y42" s="53"/>
      <c r="Z42" s="36"/>
      <c r="AA42" s="34"/>
      <c r="AB42" s="34"/>
      <c r="AC42" s="34"/>
      <c r="AD42" s="34"/>
      <c r="AE42" s="34"/>
      <c r="AF42" s="34"/>
      <c r="AG42" s="34"/>
      <c r="AH42" s="52"/>
      <c r="AI42" s="53"/>
      <c r="AJ42" s="36" t="n">
        <f aca="false">AK42+AL42+AP42+AQ42+AR42</f>
        <v>0</v>
      </c>
      <c r="AK42" s="34"/>
      <c r="AL42" s="34"/>
      <c r="AM42" s="34" t="n">
        <f aca="false">AL42-AN42</f>
        <v>0</v>
      </c>
      <c r="AN42" s="34"/>
      <c r="AO42" s="34"/>
      <c r="AP42" s="34"/>
      <c r="AQ42" s="34"/>
      <c r="AR42" s="52"/>
      <c r="AS42" s="53"/>
      <c r="AT42" s="36" t="n">
        <f aca="false">AU42+AV42+AZ42+BA42+BB42</f>
        <v>0</v>
      </c>
      <c r="AU42" s="34"/>
      <c r="AV42" s="34"/>
      <c r="AW42" s="34" t="n">
        <f aca="false">AV42-AX42</f>
        <v>0</v>
      </c>
      <c r="AX42" s="34"/>
      <c r="AY42" s="34"/>
      <c r="AZ42" s="34"/>
      <c r="BA42" s="34"/>
      <c r="BB42" s="52"/>
      <c r="BC42" s="53"/>
      <c r="BD42" s="36" t="n">
        <f aca="false">BE42+BF42+BJ42+BK42+BL42</f>
        <v>0</v>
      </c>
      <c r="BE42" s="34"/>
      <c r="BF42" s="34"/>
      <c r="BG42" s="34" t="n">
        <f aca="false">BF42-BH42</f>
        <v>0</v>
      </c>
      <c r="BH42" s="34"/>
      <c r="BI42" s="34"/>
      <c r="BJ42" s="34"/>
      <c r="BK42" s="34"/>
      <c r="BL42" s="52"/>
      <c r="BM42" s="53"/>
      <c r="BN42" s="36" t="n">
        <f aca="false">BO42+BP42+BT42+BU42+BV42</f>
        <v>0</v>
      </c>
      <c r="BO42" s="34"/>
      <c r="BP42" s="34"/>
      <c r="BQ42" s="34" t="n">
        <f aca="false">BP42-BR42</f>
        <v>0</v>
      </c>
      <c r="BR42" s="34"/>
      <c r="BS42" s="34"/>
      <c r="BT42" s="34"/>
      <c r="BU42" s="34"/>
      <c r="BV42" s="52"/>
      <c r="BW42" s="53"/>
      <c r="BX42" s="36" t="n">
        <f aca="false">BY42+BZ42+CD42+CE42+CF42</f>
        <v>68</v>
      </c>
      <c r="BY42" s="356" t="n">
        <v>0</v>
      </c>
      <c r="BZ42" s="356" t="n">
        <v>64</v>
      </c>
      <c r="CA42" s="356" t="n">
        <f aca="false">BZ42-CB42</f>
        <v>44</v>
      </c>
      <c r="CB42" s="356" t="n">
        <v>20</v>
      </c>
      <c r="CC42" s="356"/>
      <c r="CD42" s="356"/>
      <c r="CE42" s="356" t="n">
        <v>4</v>
      </c>
      <c r="CF42" s="376"/>
      <c r="CG42" s="53" t="s">
        <v>240</v>
      </c>
      <c r="CH42" s="36" t="n">
        <f aca="false">CI42+CJ42+CN42+CO42+CP42</f>
        <v>0</v>
      </c>
      <c r="CI42" s="34"/>
      <c r="CJ42" s="34"/>
      <c r="CK42" s="34" t="n">
        <f aca="false">CJ42-CL42</f>
        <v>0</v>
      </c>
      <c r="CL42" s="34"/>
      <c r="CM42" s="34"/>
      <c r="CN42" s="34"/>
      <c r="CO42" s="34"/>
      <c r="CP42" s="52"/>
      <c r="CQ42" s="53"/>
      <c r="CR42" s="374"/>
    </row>
    <row r="43" customFormat="false" ht="15" hidden="false" customHeight="false" outlineLevel="0" collapsed="false">
      <c r="A43" s="64" t="s">
        <v>71</v>
      </c>
      <c r="B43" s="65" t="s">
        <v>72</v>
      </c>
      <c r="C43" s="34"/>
      <c r="D43" s="65" t="n">
        <v>7</v>
      </c>
      <c r="E43" s="34"/>
      <c r="F43" s="34"/>
      <c r="G43" s="34" t="n">
        <f aca="false">AJ43+AT43+BD43+BN43+BX43+CH43</f>
        <v>32</v>
      </c>
      <c r="H43" s="34" t="n">
        <f aca="false">AK43+AU43+BE43+BO43+BY43+CI43</f>
        <v>0</v>
      </c>
      <c r="I43" s="34" t="n">
        <f aca="false">AL43+AV43+BF43+BP43+BZ43+CJ43</f>
        <v>32</v>
      </c>
      <c r="J43" s="34" t="n">
        <f aca="false">AM43+AW43+BG43+BQ43+CA43+CK43</f>
        <v>18</v>
      </c>
      <c r="K43" s="34" t="n">
        <f aca="false">AN43+AX43+BH43+BR43+CB43+CL43</f>
        <v>14</v>
      </c>
      <c r="L43" s="34" t="n">
        <f aca="false">AO43+AY43+BI43+BS43+CC43+CM43</f>
        <v>0</v>
      </c>
      <c r="M43" s="34" t="n">
        <f aca="false">AP43+AZ43+BJ43+BT43+CD43+CN43</f>
        <v>0</v>
      </c>
      <c r="N43" s="34" t="n">
        <f aca="false">AQ43+BA43+BK43+BU43+CE43+CO43</f>
        <v>0</v>
      </c>
      <c r="O43" s="53" t="n">
        <f aca="false">AR43+BB43+BL43+BV43+CF43+CP43</f>
        <v>0</v>
      </c>
      <c r="P43" s="36"/>
      <c r="Q43" s="34"/>
      <c r="R43" s="34"/>
      <c r="S43" s="34"/>
      <c r="T43" s="34"/>
      <c r="U43" s="34"/>
      <c r="V43" s="34"/>
      <c r="W43" s="34"/>
      <c r="X43" s="52"/>
      <c r="Y43" s="53"/>
      <c r="Z43" s="36"/>
      <c r="AA43" s="34"/>
      <c r="AB43" s="34"/>
      <c r="AC43" s="34"/>
      <c r="AD43" s="34"/>
      <c r="AE43" s="34"/>
      <c r="AF43" s="34"/>
      <c r="AG43" s="34"/>
      <c r="AH43" s="52"/>
      <c r="AI43" s="53"/>
      <c r="AJ43" s="36" t="n">
        <f aca="false">AK43+AL43+AP43+AQ43+AR43</f>
        <v>0</v>
      </c>
      <c r="AK43" s="34"/>
      <c r="AL43" s="34"/>
      <c r="AM43" s="34" t="n">
        <f aca="false">AL43-AN43</f>
        <v>0</v>
      </c>
      <c r="AN43" s="34"/>
      <c r="AO43" s="34"/>
      <c r="AP43" s="34"/>
      <c r="AQ43" s="34"/>
      <c r="AR43" s="52"/>
      <c r="AS43" s="53"/>
      <c r="AT43" s="36" t="n">
        <f aca="false">AU43+AV43+AZ43+BA43+BB43</f>
        <v>0</v>
      </c>
      <c r="AU43" s="34"/>
      <c r="AV43" s="34"/>
      <c r="AW43" s="34" t="n">
        <f aca="false">AV43-AX43</f>
        <v>0</v>
      </c>
      <c r="AX43" s="34"/>
      <c r="AY43" s="34"/>
      <c r="AZ43" s="34"/>
      <c r="BA43" s="34"/>
      <c r="BB43" s="52"/>
      <c r="BC43" s="53"/>
      <c r="BD43" s="36" t="n">
        <f aca="false">BE43+BF43+BJ43+BK43+BL43</f>
        <v>0</v>
      </c>
      <c r="BE43" s="34"/>
      <c r="BF43" s="34"/>
      <c r="BG43" s="34" t="n">
        <f aca="false">BF43-BH43</f>
        <v>0</v>
      </c>
      <c r="BH43" s="34"/>
      <c r="BI43" s="34"/>
      <c r="BJ43" s="34"/>
      <c r="BK43" s="34"/>
      <c r="BL43" s="52"/>
      <c r="BM43" s="53"/>
      <c r="BN43" s="36" t="n">
        <f aca="false">BO43+BP43+BT43+BU43+BV43</f>
        <v>0</v>
      </c>
      <c r="BO43" s="34"/>
      <c r="BP43" s="34"/>
      <c r="BQ43" s="34" t="n">
        <f aca="false">BP43-BR43</f>
        <v>0</v>
      </c>
      <c r="BR43" s="34"/>
      <c r="BS43" s="34"/>
      <c r="BT43" s="34"/>
      <c r="BU43" s="34"/>
      <c r="BV43" s="52"/>
      <c r="BW43" s="53"/>
      <c r="BX43" s="36" t="n">
        <f aca="false">BY43+BZ43+CD43+CE43+CF43</f>
        <v>32</v>
      </c>
      <c r="BY43" s="356"/>
      <c r="BZ43" s="356" t="n">
        <v>32</v>
      </c>
      <c r="CA43" s="356" t="n">
        <f aca="false">BZ43-CB43</f>
        <v>18</v>
      </c>
      <c r="CB43" s="356" t="n">
        <v>14</v>
      </c>
      <c r="CC43" s="356"/>
      <c r="CD43" s="356"/>
      <c r="CE43" s="356" t="n">
        <v>0</v>
      </c>
      <c r="CF43" s="376"/>
      <c r="CG43" s="53" t="s">
        <v>270</v>
      </c>
      <c r="CH43" s="36" t="n">
        <f aca="false">CI43+CJ43+CN43+CO43+CP43</f>
        <v>0</v>
      </c>
      <c r="CI43" s="34"/>
      <c r="CJ43" s="34"/>
      <c r="CK43" s="34" t="n">
        <f aca="false">CJ43-CL43</f>
        <v>0</v>
      </c>
      <c r="CL43" s="34"/>
      <c r="CM43" s="34"/>
      <c r="CN43" s="34"/>
      <c r="CO43" s="34"/>
      <c r="CP43" s="52"/>
      <c r="CQ43" s="53"/>
      <c r="CR43" s="374"/>
    </row>
    <row r="44" customFormat="false" ht="15" hidden="false" customHeight="false" outlineLevel="0" collapsed="false">
      <c r="A44" s="64" t="s">
        <v>73</v>
      </c>
      <c r="B44" s="66" t="s">
        <v>74</v>
      </c>
      <c r="C44" s="34" t="n">
        <v>6</v>
      </c>
      <c r="D44" s="66"/>
      <c r="E44" s="34"/>
      <c r="F44" s="34"/>
      <c r="G44" s="34" t="n">
        <f aca="false">AJ44+AT44+BD44+BN44+BX44+CH44</f>
        <v>104</v>
      </c>
      <c r="H44" s="34" t="n">
        <f aca="false">AK44+AU44+BE44+BO44+BY44+CI44</f>
        <v>4</v>
      </c>
      <c r="I44" s="34" t="n">
        <f aca="false">AL44+AV44+BF44+BP44+BZ44+CJ44</f>
        <v>88</v>
      </c>
      <c r="J44" s="34" t="n">
        <f aca="false">AM44+AW44+BG44+BQ44+CA44+CK44</f>
        <v>30</v>
      </c>
      <c r="K44" s="34" t="n">
        <f aca="false">AN44+AX44+BH44+BR44+CB44+CL44</f>
        <v>58</v>
      </c>
      <c r="L44" s="34" t="n">
        <f aca="false">AO44+AY44+BI44+BS44+CC44+CM44</f>
        <v>0</v>
      </c>
      <c r="M44" s="34" t="n">
        <f aca="false">AP44+AZ44+BJ44+BT44+CD44+CN44</f>
        <v>0</v>
      </c>
      <c r="N44" s="34" t="n">
        <f aca="false">AQ44+BA44+BK44+BU44+CE44+CO44</f>
        <v>4</v>
      </c>
      <c r="O44" s="53" t="n">
        <f aca="false">AR44+BB44+BL44+BV44+CF44+CP44</f>
        <v>8</v>
      </c>
      <c r="P44" s="36"/>
      <c r="Q44" s="34"/>
      <c r="R44" s="34"/>
      <c r="S44" s="34"/>
      <c r="T44" s="34"/>
      <c r="U44" s="34"/>
      <c r="V44" s="34"/>
      <c r="W44" s="34"/>
      <c r="X44" s="52"/>
      <c r="Y44" s="53"/>
      <c r="Z44" s="36"/>
      <c r="AA44" s="34"/>
      <c r="AB44" s="34"/>
      <c r="AC44" s="34"/>
      <c r="AD44" s="34"/>
      <c r="AE44" s="34"/>
      <c r="AF44" s="34"/>
      <c r="AG44" s="34"/>
      <c r="AH44" s="52"/>
      <c r="AI44" s="53"/>
      <c r="AJ44" s="36" t="n">
        <f aca="false">AK44+AL44+AP44+AQ44+AR44</f>
        <v>0</v>
      </c>
      <c r="AK44" s="34"/>
      <c r="AL44" s="34"/>
      <c r="AM44" s="34" t="n">
        <f aca="false">AL44-AN44</f>
        <v>0</v>
      </c>
      <c r="AN44" s="34"/>
      <c r="AO44" s="34"/>
      <c r="AP44" s="34"/>
      <c r="AQ44" s="34"/>
      <c r="AR44" s="52"/>
      <c r="AS44" s="53"/>
      <c r="AT44" s="36" t="n">
        <f aca="false">AU44+AV44+AZ44+BA44+BB44</f>
        <v>0</v>
      </c>
      <c r="AU44" s="34"/>
      <c r="AV44" s="34"/>
      <c r="AW44" s="34" t="n">
        <f aca="false">AV44-AX44</f>
        <v>0</v>
      </c>
      <c r="AX44" s="34"/>
      <c r="AY44" s="34"/>
      <c r="AZ44" s="34"/>
      <c r="BA44" s="34"/>
      <c r="BB44" s="52"/>
      <c r="BC44" s="53"/>
      <c r="BD44" s="36" t="n">
        <f aca="false">BE44+BF44+BJ44+BK44+BL44</f>
        <v>48</v>
      </c>
      <c r="BE44" s="34" t="n">
        <v>4</v>
      </c>
      <c r="BF44" s="34" t="n">
        <v>42</v>
      </c>
      <c r="BG44" s="34" t="n">
        <f aca="false">BF44-BH44</f>
        <v>14</v>
      </c>
      <c r="BH44" s="34" t="n">
        <v>28</v>
      </c>
      <c r="BI44" s="34"/>
      <c r="BJ44" s="34"/>
      <c r="BK44" s="34" t="n">
        <v>2</v>
      </c>
      <c r="BL44" s="52"/>
      <c r="BM44" s="53" t="s">
        <v>266</v>
      </c>
      <c r="BN44" s="36" t="n">
        <f aca="false">BO44+BP44+BT44+BU44+BV44</f>
        <v>56</v>
      </c>
      <c r="BO44" s="34"/>
      <c r="BP44" s="34" t="n">
        <v>46</v>
      </c>
      <c r="BQ44" s="34" t="n">
        <f aca="false">BP44-BR44</f>
        <v>16</v>
      </c>
      <c r="BR44" s="34" t="n">
        <v>30</v>
      </c>
      <c r="BS44" s="34"/>
      <c r="BT44" s="34"/>
      <c r="BU44" s="34" t="n">
        <v>2</v>
      </c>
      <c r="BV44" s="52" t="n">
        <v>8</v>
      </c>
      <c r="BW44" s="53" t="s">
        <v>267</v>
      </c>
      <c r="BX44" s="36" t="n">
        <f aca="false">BY44+BZ44+CD44+CE44+CF44</f>
        <v>0</v>
      </c>
      <c r="BY44" s="34"/>
      <c r="BZ44" s="34"/>
      <c r="CA44" s="34" t="n">
        <f aca="false">BZ44-CB44</f>
        <v>0</v>
      </c>
      <c r="CB44" s="34"/>
      <c r="CC44" s="34"/>
      <c r="CD44" s="34"/>
      <c r="CE44" s="34"/>
      <c r="CF44" s="52"/>
      <c r="CG44" s="53"/>
      <c r="CH44" s="36" t="n">
        <f aca="false">CI44+CJ44+CN44+CO44+CP44</f>
        <v>0</v>
      </c>
      <c r="CI44" s="34"/>
      <c r="CJ44" s="34"/>
      <c r="CK44" s="34" t="n">
        <f aca="false">CJ44-CL44</f>
        <v>0</v>
      </c>
      <c r="CL44" s="34"/>
      <c r="CM44" s="34"/>
      <c r="CN44" s="34"/>
      <c r="CO44" s="34"/>
      <c r="CP44" s="52"/>
      <c r="CQ44" s="53"/>
      <c r="CR44" s="374"/>
    </row>
    <row r="45" customFormat="false" ht="25.5" hidden="false" customHeight="false" outlineLevel="0" collapsed="false">
      <c r="A45" s="64" t="s">
        <v>75</v>
      </c>
      <c r="B45" s="65" t="s">
        <v>76</v>
      </c>
      <c r="C45" s="34"/>
      <c r="D45" s="65" t="n">
        <v>4</v>
      </c>
      <c r="E45" s="34"/>
      <c r="F45" s="34"/>
      <c r="G45" s="34" t="n">
        <f aca="false">AJ45+AT45+BD45+BN45+BX45+CH45</f>
        <v>38</v>
      </c>
      <c r="H45" s="34" t="n">
        <f aca="false">AK45+AU45+BE45+BO45+BY45+CI45</f>
        <v>0</v>
      </c>
      <c r="I45" s="34" t="n">
        <f aca="false">AL45+AV45+BF45+BP45+BZ45+CJ45</f>
        <v>38</v>
      </c>
      <c r="J45" s="34" t="n">
        <f aca="false">AM45+AW45+BG45+BQ45+CA45+CK45</f>
        <v>24</v>
      </c>
      <c r="K45" s="34" t="n">
        <f aca="false">AN45+AX45+BH45+BR45+CB45+CL45</f>
        <v>14</v>
      </c>
      <c r="L45" s="34" t="n">
        <f aca="false">AO45+AY45+BI45+BS45+CC45+CM45</f>
        <v>0</v>
      </c>
      <c r="M45" s="34" t="n">
        <f aca="false">AP45+AZ45+BJ45+BT45+CD45+CN45</f>
        <v>0</v>
      </c>
      <c r="N45" s="34" t="n">
        <f aca="false">AQ45+BA45+BK45+BU45+CE45+CO45</f>
        <v>0</v>
      </c>
      <c r="O45" s="53" t="n">
        <f aca="false">AR45+BB45+BL45+BV45+CF45+CP45</f>
        <v>0</v>
      </c>
      <c r="P45" s="36"/>
      <c r="Q45" s="34"/>
      <c r="R45" s="34"/>
      <c r="S45" s="34"/>
      <c r="T45" s="34"/>
      <c r="U45" s="34"/>
      <c r="V45" s="34"/>
      <c r="W45" s="34"/>
      <c r="X45" s="52"/>
      <c r="Y45" s="53"/>
      <c r="Z45" s="36"/>
      <c r="AA45" s="34"/>
      <c r="AB45" s="34"/>
      <c r="AC45" s="34"/>
      <c r="AD45" s="34"/>
      <c r="AE45" s="34"/>
      <c r="AF45" s="34"/>
      <c r="AG45" s="34"/>
      <c r="AH45" s="52"/>
      <c r="AI45" s="53"/>
      <c r="AJ45" s="36" t="n">
        <f aca="false">AK45+AL45+AP45+AQ45+AR45</f>
        <v>0</v>
      </c>
      <c r="AK45" s="34"/>
      <c r="AL45" s="34"/>
      <c r="AM45" s="34" t="n">
        <f aca="false">AL45-AN45</f>
        <v>0</v>
      </c>
      <c r="AN45" s="34"/>
      <c r="AO45" s="34"/>
      <c r="AP45" s="34"/>
      <c r="AQ45" s="34"/>
      <c r="AR45" s="52"/>
      <c r="AS45" s="53"/>
      <c r="AT45" s="36" t="n">
        <f aca="false">AU45+AV45+AZ45+BA45+BB45</f>
        <v>38</v>
      </c>
      <c r="AU45" s="356" t="n">
        <v>0</v>
      </c>
      <c r="AV45" s="356" t="n">
        <v>38</v>
      </c>
      <c r="AW45" s="356" t="n">
        <f aca="false">AV45-AX45</f>
        <v>24</v>
      </c>
      <c r="AX45" s="356" t="n">
        <v>14</v>
      </c>
      <c r="AY45" s="34"/>
      <c r="AZ45" s="34"/>
      <c r="BA45" s="34"/>
      <c r="BB45" s="52"/>
      <c r="BC45" s="53" t="s">
        <v>270</v>
      </c>
      <c r="BD45" s="36" t="n">
        <f aca="false">BE45+BF45+BJ45+BK45+BL45</f>
        <v>0</v>
      </c>
      <c r="BE45" s="34"/>
      <c r="BF45" s="34"/>
      <c r="BG45" s="34" t="n">
        <f aca="false">BF45-BH45</f>
        <v>0</v>
      </c>
      <c r="BH45" s="34"/>
      <c r="BI45" s="34"/>
      <c r="BJ45" s="34"/>
      <c r="BK45" s="34"/>
      <c r="BL45" s="52"/>
      <c r="BM45" s="53"/>
      <c r="BN45" s="36" t="n">
        <f aca="false">BO45+BP45+BT45+BU45+BV45</f>
        <v>0</v>
      </c>
      <c r="BO45" s="34"/>
      <c r="BP45" s="34"/>
      <c r="BQ45" s="34" t="n">
        <f aca="false">BP45-BR45</f>
        <v>0</v>
      </c>
      <c r="BR45" s="34"/>
      <c r="BS45" s="34"/>
      <c r="BT45" s="34"/>
      <c r="BU45" s="34"/>
      <c r="BV45" s="52"/>
      <c r="BW45" s="53"/>
      <c r="BX45" s="36" t="n">
        <f aca="false">BY45+BZ45+CD45+CE45+CF45</f>
        <v>0</v>
      </c>
      <c r="BY45" s="34"/>
      <c r="BZ45" s="34"/>
      <c r="CA45" s="34" t="n">
        <f aca="false">BZ45-CB45</f>
        <v>0</v>
      </c>
      <c r="CB45" s="34"/>
      <c r="CC45" s="34"/>
      <c r="CD45" s="34"/>
      <c r="CE45" s="34"/>
      <c r="CF45" s="52"/>
      <c r="CG45" s="53"/>
      <c r="CH45" s="36" t="n">
        <f aca="false">CI45+CJ45+CN45+CO45+CP45</f>
        <v>0</v>
      </c>
      <c r="CI45" s="34"/>
      <c r="CJ45" s="34"/>
      <c r="CK45" s="34" t="n">
        <f aca="false">CJ45-CL45</f>
        <v>0</v>
      </c>
      <c r="CL45" s="34"/>
      <c r="CM45" s="34"/>
      <c r="CN45" s="34"/>
      <c r="CO45" s="34"/>
      <c r="CP45" s="52"/>
      <c r="CQ45" s="53"/>
      <c r="CR45" s="374"/>
    </row>
    <row r="46" customFormat="false" ht="15" hidden="false" customHeight="false" outlineLevel="0" collapsed="false">
      <c r="A46" s="64" t="s">
        <v>77</v>
      </c>
      <c r="B46" s="66" t="s">
        <v>78</v>
      </c>
      <c r="C46" s="34"/>
      <c r="D46" s="387" t="n">
        <v>4</v>
      </c>
      <c r="E46" s="34"/>
      <c r="F46" s="34"/>
      <c r="G46" s="34" t="n">
        <f aca="false">AJ46+AT46+BD46+BN46+BX46+CH46</f>
        <v>38</v>
      </c>
      <c r="H46" s="34" t="n">
        <f aca="false">AK46+AU46+BE46+BO46+BY46+CI46</f>
        <v>0</v>
      </c>
      <c r="I46" s="34" t="n">
        <f aca="false">AL46+AV46+BF46+BP46+BZ46+CJ46</f>
        <v>38</v>
      </c>
      <c r="J46" s="34" t="n">
        <f aca="false">AM46+AW46+BG46+BQ46+CA46+CK46</f>
        <v>24</v>
      </c>
      <c r="K46" s="34" t="n">
        <f aca="false">AN46+AX46+BH46+BR46+CB46+CL46</f>
        <v>14</v>
      </c>
      <c r="L46" s="34" t="n">
        <f aca="false">AO46+AY46+BI46+BS46+CC46+CM46</f>
        <v>0</v>
      </c>
      <c r="M46" s="34" t="n">
        <f aca="false">AP46+AZ46+BJ46+BT46+CD46+CN46</f>
        <v>0</v>
      </c>
      <c r="N46" s="34" t="n">
        <f aca="false">AQ46+BA46+BK46+BU46+CE46+CO46</f>
        <v>0</v>
      </c>
      <c r="O46" s="53" t="n">
        <f aca="false">AR46+BB46+BL46+BV46+CF46+CP46</f>
        <v>0</v>
      </c>
      <c r="P46" s="36"/>
      <c r="Q46" s="34"/>
      <c r="R46" s="34"/>
      <c r="S46" s="34"/>
      <c r="T46" s="34"/>
      <c r="U46" s="34"/>
      <c r="V46" s="34"/>
      <c r="W46" s="34"/>
      <c r="X46" s="52"/>
      <c r="Y46" s="53"/>
      <c r="Z46" s="36"/>
      <c r="AA46" s="34"/>
      <c r="AB46" s="34"/>
      <c r="AC46" s="34"/>
      <c r="AD46" s="34"/>
      <c r="AE46" s="34"/>
      <c r="AF46" s="34"/>
      <c r="AG46" s="34"/>
      <c r="AH46" s="52"/>
      <c r="AI46" s="53"/>
      <c r="AJ46" s="36" t="n">
        <f aca="false">AK46+AL46+AP46+AQ46+AR46</f>
        <v>0</v>
      </c>
      <c r="AK46" s="34"/>
      <c r="AL46" s="34"/>
      <c r="AM46" s="34" t="n">
        <f aca="false">AL46-AN46</f>
        <v>0</v>
      </c>
      <c r="AN46" s="34"/>
      <c r="AO46" s="34"/>
      <c r="AP46" s="34"/>
      <c r="AQ46" s="34"/>
      <c r="AR46" s="52"/>
      <c r="AS46" s="53"/>
      <c r="AT46" s="36" t="n">
        <f aca="false">AU46+AV46+AZ46+BA46+BB46</f>
        <v>38</v>
      </c>
      <c r="AU46" s="356" t="n">
        <v>0</v>
      </c>
      <c r="AV46" s="356" t="n">
        <v>38</v>
      </c>
      <c r="AW46" s="356" t="n">
        <f aca="false">AV46-AX46</f>
        <v>24</v>
      </c>
      <c r="AX46" s="356" t="n">
        <v>14</v>
      </c>
      <c r="AY46" s="34"/>
      <c r="AZ46" s="34"/>
      <c r="BA46" s="34"/>
      <c r="BB46" s="52"/>
      <c r="BC46" s="53" t="s">
        <v>270</v>
      </c>
      <c r="BD46" s="36" t="n">
        <f aca="false">BE46+BF46+BJ46+BK46+BL46</f>
        <v>0</v>
      </c>
      <c r="BE46" s="34"/>
      <c r="BF46" s="34"/>
      <c r="BG46" s="34" t="n">
        <f aca="false">BF46-BH46</f>
        <v>0</v>
      </c>
      <c r="BH46" s="34"/>
      <c r="BI46" s="34"/>
      <c r="BJ46" s="34"/>
      <c r="BK46" s="34"/>
      <c r="BL46" s="52"/>
      <c r="BM46" s="53"/>
      <c r="BN46" s="36" t="n">
        <f aca="false">BO46+BP46+BT46+BU46+BV46</f>
        <v>0</v>
      </c>
      <c r="BO46" s="34"/>
      <c r="BP46" s="34"/>
      <c r="BQ46" s="34" t="n">
        <f aca="false">BP46-BR46</f>
        <v>0</v>
      </c>
      <c r="BR46" s="34"/>
      <c r="BS46" s="34"/>
      <c r="BT46" s="34"/>
      <c r="BU46" s="34"/>
      <c r="BV46" s="52"/>
      <c r="BW46" s="53"/>
      <c r="BX46" s="36" t="n">
        <f aca="false">BY46+BZ46+CD46+CE46+CF46</f>
        <v>0</v>
      </c>
      <c r="BY46" s="34"/>
      <c r="BZ46" s="34"/>
      <c r="CA46" s="34" t="n">
        <f aca="false">BZ46-CB46</f>
        <v>0</v>
      </c>
      <c r="CB46" s="34"/>
      <c r="CC46" s="34"/>
      <c r="CD46" s="34"/>
      <c r="CE46" s="34"/>
      <c r="CF46" s="52"/>
      <c r="CG46" s="53"/>
      <c r="CH46" s="36" t="n">
        <f aca="false">CI46+CJ46+CN46+CO46+CP46</f>
        <v>0</v>
      </c>
      <c r="CI46" s="34"/>
      <c r="CJ46" s="34"/>
      <c r="CK46" s="34" t="n">
        <f aca="false">CJ46-CL46</f>
        <v>0</v>
      </c>
      <c r="CL46" s="34"/>
      <c r="CM46" s="34"/>
      <c r="CN46" s="34"/>
      <c r="CO46" s="34"/>
      <c r="CP46" s="52"/>
      <c r="CQ46" s="53"/>
      <c r="CR46" s="374"/>
    </row>
    <row r="47" customFormat="false" ht="15" hidden="false" customHeight="false" outlineLevel="0" collapsed="false">
      <c r="A47" s="64" t="s">
        <v>79</v>
      </c>
      <c r="B47" s="66" t="s">
        <v>80</v>
      </c>
      <c r="C47" s="34"/>
      <c r="D47" s="387" t="n">
        <v>4</v>
      </c>
      <c r="E47" s="34"/>
      <c r="F47" s="34"/>
      <c r="G47" s="34" t="n">
        <f aca="false">AJ47+AT47+BD47+BN47+BX47+CH47</f>
        <v>82</v>
      </c>
      <c r="H47" s="34" t="n">
        <f aca="false">AK47+AU47+BE47+BO47+BY47+CI47</f>
        <v>6</v>
      </c>
      <c r="I47" s="34" t="n">
        <f aca="false">AL47+AV47+BF47+BP47+BZ47+CJ47</f>
        <v>76</v>
      </c>
      <c r="J47" s="34" t="n">
        <f aca="false">AM47+AW47+BG47+BQ47+CA47+CK47</f>
        <v>0</v>
      </c>
      <c r="K47" s="34" t="n">
        <f aca="false">AN47+AX47+BH47+BR47+CB47+CL47</f>
        <v>76</v>
      </c>
      <c r="L47" s="34" t="n">
        <f aca="false">AO47+AY47+BI47+BS47+CC47+CM47</f>
        <v>0</v>
      </c>
      <c r="M47" s="34" t="n">
        <f aca="false">AP47+AZ47+BJ47+BT47+CD47+CN47</f>
        <v>0</v>
      </c>
      <c r="N47" s="34" t="n">
        <f aca="false">AQ47+BA47+BK47+BU47+CE47+CO47</f>
        <v>0</v>
      </c>
      <c r="O47" s="53" t="n">
        <f aca="false">AR47+BB47+BL47+BV47+CF47+CP47</f>
        <v>0</v>
      </c>
      <c r="P47" s="36"/>
      <c r="Q47" s="34"/>
      <c r="R47" s="34"/>
      <c r="S47" s="34"/>
      <c r="T47" s="34"/>
      <c r="U47" s="34"/>
      <c r="V47" s="34"/>
      <c r="W47" s="34"/>
      <c r="X47" s="52"/>
      <c r="Y47" s="53"/>
      <c r="Z47" s="36"/>
      <c r="AA47" s="34"/>
      <c r="AB47" s="34"/>
      <c r="AC47" s="34"/>
      <c r="AD47" s="34"/>
      <c r="AE47" s="34"/>
      <c r="AF47" s="34"/>
      <c r="AG47" s="34"/>
      <c r="AH47" s="52"/>
      <c r="AI47" s="53"/>
      <c r="AJ47" s="36" t="n">
        <f aca="false">AK47+AL47+AP47+AQ47+AR47</f>
        <v>0</v>
      </c>
      <c r="AK47" s="34"/>
      <c r="AL47" s="34"/>
      <c r="AM47" s="34" t="n">
        <f aca="false">AL47-AN47</f>
        <v>0</v>
      </c>
      <c r="AN47" s="34"/>
      <c r="AO47" s="34"/>
      <c r="AP47" s="34"/>
      <c r="AQ47" s="34"/>
      <c r="AR47" s="52"/>
      <c r="AS47" s="53" t="s">
        <v>266</v>
      </c>
      <c r="AT47" s="36" t="n">
        <f aca="false">AU47+AV47+AZ47+BA47+BB47</f>
        <v>82</v>
      </c>
      <c r="AU47" s="356" t="n">
        <v>6</v>
      </c>
      <c r="AV47" s="356" t="n">
        <v>76</v>
      </c>
      <c r="AW47" s="356" t="n">
        <v>0</v>
      </c>
      <c r="AX47" s="388" t="n">
        <v>76</v>
      </c>
      <c r="AY47" s="34"/>
      <c r="AZ47" s="34"/>
      <c r="BA47" s="34"/>
      <c r="BB47" s="52"/>
      <c r="BC47" s="53" t="s">
        <v>270</v>
      </c>
      <c r="BD47" s="36" t="n">
        <f aca="false">BE47+BF47+BJ47+BK47+BL47</f>
        <v>0</v>
      </c>
      <c r="BE47" s="34"/>
      <c r="BF47" s="34"/>
      <c r="BG47" s="34" t="n">
        <f aca="false">BF47-BH47</f>
        <v>0</v>
      </c>
      <c r="BH47" s="34"/>
      <c r="BI47" s="34"/>
      <c r="BJ47" s="34"/>
      <c r="BK47" s="34"/>
      <c r="BL47" s="52"/>
      <c r="BM47" s="53"/>
      <c r="BN47" s="36" t="n">
        <f aca="false">BO47+BP47+BT47+BU47+BV47</f>
        <v>0</v>
      </c>
      <c r="BO47" s="34"/>
      <c r="BP47" s="34"/>
      <c r="BQ47" s="34" t="n">
        <f aca="false">BP47-BR47</f>
        <v>0</v>
      </c>
      <c r="BR47" s="34"/>
      <c r="BS47" s="34"/>
      <c r="BT47" s="34"/>
      <c r="BU47" s="34"/>
      <c r="BV47" s="52"/>
      <c r="BW47" s="53"/>
      <c r="BX47" s="36" t="n">
        <f aca="false">BY47+BZ47+CD47+CE47+CF47</f>
        <v>0</v>
      </c>
      <c r="BY47" s="34"/>
      <c r="BZ47" s="34"/>
      <c r="CA47" s="34" t="n">
        <f aca="false">BZ47-CB47</f>
        <v>0</v>
      </c>
      <c r="CB47" s="34"/>
      <c r="CC47" s="34"/>
      <c r="CD47" s="34"/>
      <c r="CE47" s="34"/>
      <c r="CF47" s="52"/>
      <c r="CG47" s="53"/>
      <c r="CH47" s="36" t="n">
        <f aca="false">CI47+CJ47+CN47+CO47+CP47</f>
        <v>0</v>
      </c>
      <c r="CI47" s="34"/>
      <c r="CJ47" s="34"/>
      <c r="CK47" s="34" t="n">
        <f aca="false">CJ47-CL47</f>
        <v>0</v>
      </c>
      <c r="CL47" s="34"/>
      <c r="CM47" s="34"/>
      <c r="CN47" s="34"/>
      <c r="CO47" s="34"/>
      <c r="CP47" s="52"/>
      <c r="CQ47" s="53"/>
      <c r="CR47" s="374"/>
    </row>
    <row r="48" customFormat="false" ht="15" hidden="false" customHeight="false" outlineLevel="0" collapsed="false">
      <c r="A48" s="64" t="s">
        <v>81</v>
      </c>
      <c r="B48" s="66" t="s">
        <v>82</v>
      </c>
      <c r="C48" s="34" t="n">
        <v>3</v>
      </c>
      <c r="D48" s="66"/>
      <c r="E48" s="34"/>
      <c r="F48" s="34"/>
      <c r="G48" s="34" t="n">
        <f aca="false">AJ48+AT48+BD48+BN48+BX48+CH48</f>
        <v>90</v>
      </c>
      <c r="H48" s="34" t="n">
        <f aca="false">AK48+AU48+BE48+BO48+BY48+CI48</f>
        <v>0</v>
      </c>
      <c r="I48" s="34" t="n">
        <f aca="false">AL48+AV48+BF48+BP48+BZ48+CJ48</f>
        <v>80</v>
      </c>
      <c r="J48" s="34" t="n">
        <f aca="false">AM48+AW48+BG48+BQ48+CA48+CK48</f>
        <v>48</v>
      </c>
      <c r="K48" s="34" t="n">
        <f aca="false">AN48+AX48+BH48+BR48+CB48+CL48</f>
        <v>32</v>
      </c>
      <c r="L48" s="34" t="n">
        <f aca="false">AO48+AY48+BI48+BS48+CC48+CM48</f>
        <v>0</v>
      </c>
      <c r="M48" s="34" t="n">
        <f aca="false">AP48+AZ48+BJ48+BT48+CD48+CN48</f>
        <v>0</v>
      </c>
      <c r="N48" s="34" t="n">
        <f aca="false">AQ48+BA48+BK48+BU48+CE48+CO48</f>
        <v>2</v>
      </c>
      <c r="O48" s="53" t="n">
        <f aca="false">AR48+BB48+BL48+BV48+CF48+CP48</f>
        <v>8</v>
      </c>
      <c r="P48" s="36"/>
      <c r="Q48" s="34"/>
      <c r="R48" s="34"/>
      <c r="S48" s="34"/>
      <c r="T48" s="34"/>
      <c r="U48" s="34"/>
      <c r="V48" s="34"/>
      <c r="W48" s="34"/>
      <c r="X48" s="52"/>
      <c r="Y48" s="53"/>
      <c r="Z48" s="36"/>
      <c r="AA48" s="34"/>
      <c r="AB48" s="34"/>
      <c r="AC48" s="34"/>
      <c r="AD48" s="34"/>
      <c r="AE48" s="34"/>
      <c r="AF48" s="34"/>
      <c r="AG48" s="34"/>
      <c r="AH48" s="52"/>
      <c r="AI48" s="53"/>
      <c r="AJ48" s="36" t="n">
        <f aca="false">AK48+AL48+AP48+AQ48+AR48</f>
        <v>90</v>
      </c>
      <c r="AK48" s="34"/>
      <c r="AL48" s="34" t="n">
        <v>80</v>
      </c>
      <c r="AM48" s="34" t="n">
        <f aca="false">AL48-AN48</f>
        <v>48</v>
      </c>
      <c r="AN48" s="34" t="n">
        <v>32</v>
      </c>
      <c r="AO48" s="34"/>
      <c r="AP48" s="34"/>
      <c r="AQ48" s="34" t="n">
        <v>2</v>
      </c>
      <c r="AR48" s="52" t="n">
        <v>8</v>
      </c>
      <c r="AS48" s="53" t="s">
        <v>267</v>
      </c>
      <c r="AT48" s="36" t="n">
        <f aca="false">AU48+AV48+AZ48+BA48+BB48</f>
        <v>0</v>
      </c>
      <c r="AU48" s="34"/>
      <c r="AV48" s="34"/>
      <c r="AW48" s="34" t="n">
        <f aca="false">AV48-AX48</f>
        <v>0</v>
      </c>
      <c r="AX48" s="34"/>
      <c r="AY48" s="34"/>
      <c r="AZ48" s="34"/>
      <c r="BA48" s="34"/>
      <c r="BB48" s="52"/>
      <c r="BC48" s="53"/>
      <c r="BD48" s="36" t="n">
        <f aca="false">BE48+BF48+BJ48+BK48+BL48</f>
        <v>0</v>
      </c>
      <c r="BE48" s="34"/>
      <c r="BF48" s="34"/>
      <c r="BG48" s="34" t="n">
        <f aca="false">BF48-BH48</f>
        <v>0</v>
      </c>
      <c r="BH48" s="34"/>
      <c r="BI48" s="34"/>
      <c r="BJ48" s="34"/>
      <c r="BK48" s="34"/>
      <c r="BL48" s="52"/>
      <c r="BM48" s="53"/>
      <c r="BN48" s="36" t="n">
        <f aca="false">BO48+BP48+BT48+BU48+BV48</f>
        <v>0</v>
      </c>
      <c r="BO48" s="34"/>
      <c r="BP48" s="34"/>
      <c r="BQ48" s="34" t="n">
        <f aca="false">BP48-BR48</f>
        <v>0</v>
      </c>
      <c r="BR48" s="34"/>
      <c r="BS48" s="34"/>
      <c r="BT48" s="34"/>
      <c r="BU48" s="34"/>
      <c r="BV48" s="52"/>
      <c r="BW48" s="53"/>
      <c r="BX48" s="36" t="n">
        <f aca="false">BY48+BZ48+CD48+CE48+CF48</f>
        <v>0</v>
      </c>
      <c r="BY48" s="34"/>
      <c r="BZ48" s="34"/>
      <c r="CA48" s="34" t="n">
        <f aca="false">BZ48-CB48</f>
        <v>0</v>
      </c>
      <c r="CB48" s="34"/>
      <c r="CC48" s="34"/>
      <c r="CD48" s="34"/>
      <c r="CE48" s="34"/>
      <c r="CF48" s="52"/>
      <c r="CG48" s="53"/>
      <c r="CH48" s="36" t="n">
        <f aca="false">CI48+CJ48+CN48+CO48+CP48</f>
        <v>0</v>
      </c>
      <c r="CI48" s="34"/>
      <c r="CJ48" s="34"/>
      <c r="CK48" s="34" t="n">
        <f aca="false">CJ48-CL48</f>
        <v>0</v>
      </c>
      <c r="CL48" s="34"/>
      <c r="CM48" s="34"/>
      <c r="CN48" s="34"/>
      <c r="CO48" s="34"/>
      <c r="CP48" s="52"/>
      <c r="CQ48" s="53"/>
      <c r="CR48" s="374"/>
    </row>
    <row r="49" customFormat="false" ht="15" hidden="false" customHeight="false" outlineLevel="0" collapsed="false">
      <c r="A49" s="64" t="s">
        <v>83</v>
      </c>
      <c r="B49" s="66" t="s">
        <v>84</v>
      </c>
      <c r="C49" s="66"/>
      <c r="D49" s="387" t="n">
        <v>3</v>
      </c>
      <c r="E49" s="34"/>
      <c r="F49" s="34"/>
      <c r="G49" s="34" t="n">
        <f aca="false">AJ49+AT49+BD49+BN49+BX49+CH49</f>
        <v>48</v>
      </c>
      <c r="H49" s="34" t="n">
        <f aca="false">AK49+AU49+BE49+BO49+BY49+CI49</f>
        <v>0</v>
      </c>
      <c r="I49" s="34" t="n">
        <f aca="false">AL49+AV49+BF49+BP49+BZ49+CJ49</f>
        <v>48</v>
      </c>
      <c r="J49" s="34" t="n">
        <f aca="false">AM49+AW49+BG49+BQ49+CA49+CK49</f>
        <v>30</v>
      </c>
      <c r="K49" s="34" t="n">
        <f aca="false">AN49+AX49+BH49+BR49+CB49+CL49</f>
        <v>18</v>
      </c>
      <c r="L49" s="34" t="n">
        <f aca="false">AO49+AY49+BI49+BS49+CC49+CM49</f>
        <v>0</v>
      </c>
      <c r="M49" s="34" t="n">
        <f aca="false">AP49+AZ49+BJ49+BT49+CD49+CN49</f>
        <v>0</v>
      </c>
      <c r="N49" s="34" t="n">
        <f aca="false">AQ49+BA49+BK49+BU49+CE49+CO49</f>
        <v>0</v>
      </c>
      <c r="O49" s="53" t="n">
        <f aca="false">AR49+BB49+BL49+BV49+CF49+CP49</f>
        <v>0</v>
      </c>
      <c r="P49" s="36"/>
      <c r="Q49" s="34"/>
      <c r="R49" s="34"/>
      <c r="S49" s="34"/>
      <c r="T49" s="34"/>
      <c r="U49" s="34"/>
      <c r="V49" s="34"/>
      <c r="W49" s="34"/>
      <c r="X49" s="52"/>
      <c r="Y49" s="53"/>
      <c r="Z49" s="36"/>
      <c r="AA49" s="34"/>
      <c r="AB49" s="34"/>
      <c r="AC49" s="34"/>
      <c r="AD49" s="34"/>
      <c r="AE49" s="34"/>
      <c r="AF49" s="34"/>
      <c r="AG49" s="34"/>
      <c r="AH49" s="52"/>
      <c r="AI49" s="53"/>
      <c r="AJ49" s="36" t="n">
        <f aca="false">AK49+AL49+AP49+AQ49+AR49</f>
        <v>48</v>
      </c>
      <c r="AK49" s="34"/>
      <c r="AL49" s="34" t="n">
        <v>48</v>
      </c>
      <c r="AM49" s="34" t="n">
        <f aca="false">AL49-AN49</f>
        <v>30</v>
      </c>
      <c r="AN49" s="34" t="n">
        <v>18</v>
      </c>
      <c r="AO49" s="34"/>
      <c r="AP49" s="34"/>
      <c r="AQ49" s="34"/>
      <c r="AR49" s="52"/>
      <c r="AS49" s="53" t="s">
        <v>270</v>
      </c>
      <c r="AT49" s="36" t="n">
        <f aca="false">AU49+AV49+AZ49+BA49+BB49</f>
        <v>0</v>
      </c>
      <c r="AU49" s="34"/>
      <c r="AV49" s="34"/>
      <c r="AW49" s="34" t="n">
        <f aca="false">AV49-AX49</f>
        <v>0</v>
      </c>
      <c r="AX49" s="34"/>
      <c r="AY49" s="34"/>
      <c r="AZ49" s="34"/>
      <c r="BA49" s="34"/>
      <c r="BB49" s="52"/>
      <c r="BC49" s="53"/>
      <c r="BD49" s="36" t="n">
        <f aca="false">BE49+BF49+BJ49+BK49+BL49</f>
        <v>0</v>
      </c>
      <c r="BE49" s="34"/>
      <c r="BF49" s="34"/>
      <c r="BG49" s="34" t="n">
        <f aca="false">BF49-BH49</f>
        <v>0</v>
      </c>
      <c r="BH49" s="34"/>
      <c r="BI49" s="34"/>
      <c r="BJ49" s="34"/>
      <c r="BK49" s="34"/>
      <c r="BL49" s="52"/>
      <c r="BM49" s="53"/>
      <c r="BN49" s="36" t="n">
        <f aca="false">BO49+BP49+BT49+BU49+BV49</f>
        <v>0</v>
      </c>
      <c r="BO49" s="34"/>
      <c r="BP49" s="34"/>
      <c r="BQ49" s="34" t="n">
        <f aca="false">BP49-BR49</f>
        <v>0</v>
      </c>
      <c r="BR49" s="34"/>
      <c r="BS49" s="34"/>
      <c r="BT49" s="34"/>
      <c r="BU49" s="34"/>
      <c r="BV49" s="52"/>
      <c r="BW49" s="53"/>
      <c r="BX49" s="36" t="n">
        <f aca="false">BY49+BZ49+CD49+CE49+CF49</f>
        <v>0</v>
      </c>
      <c r="BY49" s="34"/>
      <c r="BZ49" s="34"/>
      <c r="CA49" s="34" t="n">
        <f aca="false">BZ49-CB49</f>
        <v>0</v>
      </c>
      <c r="CB49" s="34"/>
      <c r="CC49" s="34"/>
      <c r="CD49" s="34"/>
      <c r="CE49" s="34"/>
      <c r="CF49" s="52"/>
      <c r="CG49" s="53"/>
      <c r="CH49" s="36" t="n">
        <f aca="false">CI49+CJ49+CN49+CO49+CP49</f>
        <v>0</v>
      </c>
      <c r="CI49" s="34"/>
      <c r="CJ49" s="34"/>
      <c r="CK49" s="34" t="n">
        <f aca="false">CJ49-CL49</f>
        <v>0</v>
      </c>
      <c r="CL49" s="34"/>
      <c r="CM49" s="34"/>
      <c r="CN49" s="34"/>
      <c r="CO49" s="34"/>
      <c r="CP49" s="52"/>
      <c r="CQ49" s="53"/>
      <c r="CR49" s="374"/>
    </row>
    <row r="50" customFormat="false" ht="15" hidden="false" customHeight="false" outlineLevel="0" collapsed="false">
      <c r="A50" s="64" t="s">
        <v>85</v>
      </c>
      <c r="B50" s="66" t="s">
        <v>86</v>
      </c>
      <c r="C50" s="66"/>
      <c r="D50" s="66" t="s">
        <v>49</v>
      </c>
      <c r="E50" s="34"/>
      <c r="F50" s="34"/>
      <c r="G50" s="34" t="n">
        <f aca="false">AJ50+AT50+BD50+BN50+BX50+CH50</f>
        <v>33</v>
      </c>
      <c r="H50" s="34" t="n">
        <f aca="false">AK50+AU50+BE50+BO50+BY50+CI50</f>
        <v>0</v>
      </c>
      <c r="I50" s="34" t="n">
        <f aca="false">AL50+AV50+BF50+BP50+BZ50+CJ50</f>
        <v>32</v>
      </c>
      <c r="J50" s="34" t="n">
        <f aca="false">AM50+AW50+BG50+BQ50+CA50+CK50</f>
        <v>22</v>
      </c>
      <c r="K50" s="34" t="n">
        <f aca="false">AN50+AX50+BH50+BR50+CB50+CL50</f>
        <v>10</v>
      </c>
      <c r="L50" s="34" t="n">
        <f aca="false">AO50+AY50+BI50+BS50+CC50+CM50</f>
        <v>0</v>
      </c>
      <c r="M50" s="34" t="n">
        <f aca="false">AP50+AZ50+BJ50+BT50+CD50+CN50</f>
        <v>0</v>
      </c>
      <c r="N50" s="34" t="n">
        <f aca="false">AQ50+BA50+BK50+BU50+CE50+CO50</f>
        <v>1</v>
      </c>
      <c r="O50" s="53" t="n">
        <f aca="false">AR50+BB50+BL50+BV50+CF50+CP50</f>
        <v>0</v>
      </c>
      <c r="P50" s="36"/>
      <c r="Q50" s="34"/>
      <c r="R50" s="34"/>
      <c r="S50" s="34"/>
      <c r="T50" s="34"/>
      <c r="U50" s="34"/>
      <c r="V50" s="34"/>
      <c r="W50" s="34"/>
      <c r="X50" s="52"/>
      <c r="Y50" s="53"/>
      <c r="Z50" s="36"/>
      <c r="AA50" s="34"/>
      <c r="AB50" s="34"/>
      <c r="AC50" s="34"/>
      <c r="AD50" s="34"/>
      <c r="AE50" s="34"/>
      <c r="AF50" s="34"/>
      <c r="AG50" s="34"/>
      <c r="AH50" s="52"/>
      <c r="AI50" s="53"/>
      <c r="AJ50" s="36" t="n">
        <f aca="false">AK50+AL50+AP50+AQ50+AR50</f>
        <v>0</v>
      </c>
      <c r="AK50" s="34"/>
      <c r="AL50" s="34"/>
      <c r="AM50" s="34" t="n">
        <f aca="false">AL50-AN50</f>
        <v>0</v>
      </c>
      <c r="AN50" s="34"/>
      <c r="AO50" s="34"/>
      <c r="AP50" s="34"/>
      <c r="AQ50" s="34"/>
      <c r="AR50" s="52"/>
      <c r="AS50" s="53"/>
      <c r="AT50" s="36"/>
      <c r="AU50" s="34"/>
      <c r="AV50" s="34"/>
      <c r="AW50" s="34"/>
      <c r="AX50" s="34"/>
      <c r="AY50" s="34"/>
      <c r="AZ50" s="34"/>
      <c r="BA50" s="34"/>
      <c r="BB50" s="52"/>
      <c r="BC50" s="53"/>
      <c r="BD50" s="36" t="n">
        <f aca="false">BE50+BF50+BJ50+BK50+BL50</f>
        <v>0</v>
      </c>
      <c r="BE50" s="34"/>
      <c r="BF50" s="34"/>
      <c r="BG50" s="34" t="n">
        <f aca="false">BF50-BH50</f>
        <v>0</v>
      </c>
      <c r="BH50" s="34"/>
      <c r="BI50" s="34"/>
      <c r="BJ50" s="34"/>
      <c r="BK50" s="34"/>
      <c r="BL50" s="52"/>
      <c r="BM50" s="53"/>
      <c r="BN50" s="36" t="n">
        <f aca="false">BO50+BP50+BT50+BU50+BV50</f>
        <v>0</v>
      </c>
      <c r="BO50" s="34"/>
      <c r="BP50" s="34"/>
      <c r="BQ50" s="34" t="n">
        <f aca="false">BP50-BR50</f>
        <v>0</v>
      </c>
      <c r="BR50" s="34"/>
      <c r="BS50" s="34"/>
      <c r="BT50" s="34"/>
      <c r="BU50" s="34"/>
      <c r="BV50" s="52"/>
      <c r="BW50" s="53"/>
      <c r="BX50" s="36" t="n">
        <f aca="false">BY50+BZ50+CD50+CE50+CF50</f>
        <v>33</v>
      </c>
      <c r="BY50" s="34"/>
      <c r="BZ50" s="34" t="n">
        <v>32</v>
      </c>
      <c r="CA50" s="34" t="n">
        <f aca="false">BZ50-CB50</f>
        <v>22</v>
      </c>
      <c r="CB50" s="34" t="n">
        <v>10</v>
      </c>
      <c r="CC50" s="34"/>
      <c r="CD50" s="34"/>
      <c r="CE50" s="34" t="n">
        <v>1</v>
      </c>
      <c r="CF50" s="52"/>
      <c r="CG50" s="53" t="s">
        <v>298</v>
      </c>
      <c r="CH50" s="36" t="n">
        <f aca="false">CI50+CJ50+CN50+CO50+CP50</f>
        <v>0</v>
      </c>
      <c r="CI50" s="34"/>
      <c r="CJ50" s="34"/>
      <c r="CK50" s="34" t="n">
        <f aca="false">CJ50-CL50</f>
        <v>0</v>
      </c>
      <c r="CL50" s="34"/>
      <c r="CM50" s="34"/>
      <c r="CN50" s="34"/>
      <c r="CO50" s="34"/>
      <c r="CP50" s="52"/>
      <c r="CQ50" s="53"/>
      <c r="CR50" s="374"/>
    </row>
    <row r="51" customFormat="false" ht="15" hidden="false" customHeight="false" outlineLevel="0" collapsed="false">
      <c r="A51" s="64" t="s">
        <v>87</v>
      </c>
      <c r="B51" s="66" t="s">
        <v>88</v>
      </c>
      <c r="C51" s="66"/>
      <c r="D51" s="66" t="s">
        <v>49</v>
      </c>
      <c r="E51" s="34"/>
      <c r="F51" s="34"/>
      <c r="G51" s="34" t="n">
        <f aca="false">AJ51+AT51+BD51+BN51+BX51+CH51</f>
        <v>33</v>
      </c>
      <c r="H51" s="34" t="n">
        <f aca="false">AK51+AU51+BE51+BO51+BY51+CI51</f>
        <v>0</v>
      </c>
      <c r="I51" s="34" t="n">
        <f aca="false">AL51+AV51+BF51+BP51+BZ51+CJ51</f>
        <v>32</v>
      </c>
      <c r="J51" s="34" t="n">
        <f aca="false">AM51+AW51+BG51+BQ51+CA51+CK51</f>
        <v>14</v>
      </c>
      <c r="K51" s="34" t="n">
        <f aca="false">AN51+AX51+BH51+BR51+CB51+CL51</f>
        <v>18</v>
      </c>
      <c r="L51" s="34" t="n">
        <f aca="false">AO51+AY51+BI51+BS51+CC51+CM51</f>
        <v>0</v>
      </c>
      <c r="M51" s="34" t="n">
        <f aca="false">AP51+AZ51+BJ51+BT51+CD51+CN51</f>
        <v>0</v>
      </c>
      <c r="N51" s="34" t="n">
        <f aca="false">AQ51+BA51+BK51+BU51+CE51+CO51</f>
        <v>1</v>
      </c>
      <c r="O51" s="53" t="n">
        <f aca="false">AR51+BB51+BL51+BV51+CF51+CP51</f>
        <v>0</v>
      </c>
      <c r="P51" s="36"/>
      <c r="Q51" s="34"/>
      <c r="R51" s="34"/>
      <c r="S51" s="34"/>
      <c r="T51" s="34"/>
      <c r="U51" s="34"/>
      <c r="V51" s="34"/>
      <c r="W51" s="34"/>
      <c r="X51" s="52"/>
      <c r="Y51" s="53"/>
      <c r="Z51" s="36"/>
      <c r="AA51" s="34"/>
      <c r="AB51" s="34"/>
      <c r="AC51" s="34"/>
      <c r="AD51" s="34"/>
      <c r="AE51" s="34"/>
      <c r="AF51" s="34"/>
      <c r="AG51" s="34"/>
      <c r="AH51" s="52"/>
      <c r="AI51" s="53"/>
      <c r="AJ51" s="36" t="n">
        <f aca="false">AK51+AL51+AP51+AQ51+AR51</f>
        <v>0</v>
      </c>
      <c r="AK51" s="34"/>
      <c r="AL51" s="34"/>
      <c r="AM51" s="34" t="n">
        <f aca="false">AL51-AN51</f>
        <v>0</v>
      </c>
      <c r="AN51" s="34"/>
      <c r="AO51" s="34"/>
      <c r="AP51" s="34"/>
      <c r="AQ51" s="34"/>
      <c r="AR51" s="52"/>
      <c r="AS51" s="53"/>
      <c r="AT51" s="36"/>
      <c r="AU51" s="34"/>
      <c r="AV51" s="34"/>
      <c r="AW51" s="34"/>
      <c r="AX51" s="34"/>
      <c r="AY51" s="34"/>
      <c r="AZ51" s="34"/>
      <c r="BA51" s="34"/>
      <c r="BB51" s="52"/>
      <c r="BC51" s="53"/>
      <c r="BD51" s="36" t="n">
        <f aca="false">BE51+BF51+BJ51+BK51+BL51</f>
        <v>0</v>
      </c>
      <c r="BE51" s="34"/>
      <c r="BF51" s="34"/>
      <c r="BG51" s="34" t="n">
        <f aca="false">BF51-BH51</f>
        <v>0</v>
      </c>
      <c r="BH51" s="34"/>
      <c r="BI51" s="34"/>
      <c r="BJ51" s="34"/>
      <c r="BK51" s="34"/>
      <c r="BL51" s="52"/>
      <c r="BM51" s="53"/>
      <c r="BN51" s="36" t="n">
        <f aca="false">BO51+BP51+BT51+BU51+BV51</f>
        <v>0</v>
      </c>
      <c r="BO51" s="34"/>
      <c r="BP51" s="34"/>
      <c r="BQ51" s="34" t="n">
        <f aca="false">BP51-BR51</f>
        <v>0</v>
      </c>
      <c r="BR51" s="34"/>
      <c r="BS51" s="34"/>
      <c r="BT51" s="34"/>
      <c r="BU51" s="34"/>
      <c r="BV51" s="52"/>
      <c r="BW51" s="53"/>
      <c r="BX51" s="36" t="n">
        <f aca="false">BY51+BZ51+CD51+CE51+CF51</f>
        <v>33</v>
      </c>
      <c r="BY51" s="34"/>
      <c r="BZ51" s="34" t="n">
        <v>32</v>
      </c>
      <c r="CA51" s="34" t="n">
        <f aca="false">BZ51-CB51</f>
        <v>14</v>
      </c>
      <c r="CB51" s="34" t="n">
        <v>18</v>
      </c>
      <c r="CC51" s="34"/>
      <c r="CD51" s="34"/>
      <c r="CE51" s="34" t="n">
        <v>1</v>
      </c>
      <c r="CF51" s="52"/>
      <c r="CG51" s="53" t="s">
        <v>298</v>
      </c>
      <c r="CH51" s="36" t="n">
        <f aca="false">CI51+CJ51+CN51+CO51+CP51</f>
        <v>0</v>
      </c>
      <c r="CI51" s="34"/>
      <c r="CJ51" s="34"/>
      <c r="CK51" s="34" t="n">
        <f aca="false">CJ51-CL51</f>
        <v>0</v>
      </c>
      <c r="CL51" s="34"/>
      <c r="CM51" s="34"/>
      <c r="CN51" s="34"/>
      <c r="CO51" s="34"/>
      <c r="CP51" s="52"/>
      <c r="CQ51" s="53"/>
      <c r="CR51" s="374"/>
    </row>
    <row r="52" customFormat="false" ht="15" hidden="false" customHeight="false" outlineLevel="0" collapsed="false">
      <c r="A52" s="64" t="s">
        <v>89</v>
      </c>
      <c r="B52" s="66" t="s">
        <v>90</v>
      </c>
      <c r="C52" s="66"/>
      <c r="D52" s="66" t="n">
        <v>7</v>
      </c>
      <c r="E52" s="34"/>
      <c r="F52" s="34"/>
      <c r="G52" s="34" t="n">
        <f aca="false">AJ52+AT52+BD52+BN52+BX52+CH52</f>
        <v>103</v>
      </c>
      <c r="H52" s="34" t="n">
        <f aca="false">AK52+AU52+BE52+BO52+BY52+CI52</f>
        <v>0</v>
      </c>
      <c r="I52" s="34" t="n">
        <f aca="false">AL52+AV52+BF52+BP52+BZ52+CJ52</f>
        <v>101</v>
      </c>
      <c r="J52" s="34" t="n">
        <f aca="false">AM52+AW52+BG52+BQ52+CA52+CK52</f>
        <v>29</v>
      </c>
      <c r="K52" s="34" t="n">
        <f aca="false">AN52+AX52+BH52+BR52+CB52+CL52</f>
        <v>72</v>
      </c>
      <c r="L52" s="34" t="n">
        <f aca="false">AO52+AY52+BI52+BS52+CC52+CM52</f>
        <v>0</v>
      </c>
      <c r="M52" s="34" t="n">
        <f aca="false">AP52+AZ52+BJ52+BT52+CD52+CN52</f>
        <v>0</v>
      </c>
      <c r="N52" s="34" t="n">
        <f aca="false">AQ52+BA52+BK52+BU52+CE52+CO52</f>
        <v>2</v>
      </c>
      <c r="O52" s="53" t="n">
        <f aca="false">AR52+BB52+BL52+BV52+CF52+CP52</f>
        <v>0</v>
      </c>
      <c r="P52" s="36"/>
      <c r="Q52" s="34"/>
      <c r="R52" s="34"/>
      <c r="S52" s="34"/>
      <c r="T52" s="34"/>
      <c r="U52" s="34"/>
      <c r="V52" s="34"/>
      <c r="W52" s="34"/>
      <c r="X52" s="52"/>
      <c r="Y52" s="53"/>
      <c r="Z52" s="36"/>
      <c r="AA52" s="34"/>
      <c r="AB52" s="34"/>
      <c r="AC52" s="34"/>
      <c r="AD52" s="34"/>
      <c r="AE52" s="34"/>
      <c r="AF52" s="34"/>
      <c r="AG52" s="34"/>
      <c r="AH52" s="52"/>
      <c r="AI52" s="53"/>
      <c r="AJ52" s="36" t="n">
        <f aca="false">AK52+AL52+AP52+AQ52+AR52</f>
        <v>0</v>
      </c>
      <c r="AK52" s="34"/>
      <c r="AL52" s="34"/>
      <c r="AM52" s="34" t="n">
        <f aca="false">AL52-AN52</f>
        <v>0</v>
      </c>
      <c r="AN52" s="34"/>
      <c r="AO52" s="34"/>
      <c r="AP52" s="34"/>
      <c r="AQ52" s="34"/>
      <c r="AR52" s="52"/>
      <c r="AS52" s="53"/>
      <c r="AT52" s="36"/>
      <c r="AU52" s="34"/>
      <c r="AV52" s="34"/>
      <c r="AW52" s="34"/>
      <c r="AX52" s="34"/>
      <c r="AY52" s="34"/>
      <c r="AZ52" s="34"/>
      <c r="BA52" s="34"/>
      <c r="BB52" s="52"/>
      <c r="BC52" s="53"/>
      <c r="BD52" s="36" t="n">
        <f aca="false">BE52+BF52+BJ52+BK52+BL52</f>
        <v>0</v>
      </c>
      <c r="BE52" s="34"/>
      <c r="BF52" s="34"/>
      <c r="BG52" s="34" t="n">
        <f aca="false">BF52-BH52</f>
        <v>0</v>
      </c>
      <c r="BH52" s="34"/>
      <c r="BI52" s="34"/>
      <c r="BJ52" s="34"/>
      <c r="BK52" s="34"/>
      <c r="BL52" s="52"/>
      <c r="BM52" s="53"/>
      <c r="BN52" s="36" t="n">
        <f aca="false">BO52+BP52+BT52+BU52+BV52</f>
        <v>69</v>
      </c>
      <c r="BO52" s="34"/>
      <c r="BP52" s="34" t="n">
        <v>69</v>
      </c>
      <c r="BQ52" s="34" t="n">
        <f aca="false">BP52-BR52</f>
        <v>23</v>
      </c>
      <c r="BR52" s="34" t="n">
        <v>46</v>
      </c>
      <c r="BS52" s="34"/>
      <c r="BT52" s="34"/>
      <c r="BU52" s="34"/>
      <c r="BV52" s="52"/>
      <c r="BW52" s="53" t="s">
        <v>266</v>
      </c>
      <c r="BX52" s="36" t="n">
        <f aca="false">BY52+BZ52+CD52+CE52+CF52</f>
        <v>34</v>
      </c>
      <c r="BY52" s="34"/>
      <c r="BZ52" s="34" t="n">
        <v>32</v>
      </c>
      <c r="CA52" s="34" t="n">
        <f aca="false">BZ52-CB52</f>
        <v>6</v>
      </c>
      <c r="CB52" s="34" t="n">
        <v>26</v>
      </c>
      <c r="CC52" s="34"/>
      <c r="CD52" s="34"/>
      <c r="CE52" s="34" t="n">
        <v>2</v>
      </c>
      <c r="CF52" s="52"/>
      <c r="CG52" s="53" t="s">
        <v>270</v>
      </c>
      <c r="CH52" s="36" t="n">
        <f aca="false">CI52+CJ52+CN52+CO52+CP52</f>
        <v>0</v>
      </c>
      <c r="CI52" s="34"/>
      <c r="CJ52" s="34"/>
      <c r="CK52" s="34" t="n">
        <f aca="false">CJ52-CL52</f>
        <v>0</v>
      </c>
      <c r="CL52" s="34"/>
      <c r="CM52" s="34"/>
      <c r="CN52" s="34"/>
      <c r="CO52" s="34"/>
      <c r="CP52" s="52"/>
      <c r="CQ52" s="53"/>
      <c r="CR52" s="374"/>
    </row>
    <row r="53" customFormat="false" ht="15" hidden="false" customHeight="false" outlineLevel="0" collapsed="false">
      <c r="A53" s="64" t="s">
        <v>91</v>
      </c>
      <c r="B53" s="59" t="s">
        <v>92</v>
      </c>
      <c r="C53" s="59"/>
      <c r="D53" s="34"/>
      <c r="E53" s="356" t="n">
        <v>3</v>
      </c>
      <c r="F53" s="34"/>
      <c r="G53" s="34" t="n">
        <f aca="false">AJ53+AT53+BD53+BN53+BX53+CH53</f>
        <v>32</v>
      </c>
      <c r="H53" s="34" t="n">
        <f aca="false">AK53+AU53+BE53+BO53+BY53+CI53</f>
        <v>0</v>
      </c>
      <c r="I53" s="356" t="n">
        <f aca="false">AL53+AV53+BF53+BP53+BZ53+CJ53</f>
        <v>32</v>
      </c>
      <c r="J53" s="356" t="n">
        <f aca="false">AM53+AW53+BG53+BQ53+CA53+CK53</f>
        <v>20</v>
      </c>
      <c r="K53" s="356" t="n">
        <f aca="false">AN53+AX53+BH53+BR53+CB53+CL53</f>
        <v>12</v>
      </c>
      <c r="L53" s="34" t="n">
        <f aca="false">AO53+AY53+BI53+BS53+CC53+CM53</f>
        <v>0</v>
      </c>
      <c r="M53" s="34" t="n">
        <f aca="false">AP53+AZ53+BJ53+BT53+CD53+CN53</f>
        <v>0</v>
      </c>
      <c r="N53" s="34" t="n">
        <f aca="false">AQ53+BA53+BK53+BU53+CE53+CO53</f>
        <v>0</v>
      </c>
      <c r="O53" s="53" t="n">
        <f aca="false">AR53+BB53+BL53+BV53+CF53+CP53</f>
        <v>0</v>
      </c>
      <c r="P53" s="36"/>
      <c r="Q53" s="34"/>
      <c r="R53" s="34"/>
      <c r="S53" s="34"/>
      <c r="T53" s="34"/>
      <c r="U53" s="34"/>
      <c r="V53" s="34"/>
      <c r="W53" s="34"/>
      <c r="X53" s="52"/>
      <c r="Y53" s="53"/>
      <c r="Z53" s="36"/>
      <c r="AA53" s="34"/>
      <c r="AB53" s="34"/>
      <c r="AC53" s="34"/>
      <c r="AD53" s="34"/>
      <c r="AE53" s="34"/>
      <c r="AF53" s="34"/>
      <c r="AG53" s="34"/>
      <c r="AH53" s="52"/>
      <c r="AI53" s="53"/>
      <c r="AJ53" s="36" t="n">
        <f aca="false">AK53+AL53+AP53+AQ53+AR53</f>
        <v>32</v>
      </c>
      <c r="AK53" s="34"/>
      <c r="AL53" s="356" t="n">
        <v>32</v>
      </c>
      <c r="AM53" s="356" t="n">
        <v>20</v>
      </c>
      <c r="AN53" s="356" t="n">
        <v>12</v>
      </c>
      <c r="AO53" s="34"/>
      <c r="AP53" s="34"/>
      <c r="AQ53" s="34"/>
      <c r="AR53" s="52"/>
      <c r="AS53" s="53" t="n">
        <v>3</v>
      </c>
      <c r="AT53" s="36" t="n">
        <f aca="false">AU53+AV53+AZ53+BA53+BB53</f>
        <v>0</v>
      </c>
      <c r="AU53" s="34"/>
      <c r="AV53" s="34"/>
      <c r="AW53" s="34" t="n">
        <f aca="false">AV53-AX53</f>
        <v>0</v>
      </c>
      <c r="AX53" s="34"/>
      <c r="AY53" s="34"/>
      <c r="AZ53" s="34"/>
      <c r="BA53" s="34"/>
      <c r="BB53" s="52"/>
      <c r="BC53" s="53"/>
      <c r="BD53" s="36" t="n">
        <f aca="false">BE53+BF53+BJ53+BK53+BL53</f>
        <v>0</v>
      </c>
      <c r="BE53" s="34"/>
      <c r="BF53" s="34"/>
      <c r="BG53" s="34" t="n">
        <f aca="false">BF53-BH53</f>
        <v>0</v>
      </c>
      <c r="BH53" s="34"/>
      <c r="BI53" s="34"/>
      <c r="BJ53" s="34"/>
      <c r="BK53" s="34"/>
      <c r="BL53" s="52"/>
      <c r="BM53" s="53"/>
      <c r="BN53" s="36" t="n">
        <f aca="false">BO53+BP53+BT53+BU53+BV53</f>
        <v>0</v>
      </c>
      <c r="BO53" s="34"/>
      <c r="BP53" s="34"/>
      <c r="BQ53" s="34" t="n">
        <f aca="false">BP53-BR53</f>
        <v>0</v>
      </c>
      <c r="BR53" s="34"/>
      <c r="BS53" s="34"/>
      <c r="BT53" s="34"/>
      <c r="BU53" s="34"/>
      <c r="BV53" s="52"/>
      <c r="BW53" s="53"/>
      <c r="BX53" s="36" t="n">
        <f aca="false">BY53+BZ53+CD53+CE53+CF53</f>
        <v>0</v>
      </c>
      <c r="BY53" s="34"/>
      <c r="BZ53" s="34"/>
      <c r="CA53" s="34" t="n">
        <f aca="false">BZ53-CB53</f>
        <v>0</v>
      </c>
      <c r="CB53" s="34"/>
      <c r="CC53" s="34"/>
      <c r="CD53" s="34"/>
      <c r="CE53" s="34"/>
      <c r="CF53" s="52"/>
      <c r="CG53" s="53"/>
      <c r="CH53" s="36" t="n">
        <f aca="false">CI53+CJ53+CN53+CO53+CP53</f>
        <v>0</v>
      </c>
      <c r="CI53" s="34"/>
      <c r="CJ53" s="34"/>
      <c r="CK53" s="34" t="n">
        <f aca="false">CJ53-CL53</f>
        <v>0</v>
      </c>
      <c r="CL53" s="34"/>
      <c r="CM53" s="34"/>
      <c r="CN53" s="34"/>
      <c r="CO53" s="34"/>
      <c r="CP53" s="52"/>
      <c r="CQ53" s="53"/>
      <c r="CR53" s="374"/>
    </row>
    <row r="54" customFormat="false" ht="15" hidden="false" customHeight="false" outlineLevel="0" collapsed="false">
      <c r="A54" s="377" t="s">
        <v>307</v>
      </c>
      <c r="B54" s="389" t="s">
        <v>308</v>
      </c>
      <c r="C54" s="389" t="n">
        <v>8</v>
      </c>
      <c r="D54" s="390" t="n">
        <v>13</v>
      </c>
      <c r="E54" s="382" t="n">
        <v>0</v>
      </c>
      <c r="F54" s="382" t="n">
        <v>1</v>
      </c>
      <c r="G54" s="382" t="n">
        <f aca="false">SUM(H54:I54)+M54+N54+O54</f>
        <v>2132</v>
      </c>
      <c r="H54" s="382" t="n">
        <f aca="false">AK54+AU54+BE54+BO54+BY54+CI54</f>
        <v>48</v>
      </c>
      <c r="I54" s="382" t="n">
        <f aca="false">AL54+AV54+BF54+BP54+BZ54+CJ54</f>
        <v>1246</v>
      </c>
      <c r="J54" s="382" t="n">
        <f aca="false">AM54+AW54+BG54+BQ54+CA54+CK54</f>
        <v>580</v>
      </c>
      <c r="K54" s="382" t="n">
        <f aca="false">AN54+AX54+BH54+BR54+CB54+CL54</f>
        <v>606</v>
      </c>
      <c r="L54" s="382" t="n">
        <f aca="false">AO54+AY54+BI54+BS54+CC54+CM54</f>
        <v>60</v>
      </c>
      <c r="M54" s="382" t="n">
        <f aca="false">AP54+AZ54+BJ54+BT54+CD54+CN54</f>
        <v>720</v>
      </c>
      <c r="N54" s="382" t="n">
        <f aca="false">AQ54+BA54+BK54+BU54+CE54+CO54</f>
        <v>54</v>
      </c>
      <c r="O54" s="383" t="n">
        <f aca="false">AR54+BB54+BL54+BV54+CF54+CP54</f>
        <v>64</v>
      </c>
      <c r="P54" s="369"/>
      <c r="Q54" s="369"/>
      <c r="R54" s="369"/>
      <c r="S54" s="369"/>
      <c r="T54" s="369"/>
      <c r="U54" s="369"/>
      <c r="V54" s="369"/>
      <c r="W54" s="369"/>
      <c r="X54" s="369"/>
      <c r="Y54" s="371"/>
      <c r="Z54" s="369"/>
      <c r="AA54" s="369"/>
      <c r="AB54" s="369"/>
      <c r="AC54" s="369"/>
      <c r="AD54" s="369"/>
      <c r="AE54" s="369"/>
      <c r="AF54" s="369"/>
      <c r="AG54" s="369"/>
      <c r="AH54" s="369"/>
      <c r="AI54" s="371"/>
      <c r="AJ54" s="369" t="n">
        <f aca="false">AJ55+AJ66+AJ76</f>
        <v>0</v>
      </c>
      <c r="AK54" s="369" t="n">
        <f aca="false">AK55+AK66+AK76</f>
        <v>0</v>
      </c>
      <c r="AL54" s="369" t="n">
        <f aca="false">AL55+AL66+AL76</f>
        <v>0</v>
      </c>
      <c r="AM54" s="369" t="n">
        <f aca="false">AM55+AM66+AM76</f>
        <v>0</v>
      </c>
      <c r="AN54" s="369" t="n">
        <f aca="false">AN55+AN66+AN76</f>
        <v>0</v>
      </c>
      <c r="AO54" s="369" t="n">
        <f aca="false">AO55+AO66+AO76</f>
        <v>0</v>
      </c>
      <c r="AP54" s="369" t="n">
        <f aca="false">AP55+AP66+AP76</f>
        <v>0</v>
      </c>
      <c r="AQ54" s="369" t="n">
        <f aca="false">AQ55+AQ66+AQ76</f>
        <v>0</v>
      </c>
      <c r="AR54" s="369" t="n">
        <f aca="false">AR55+AR66+AR76</f>
        <v>0</v>
      </c>
      <c r="AS54" s="371"/>
      <c r="AT54" s="369" t="n">
        <f aca="false">AT55+AT66+AT76</f>
        <v>267</v>
      </c>
      <c r="AU54" s="369" t="n">
        <f aca="false">AU55+AU66+AU76</f>
        <v>5</v>
      </c>
      <c r="AV54" s="369" t="n">
        <f aca="false">AV55+AV66+AV76</f>
        <v>114</v>
      </c>
      <c r="AW54" s="369" t="n">
        <f aca="false">AW55+AW66+AW76</f>
        <v>39</v>
      </c>
      <c r="AX54" s="369" t="n">
        <f aca="false">AX55+AX66+AX76</f>
        <v>60</v>
      </c>
      <c r="AY54" s="369" t="n">
        <f aca="false">AY55+AY66+AY76</f>
        <v>15</v>
      </c>
      <c r="AZ54" s="369" t="n">
        <f aca="false">AZ55+AZ66+AZ76</f>
        <v>144</v>
      </c>
      <c r="BA54" s="369" t="n">
        <f aca="false">BA55+BA66+BA76</f>
        <v>4</v>
      </c>
      <c r="BB54" s="369" t="n">
        <f aca="false">BB55+BB66+BB76</f>
        <v>0</v>
      </c>
      <c r="BC54" s="371"/>
      <c r="BD54" s="369" t="n">
        <f aca="false">BD55+BD66+BD76</f>
        <v>402</v>
      </c>
      <c r="BE54" s="369" t="n">
        <f aca="false">BE55+BE66+BE76</f>
        <v>8</v>
      </c>
      <c r="BF54" s="369" t="n">
        <f aca="false">BF55+BF66+BF76</f>
        <v>294</v>
      </c>
      <c r="BG54" s="369" t="n">
        <f aca="false">BG55+BG66+BG76</f>
        <v>119</v>
      </c>
      <c r="BH54" s="369" t="n">
        <f aca="false">BH55+BH66+BH76</f>
        <v>160</v>
      </c>
      <c r="BI54" s="369" t="n">
        <f aca="false">BI55+BI66+BI76</f>
        <v>15</v>
      </c>
      <c r="BJ54" s="369" t="n">
        <f aca="false">BJ55+BJ66+BJ76</f>
        <v>72</v>
      </c>
      <c r="BK54" s="369" t="n">
        <f aca="false">BK55+BK66+BK76</f>
        <v>12</v>
      </c>
      <c r="BL54" s="369" t="n">
        <f aca="false">BL55+BL66+BL76</f>
        <v>16</v>
      </c>
      <c r="BM54" s="371"/>
      <c r="BN54" s="369" t="n">
        <f aca="false">BN55+BN66+BN76</f>
        <v>681</v>
      </c>
      <c r="BO54" s="369" t="n">
        <f aca="false">BO55+BO66+BO76</f>
        <v>23</v>
      </c>
      <c r="BP54" s="369" t="n">
        <f aca="false">BP55+BP66+BP76</f>
        <v>598</v>
      </c>
      <c r="BQ54" s="369" t="n">
        <f aca="false">BQ55+BQ66+BQ76</f>
        <v>292</v>
      </c>
      <c r="BR54" s="369" t="n">
        <f aca="false">BR55+BR66+BR76</f>
        <v>276</v>
      </c>
      <c r="BS54" s="369" t="n">
        <f aca="false">BS55+BS66+BS76</f>
        <v>30</v>
      </c>
      <c r="BT54" s="369" t="n">
        <f aca="false">BT55+BT66+BT76</f>
        <v>36</v>
      </c>
      <c r="BU54" s="369" t="n">
        <f aca="false">BU55+BU66+BU76</f>
        <v>16</v>
      </c>
      <c r="BV54" s="369" t="n">
        <f aca="false">BV55+BV66+BV76</f>
        <v>8</v>
      </c>
      <c r="BW54" s="371"/>
      <c r="BX54" s="369" t="n">
        <f aca="false">BX55+BX66+BX76</f>
        <v>278</v>
      </c>
      <c r="BY54" s="369" t="n">
        <f aca="false">BY55+BY66+BY76</f>
        <v>12</v>
      </c>
      <c r="BZ54" s="369" t="n">
        <f aca="false">BZ55+BZ66+BZ76</f>
        <v>240</v>
      </c>
      <c r="CA54" s="369" t="n">
        <f aca="false">CA55+CA66+CA76</f>
        <v>130</v>
      </c>
      <c r="CB54" s="369" t="n">
        <f aca="false">CB55+CB66+CB76</f>
        <v>110</v>
      </c>
      <c r="CC54" s="369" t="n">
        <f aca="false">CC55+CC66+CC76</f>
        <v>0</v>
      </c>
      <c r="CD54" s="369" t="n">
        <f aca="false">CD55+CD66+CD76</f>
        <v>0</v>
      </c>
      <c r="CE54" s="369" t="n">
        <f aca="false">CE55+CE66+CE76</f>
        <v>10</v>
      </c>
      <c r="CF54" s="369" t="n">
        <f aca="false">CF55+CF66+CF76</f>
        <v>16</v>
      </c>
      <c r="CG54" s="371"/>
      <c r="CH54" s="369" t="n">
        <f aca="false">CH55+CH66+CH76</f>
        <v>504</v>
      </c>
      <c r="CI54" s="369" t="n">
        <f aca="false">CI55+CI66+CI76</f>
        <v>0</v>
      </c>
      <c r="CJ54" s="369" t="n">
        <f aca="false">CJ55+CJ66+CJ76</f>
        <v>0</v>
      </c>
      <c r="CK54" s="369" t="n">
        <f aca="false">CK55+CK66+CK76</f>
        <v>0</v>
      </c>
      <c r="CL54" s="369" t="n">
        <f aca="false">CL55+CL66+CL76</f>
        <v>0</v>
      </c>
      <c r="CM54" s="369" t="n">
        <f aca="false">CM55+CM66+CM76</f>
        <v>0</v>
      </c>
      <c r="CN54" s="369" t="n">
        <f aca="false">CN55+CN66+CN76</f>
        <v>468</v>
      </c>
      <c r="CO54" s="369" t="n">
        <f aca="false">CO55+CO66+CO76</f>
        <v>12</v>
      </c>
      <c r="CP54" s="369" t="n">
        <f aca="false">CP55+CP66+CP76</f>
        <v>24</v>
      </c>
      <c r="CQ54" s="371"/>
      <c r="CR54" s="372"/>
      <c r="CS54" s="372"/>
    </row>
    <row r="55" customFormat="false" ht="30.6" hidden="false" customHeight="true" outlineLevel="0" collapsed="false">
      <c r="A55" s="391" t="s">
        <v>309</v>
      </c>
      <c r="B55" s="392" t="s">
        <v>310</v>
      </c>
      <c r="C55" s="392"/>
      <c r="D55" s="393"/>
      <c r="E55" s="394"/>
      <c r="F55" s="394"/>
      <c r="G55" s="395" t="n">
        <f aca="false">SUM(H55:I55)+M55+N55+O55</f>
        <v>789</v>
      </c>
      <c r="H55" s="395" t="n">
        <f aca="false">AK55+AU55+BE55+BO55+BY55+CI55</f>
        <v>19</v>
      </c>
      <c r="I55" s="395" t="n">
        <f aca="false">AL55+AV55+BF55+BP55+BZ55+CJ55</f>
        <v>476</v>
      </c>
      <c r="J55" s="395" t="n">
        <f aca="false">AM55+AW55+BG55+BQ55+CA55+CK55</f>
        <v>204</v>
      </c>
      <c r="K55" s="395" t="n">
        <f aca="false">AN55+AX55+BH55+BR55+CB55+CL55</f>
        <v>242</v>
      </c>
      <c r="L55" s="395" t="n">
        <f aca="false">AO55+AY55+BI55+BS55+CC55+CM55</f>
        <v>30</v>
      </c>
      <c r="M55" s="395" t="n">
        <f aca="false">AP55+AZ55+BJ55+BT55+CD55+CN55</f>
        <v>252</v>
      </c>
      <c r="N55" s="395" t="n">
        <f aca="false">AQ55+BA55+BK55+BU55+CE55+CO55</f>
        <v>18</v>
      </c>
      <c r="O55" s="396" t="n">
        <f aca="false">AR55+BB55+BL55+BV55+CF55+CP55</f>
        <v>24</v>
      </c>
      <c r="P55" s="397"/>
      <c r="Q55" s="394"/>
      <c r="R55" s="394"/>
      <c r="S55" s="394"/>
      <c r="T55" s="394"/>
      <c r="U55" s="394"/>
      <c r="V55" s="394"/>
      <c r="W55" s="394"/>
      <c r="X55" s="398"/>
      <c r="Y55" s="399"/>
      <c r="Z55" s="397"/>
      <c r="AA55" s="394"/>
      <c r="AB55" s="394"/>
      <c r="AC55" s="394"/>
      <c r="AD55" s="394"/>
      <c r="AE55" s="394"/>
      <c r="AF55" s="394"/>
      <c r="AG55" s="394"/>
      <c r="AH55" s="398"/>
      <c r="AI55" s="399"/>
      <c r="AJ55" s="397"/>
      <c r="AK55" s="397"/>
      <c r="AL55" s="397"/>
      <c r="AM55" s="397"/>
      <c r="AN55" s="397"/>
      <c r="AO55" s="397"/>
      <c r="AP55" s="397"/>
      <c r="AQ55" s="397"/>
      <c r="AR55" s="397"/>
      <c r="AS55" s="399"/>
      <c r="AT55" s="397" t="n">
        <f aca="false">SUM(AT57:AT65)</f>
        <v>195</v>
      </c>
      <c r="AU55" s="397" t="n">
        <f aca="false">SUM(AU57:AU65)</f>
        <v>5</v>
      </c>
      <c r="AV55" s="397" t="n">
        <f aca="false">SUM(AV57:AV65)</f>
        <v>114</v>
      </c>
      <c r="AW55" s="397" t="n">
        <f aca="false">SUM(AW57:AW65)</f>
        <v>39</v>
      </c>
      <c r="AX55" s="397" t="n">
        <f aca="false">SUM(AX57:AX65)</f>
        <v>60</v>
      </c>
      <c r="AY55" s="397" t="n">
        <f aca="false">SUM(AY57:AY65)</f>
        <v>15</v>
      </c>
      <c r="AZ55" s="397" t="n">
        <f aca="false">SUM(AZ57:AZ65)</f>
        <v>72</v>
      </c>
      <c r="BA55" s="397" t="n">
        <f aca="false">SUM(BA57:BA65)</f>
        <v>4</v>
      </c>
      <c r="BB55" s="397" t="n">
        <f aca="false">SUM(BB57:BB65)</f>
        <v>0</v>
      </c>
      <c r="BC55" s="399"/>
      <c r="BD55" s="397" t="n">
        <f aca="false">SUM(BD57:BD65)</f>
        <v>164</v>
      </c>
      <c r="BE55" s="397" t="n">
        <f aca="false">SUM(BE57:BE65)</f>
        <v>4</v>
      </c>
      <c r="BF55" s="397" t="n">
        <f aca="false">SUM(BF57:BF65)</f>
        <v>112</v>
      </c>
      <c r="BG55" s="397" t="n">
        <f aca="false">SUM(BG57:BG65)</f>
        <v>37</v>
      </c>
      <c r="BH55" s="397" t="n">
        <f aca="false">SUM(BH57:BH65)</f>
        <v>60</v>
      </c>
      <c r="BI55" s="397" t="n">
        <f aca="false">SUM(BI57:BI65)</f>
        <v>15</v>
      </c>
      <c r="BJ55" s="397" t="n">
        <f aca="false">SUM(BJ57:BJ65)</f>
        <v>36</v>
      </c>
      <c r="BK55" s="397" t="n">
        <f aca="false">SUM(BK57:BK65)</f>
        <v>4</v>
      </c>
      <c r="BL55" s="397" t="n">
        <f aca="false">SUM(BL57:BL65)</f>
        <v>8</v>
      </c>
      <c r="BM55" s="399"/>
      <c r="BN55" s="397" t="n">
        <f aca="false">SUM(BN57:BN65)</f>
        <v>144</v>
      </c>
      <c r="BO55" s="397" t="n">
        <f aca="false">SUM(BO57:BO65)</f>
        <v>4</v>
      </c>
      <c r="BP55" s="397" t="n">
        <f aca="false">SUM(BP57:BP65)</f>
        <v>138</v>
      </c>
      <c r="BQ55" s="397" t="n">
        <f aca="false">SUM(BQ57:BQ65)</f>
        <v>72</v>
      </c>
      <c r="BR55" s="397" t="n">
        <f aca="false">SUM(BR57:BR65)</f>
        <v>66</v>
      </c>
      <c r="BS55" s="397" t="n">
        <f aca="false">SUM(BS57:BS65)</f>
        <v>0</v>
      </c>
      <c r="BT55" s="397" t="n">
        <f aca="false">SUM(BT57:BT65)</f>
        <v>0</v>
      </c>
      <c r="BU55" s="397" t="n">
        <f aca="false">SUM(BU57:BU65)</f>
        <v>2</v>
      </c>
      <c r="BV55" s="397" t="n">
        <f aca="false">SUM(BV57:BV65)</f>
        <v>0</v>
      </c>
      <c r="BW55" s="399"/>
      <c r="BX55" s="397" t="n">
        <f aca="false">SUM(BX57:BX65)</f>
        <v>130</v>
      </c>
      <c r="BY55" s="397" t="n">
        <f aca="false">SUM(BY57:BY65)</f>
        <v>6</v>
      </c>
      <c r="BZ55" s="397" t="n">
        <f aca="false">SUM(BZ57:BZ65)</f>
        <v>112</v>
      </c>
      <c r="CA55" s="397" t="n">
        <f aca="false">SUM(CA57:CA65)</f>
        <v>56</v>
      </c>
      <c r="CB55" s="397" t="n">
        <f aca="false">SUM(CB57:CB65)</f>
        <v>56</v>
      </c>
      <c r="CC55" s="397" t="n">
        <f aca="false">SUM(CC57:CC65)</f>
        <v>0</v>
      </c>
      <c r="CD55" s="397" t="n">
        <f aca="false">SUM(CD57:CD65)</f>
        <v>0</v>
      </c>
      <c r="CE55" s="397" t="n">
        <f aca="false">SUM(CE57:CE65)</f>
        <v>4</v>
      </c>
      <c r="CF55" s="397" t="n">
        <f aca="false">SUM(CF57:CF65)</f>
        <v>8</v>
      </c>
      <c r="CG55" s="399"/>
      <c r="CH55" s="397" t="n">
        <f aca="false">CI55+CJ55+CN55+CO55+CP55</f>
        <v>156</v>
      </c>
      <c r="CI55" s="397" t="n">
        <f aca="false">SUM(CI57:CI65)</f>
        <v>0</v>
      </c>
      <c r="CJ55" s="397" t="n">
        <f aca="false">SUM(CJ57:CJ65)</f>
        <v>0</v>
      </c>
      <c r="CK55" s="397" t="n">
        <f aca="false">SUM(CK57:CK65)</f>
        <v>0</v>
      </c>
      <c r="CL55" s="397" t="n">
        <f aca="false">SUM(CL57:CL65)</f>
        <v>0</v>
      </c>
      <c r="CM55" s="397" t="n">
        <f aca="false">SUM(CM57:CM65)</f>
        <v>0</v>
      </c>
      <c r="CN55" s="397" t="n">
        <f aca="false">SUM(CN57:CN65)</f>
        <v>144</v>
      </c>
      <c r="CO55" s="397" t="n">
        <f aca="false">SUM(CO56:CO65)</f>
        <v>4</v>
      </c>
      <c r="CP55" s="397" t="n">
        <f aca="false">SUM(CP56:CP65)</f>
        <v>8</v>
      </c>
      <c r="CQ55" s="399"/>
      <c r="CR55" s="374"/>
    </row>
    <row r="56" customFormat="false" ht="20.45" hidden="false" customHeight="true" outlineLevel="0" collapsed="false">
      <c r="A56" s="391"/>
      <c r="B56" s="400" t="s">
        <v>93</v>
      </c>
      <c r="C56" s="392" t="n">
        <v>8</v>
      </c>
      <c r="D56" s="394"/>
      <c r="E56" s="394"/>
      <c r="F56" s="394"/>
      <c r="G56" s="395" t="n">
        <f aca="false">AJ56+AT56+BD56+BN56+BX56+CH56</f>
        <v>12</v>
      </c>
      <c r="H56" s="395"/>
      <c r="I56" s="395"/>
      <c r="J56" s="395"/>
      <c r="K56" s="395"/>
      <c r="L56" s="395"/>
      <c r="M56" s="395"/>
      <c r="N56" s="395" t="n">
        <f aca="false">AQ56+BA56+BK56+BU56+CE56+CO56</f>
        <v>4</v>
      </c>
      <c r="O56" s="395" t="n">
        <f aca="false">AR56+BB56+BL56+BV56+CF56+CP56</f>
        <v>8</v>
      </c>
      <c r="P56" s="397"/>
      <c r="Q56" s="394"/>
      <c r="R56" s="394"/>
      <c r="S56" s="394"/>
      <c r="T56" s="394"/>
      <c r="U56" s="394"/>
      <c r="V56" s="394"/>
      <c r="W56" s="394"/>
      <c r="X56" s="398"/>
      <c r="Y56" s="399"/>
      <c r="Z56" s="397"/>
      <c r="AA56" s="394"/>
      <c r="AB56" s="394"/>
      <c r="AC56" s="394"/>
      <c r="AD56" s="394"/>
      <c r="AE56" s="394"/>
      <c r="AF56" s="394"/>
      <c r="AG56" s="394"/>
      <c r="AH56" s="398"/>
      <c r="AI56" s="399"/>
      <c r="AJ56" s="397"/>
      <c r="AK56" s="397"/>
      <c r="AL56" s="397"/>
      <c r="AM56" s="397"/>
      <c r="AN56" s="397"/>
      <c r="AO56" s="397"/>
      <c r="AP56" s="397"/>
      <c r="AQ56" s="397"/>
      <c r="AR56" s="401"/>
      <c r="AS56" s="399"/>
      <c r="AT56" s="397"/>
      <c r="AU56" s="397"/>
      <c r="AV56" s="397"/>
      <c r="AW56" s="397"/>
      <c r="AX56" s="397"/>
      <c r="AY56" s="397"/>
      <c r="AZ56" s="397"/>
      <c r="BA56" s="397"/>
      <c r="BB56" s="401"/>
      <c r="BC56" s="399"/>
      <c r="BD56" s="397"/>
      <c r="BE56" s="397"/>
      <c r="BF56" s="397"/>
      <c r="BG56" s="397"/>
      <c r="BH56" s="397"/>
      <c r="BI56" s="397"/>
      <c r="BJ56" s="397"/>
      <c r="BK56" s="397"/>
      <c r="BL56" s="401"/>
      <c r="BM56" s="399"/>
      <c r="BN56" s="397"/>
      <c r="BO56" s="397"/>
      <c r="BP56" s="397"/>
      <c r="BQ56" s="397"/>
      <c r="BR56" s="397"/>
      <c r="BS56" s="397"/>
      <c r="BT56" s="397"/>
      <c r="BU56" s="397"/>
      <c r="BV56" s="401"/>
      <c r="BW56" s="399"/>
      <c r="BX56" s="397"/>
      <c r="BY56" s="397"/>
      <c r="BZ56" s="397"/>
      <c r="CA56" s="397"/>
      <c r="CB56" s="397"/>
      <c r="CC56" s="397"/>
      <c r="CD56" s="397"/>
      <c r="CE56" s="397"/>
      <c r="CF56" s="401"/>
      <c r="CG56" s="399"/>
      <c r="CH56" s="397" t="n">
        <f aca="false">CI56+CJ56+CN56+CO56+CP56</f>
        <v>12</v>
      </c>
      <c r="CI56" s="397"/>
      <c r="CJ56" s="397"/>
      <c r="CK56" s="397"/>
      <c r="CL56" s="397"/>
      <c r="CM56" s="397"/>
      <c r="CN56" s="397"/>
      <c r="CO56" s="397" t="n">
        <v>4</v>
      </c>
      <c r="CP56" s="401" t="n">
        <v>8</v>
      </c>
      <c r="CQ56" s="399" t="s">
        <v>311</v>
      </c>
      <c r="CR56" s="374"/>
    </row>
    <row r="57" customFormat="false" ht="15" hidden="false" customHeight="false" outlineLevel="0" collapsed="false">
      <c r="A57" s="81" t="s">
        <v>94</v>
      </c>
      <c r="B57" s="402" t="s">
        <v>95</v>
      </c>
      <c r="C57" s="60" t="n">
        <v>5</v>
      </c>
      <c r="D57" s="60" t="s">
        <v>56</v>
      </c>
      <c r="E57" s="34"/>
      <c r="F57" s="34"/>
      <c r="G57" s="34" t="n">
        <f aca="false">G58+G59</f>
        <v>251</v>
      </c>
      <c r="H57" s="34" t="n">
        <f aca="false">H58+H59</f>
        <v>9</v>
      </c>
      <c r="I57" s="34" t="n">
        <f aca="false">I58+I59</f>
        <v>226</v>
      </c>
      <c r="J57" s="34" t="n">
        <f aca="false">J58+J59</f>
        <v>76</v>
      </c>
      <c r="K57" s="34" t="n">
        <f aca="false">K58+K59</f>
        <v>120</v>
      </c>
      <c r="L57" s="34" t="n">
        <f aca="false">L58+L59</f>
        <v>30</v>
      </c>
      <c r="M57" s="34" t="n">
        <f aca="false">AP57+AZ57+BJ57+BT57+CD57+CN57</f>
        <v>0</v>
      </c>
      <c r="N57" s="34" t="n">
        <f aca="false">N58+N59</f>
        <v>8</v>
      </c>
      <c r="O57" s="53" t="n">
        <f aca="false">O58+O59</f>
        <v>8</v>
      </c>
      <c r="P57" s="36"/>
      <c r="Q57" s="34"/>
      <c r="R57" s="34"/>
      <c r="S57" s="34"/>
      <c r="T57" s="34"/>
      <c r="U57" s="34"/>
      <c r="V57" s="34"/>
      <c r="W57" s="34"/>
      <c r="X57" s="52"/>
      <c r="Y57" s="53"/>
      <c r="Z57" s="36"/>
      <c r="AA57" s="34"/>
      <c r="AB57" s="34"/>
      <c r="AC57" s="34"/>
      <c r="AD57" s="34"/>
      <c r="AE57" s="34"/>
      <c r="AF57" s="34"/>
      <c r="AG57" s="34"/>
      <c r="AH57" s="52"/>
      <c r="AI57" s="53"/>
      <c r="AJ57" s="36"/>
      <c r="AK57" s="34"/>
      <c r="AL57" s="34"/>
      <c r="AM57" s="34"/>
      <c r="AN57" s="34"/>
      <c r="AO57" s="34"/>
      <c r="AP57" s="34"/>
      <c r="AQ57" s="34"/>
      <c r="AR57" s="52"/>
      <c r="AS57" s="53"/>
      <c r="AT57" s="36" t="n">
        <f aca="false">AU57+AV57+AZ57+BA57+BB57</f>
        <v>0</v>
      </c>
      <c r="AU57" s="34"/>
      <c r="AV57" s="34"/>
      <c r="AW57" s="34" t="n">
        <f aca="false">AV57-AX57</f>
        <v>0</v>
      </c>
      <c r="AX57" s="34"/>
      <c r="AY57" s="34"/>
      <c r="AZ57" s="34"/>
      <c r="BA57" s="34"/>
      <c r="BB57" s="52"/>
      <c r="BC57" s="53"/>
      <c r="BD57" s="36" t="n">
        <f aca="false">BE57+BF57+BJ57+BK57+BL57</f>
        <v>0</v>
      </c>
      <c r="BE57" s="34"/>
      <c r="BF57" s="34"/>
      <c r="BG57" s="34" t="n">
        <f aca="false">BF57-BH57-BI57</f>
        <v>0</v>
      </c>
      <c r="BH57" s="34"/>
      <c r="BI57" s="34"/>
      <c r="BJ57" s="34"/>
      <c r="BK57" s="34"/>
      <c r="BL57" s="52"/>
      <c r="BM57" s="53"/>
      <c r="BN57" s="36" t="n">
        <f aca="false">BO57+BP57+BT57+BU57+BV57</f>
        <v>0</v>
      </c>
      <c r="BO57" s="34"/>
      <c r="BP57" s="34"/>
      <c r="BQ57" s="34" t="n">
        <f aca="false">BP57-BR57-BS57</f>
        <v>0</v>
      </c>
      <c r="BR57" s="34"/>
      <c r="BS57" s="34"/>
      <c r="BT57" s="34"/>
      <c r="BU57" s="34"/>
      <c r="BV57" s="52"/>
      <c r="BW57" s="53"/>
      <c r="BX57" s="36" t="n">
        <f aca="false">BY57+BZ57+CD57+CE57+CF57</f>
        <v>0</v>
      </c>
      <c r="BY57" s="34"/>
      <c r="BZ57" s="34"/>
      <c r="CA57" s="34" t="n">
        <f aca="false">BZ57-CB57-CC57</f>
        <v>0</v>
      </c>
      <c r="CB57" s="34"/>
      <c r="CC57" s="34"/>
      <c r="CD57" s="34"/>
      <c r="CE57" s="34"/>
      <c r="CF57" s="52"/>
      <c r="CG57" s="53"/>
      <c r="CH57" s="36" t="n">
        <f aca="false">CI57+CJ57+CN57+CO57+CP57</f>
        <v>0</v>
      </c>
      <c r="CI57" s="34"/>
      <c r="CJ57" s="34"/>
      <c r="CK57" s="34" t="n">
        <f aca="false">CJ57-CL57-CM57</f>
        <v>0</v>
      </c>
      <c r="CL57" s="34"/>
      <c r="CM57" s="34"/>
      <c r="CN57" s="34"/>
      <c r="CO57" s="34"/>
      <c r="CP57" s="52"/>
      <c r="CQ57" s="53"/>
      <c r="CR57" s="374"/>
    </row>
    <row r="58" customFormat="false" ht="14.1" hidden="false" customHeight="true" outlineLevel="0" collapsed="false">
      <c r="A58" s="81"/>
      <c r="B58" s="60" t="s">
        <v>312</v>
      </c>
      <c r="C58" s="60"/>
      <c r="D58" s="60"/>
      <c r="E58" s="34"/>
      <c r="F58" s="34"/>
      <c r="G58" s="34" t="n">
        <f aca="false">AJ58+AT58+BD58+BN58+BX58+CH58</f>
        <v>123</v>
      </c>
      <c r="H58" s="34" t="n">
        <f aca="false">AK58+AU58+BE58+BO58+BY58+CI58</f>
        <v>5</v>
      </c>
      <c r="I58" s="34" t="n">
        <f aca="false">AL58+AV58+BF58+BP58+BZ58+CJ58</f>
        <v>114</v>
      </c>
      <c r="J58" s="34" t="n">
        <f aca="false">AM58+AW58+BG58+BQ58+CA58+CK58</f>
        <v>39</v>
      </c>
      <c r="K58" s="34" t="n">
        <f aca="false">AN58+AX58+BH58+BR58+CB58+CL58</f>
        <v>60</v>
      </c>
      <c r="L58" s="34" t="n">
        <f aca="false">AO58+AY58+BI58+BS58+CC58+CM58</f>
        <v>15</v>
      </c>
      <c r="M58" s="34" t="n">
        <f aca="false">AP58+AZ58+BJ58+BT58+CD58+CN58</f>
        <v>0</v>
      </c>
      <c r="N58" s="34" t="n">
        <f aca="false">AQ58+BA58+BK58+BU58+CE58+CO58</f>
        <v>4</v>
      </c>
      <c r="O58" s="53" t="n">
        <f aca="false">AR58+BB58+BL58+BV58+CF58+CP58</f>
        <v>0</v>
      </c>
      <c r="P58" s="36"/>
      <c r="Q58" s="34"/>
      <c r="R58" s="34"/>
      <c r="S58" s="34"/>
      <c r="T58" s="34"/>
      <c r="U58" s="34"/>
      <c r="V58" s="34"/>
      <c r="W58" s="34"/>
      <c r="X58" s="52"/>
      <c r="Y58" s="53"/>
      <c r="Z58" s="36"/>
      <c r="AA58" s="34"/>
      <c r="AB58" s="34"/>
      <c r="AC58" s="34"/>
      <c r="AD58" s="34"/>
      <c r="AE58" s="34"/>
      <c r="AF58" s="34"/>
      <c r="AG58" s="34"/>
      <c r="AH58" s="52"/>
      <c r="AI58" s="53"/>
      <c r="AJ58" s="36"/>
      <c r="AK58" s="34"/>
      <c r="AL58" s="34"/>
      <c r="AM58" s="34"/>
      <c r="AN58" s="34"/>
      <c r="AO58" s="34"/>
      <c r="AP58" s="34"/>
      <c r="AQ58" s="34"/>
      <c r="AR58" s="52"/>
      <c r="AS58" s="53"/>
      <c r="AT58" s="36" t="n">
        <f aca="false">AU58+AV58+AZ58+BA58+BB58</f>
        <v>123</v>
      </c>
      <c r="AU58" s="34" t="n">
        <v>5</v>
      </c>
      <c r="AV58" s="34" t="n">
        <v>114</v>
      </c>
      <c r="AW58" s="34" t="n">
        <f aca="false">AV58-AX58-AY58</f>
        <v>39</v>
      </c>
      <c r="AX58" s="34" t="n">
        <v>60</v>
      </c>
      <c r="AY58" s="403" t="n">
        <v>15</v>
      </c>
      <c r="AZ58" s="34"/>
      <c r="BA58" s="34" t="n">
        <v>4</v>
      </c>
      <c r="BB58" s="52"/>
      <c r="BC58" s="385" t="s">
        <v>298</v>
      </c>
      <c r="BD58" s="36" t="n">
        <f aca="false">BE58+BF58+BJ58+BK58+BL58</f>
        <v>0</v>
      </c>
      <c r="BE58" s="34"/>
      <c r="BF58" s="34"/>
      <c r="BG58" s="34" t="n">
        <f aca="false">BF58-BH58-BI58</f>
        <v>0</v>
      </c>
      <c r="BH58" s="34"/>
      <c r="BI58" s="34"/>
      <c r="BJ58" s="34"/>
      <c r="BK58" s="34"/>
      <c r="BL58" s="52"/>
      <c r="BM58" s="53"/>
      <c r="BN58" s="36" t="n">
        <f aca="false">BO58+BP58+BT58+BU58+BV58</f>
        <v>0</v>
      </c>
      <c r="BO58" s="34"/>
      <c r="BP58" s="34"/>
      <c r="BQ58" s="34" t="n">
        <f aca="false">BP58-BR58-BS58</f>
        <v>0</v>
      </c>
      <c r="BR58" s="34"/>
      <c r="BS58" s="34"/>
      <c r="BT58" s="34"/>
      <c r="BU58" s="34"/>
      <c r="BV58" s="52"/>
      <c r="BW58" s="53"/>
      <c r="BX58" s="36" t="n">
        <f aca="false">BY58+BZ58+CD58+CE58+CF58</f>
        <v>0</v>
      </c>
      <c r="BY58" s="34"/>
      <c r="BZ58" s="34"/>
      <c r="CA58" s="34" t="n">
        <f aca="false">BZ58-CB58-CC58</f>
        <v>0</v>
      </c>
      <c r="CB58" s="34"/>
      <c r="CC58" s="34"/>
      <c r="CD58" s="34"/>
      <c r="CE58" s="34"/>
      <c r="CF58" s="52"/>
      <c r="CG58" s="53"/>
      <c r="CH58" s="36" t="n">
        <f aca="false">CI58+CJ58+CN58+CO58+CP58</f>
        <v>0</v>
      </c>
      <c r="CI58" s="34"/>
      <c r="CJ58" s="34"/>
      <c r="CK58" s="34" t="n">
        <f aca="false">CJ58-CL58-CM58</f>
        <v>0</v>
      </c>
      <c r="CL58" s="34"/>
      <c r="CM58" s="34"/>
      <c r="CN58" s="34"/>
      <c r="CO58" s="34"/>
      <c r="CP58" s="52"/>
      <c r="CQ58" s="53"/>
      <c r="CR58" s="374"/>
    </row>
    <row r="59" customFormat="false" ht="15" hidden="false" customHeight="false" outlineLevel="0" collapsed="false">
      <c r="A59" s="81"/>
      <c r="B59" s="60" t="s">
        <v>313</v>
      </c>
      <c r="C59" s="60"/>
      <c r="D59" s="34"/>
      <c r="E59" s="34"/>
      <c r="F59" s="34"/>
      <c r="G59" s="34" t="n">
        <f aca="false">AJ59+AT59+BD59+BN59+BX59+CH59</f>
        <v>128</v>
      </c>
      <c r="H59" s="34" t="n">
        <f aca="false">AK59+AU59+BE59+BO59+BY59+CI59</f>
        <v>4</v>
      </c>
      <c r="I59" s="34" t="n">
        <f aca="false">AL59+AV59+BF59+BP59+BZ59+CJ59</f>
        <v>112</v>
      </c>
      <c r="J59" s="34" t="n">
        <f aca="false">AM59+AW59+BG59+BQ59+CA59+CK59</f>
        <v>37</v>
      </c>
      <c r="K59" s="34" t="n">
        <f aca="false">AN59+AX59+BH59+BR59+CB59+CL59</f>
        <v>60</v>
      </c>
      <c r="L59" s="34" t="n">
        <f aca="false">AO59+AY59+BI59+BS59+CC59+CM59</f>
        <v>15</v>
      </c>
      <c r="M59" s="34" t="n">
        <f aca="false">AP59+AZ59+BJ59+BT59+CD59+CN59</f>
        <v>0</v>
      </c>
      <c r="N59" s="34" t="n">
        <f aca="false">AQ59+BA59+BK59+BU59+CE59+CO59</f>
        <v>4</v>
      </c>
      <c r="O59" s="53" t="n">
        <f aca="false">AR59+BB59+BL59+BV59+CF59+CP59</f>
        <v>8</v>
      </c>
      <c r="P59" s="36"/>
      <c r="Q59" s="34"/>
      <c r="R59" s="34"/>
      <c r="S59" s="34"/>
      <c r="T59" s="34"/>
      <c r="U59" s="34"/>
      <c r="V59" s="34"/>
      <c r="W59" s="34"/>
      <c r="X59" s="52"/>
      <c r="Y59" s="53"/>
      <c r="Z59" s="36"/>
      <c r="AA59" s="34"/>
      <c r="AB59" s="34"/>
      <c r="AC59" s="34"/>
      <c r="AD59" s="34"/>
      <c r="AE59" s="34"/>
      <c r="AF59" s="34"/>
      <c r="AG59" s="34"/>
      <c r="AH59" s="52"/>
      <c r="AI59" s="53"/>
      <c r="AJ59" s="36"/>
      <c r="AK59" s="34"/>
      <c r="AL59" s="34"/>
      <c r="AM59" s="34"/>
      <c r="AN59" s="34"/>
      <c r="AO59" s="34"/>
      <c r="AP59" s="34"/>
      <c r="AQ59" s="34"/>
      <c r="AR59" s="52"/>
      <c r="AS59" s="53"/>
      <c r="AT59" s="36" t="n">
        <f aca="false">AU59+AV59+AZ59+BA59+BB59</f>
        <v>0</v>
      </c>
      <c r="AU59" s="34"/>
      <c r="AV59" s="34"/>
      <c r="AW59" s="34" t="n">
        <f aca="false">AV59-AX59</f>
        <v>0</v>
      </c>
      <c r="AX59" s="34"/>
      <c r="AY59" s="34"/>
      <c r="AZ59" s="34"/>
      <c r="BA59" s="34"/>
      <c r="BB59" s="37"/>
      <c r="BC59" s="53"/>
      <c r="BD59" s="36" t="n">
        <f aca="false">BE59+BF59+BJ59+BK59+BL59</f>
        <v>128</v>
      </c>
      <c r="BE59" s="34" t="n">
        <v>4</v>
      </c>
      <c r="BF59" s="34" t="n">
        <v>112</v>
      </c>
      <c r="BG59" s="34" t="n">
        <f aca="false">BF59-BH59-BI59</f>
        <v>37</v>
      </c>
      <c r="BH59" s="34" t="n">
        <v>60</v>
      </c>
      <c r="BI59" s="403" t="n">
        <v>15</v>
      </c>
      <c r="BJ59" s="34"/>
      <c r="BK59" s="34" t="n">
        <v>4</v>
      </c>
      <c r="BL59" s="52" t="n">
        <v>8</v>
      </c>
      <c r="BM59" s="53" t="s">
        <v>267</v>
      </c>
      <c r="BN59" s="36" t="n">
        <f aca="false">BO59+BP59+BT59+BU59+BV59</f>
        <v>0</v>
      </c>
      <c r="BO59" s="34"/>
      <c r="BP59" s="34"/>
      <c r="BQ59" s="34" t="n">
        <f aca="false">BP59-BR59-BS59</f>
        <v>0</v>
      </c>
      <c r="BR59" s="34"/>
      <c r="BS59" s="34"/>
      <c r="BT59" s="34"/>
      <c r="BU59" s="34"/>
      <c r="BV59" s="52"/>
      <c r="BW59" s="53"/>
      <c r="BX59" s="36" t="n">
        <f aca="false">BY59+BZ59+CD59+CE59+CF59</f>
        <v>0</v>
      </c>
      <c r="BY59" s="34"/>
      <c r="BZ59" s="34"/>
      <c r="CA59" s="34" t="n">
        <f aca="false">BZ59-CB59-CC59</f>
        <v>0</v>
      </c>
      <c r="CB59" s="34"/>
      <c r="CC59" s="34"/>
      <c r="CD59" s="34"/>
      <c r="CE59" s="34"/>
      <c r="CF59" s="52"/>
      <c r="CG59" s="53"/>
      <c r="CH59" s="36" t="n">
        <f aca="false">CI59+CJ59+CN59+CO59+CP59</f>
        <v>0</v>
      </c>
      <c r="CI59" s="34"/>
      <c r="CJ59" s="34"/>
      <c r="CK59" s="34" t="n">
        <f aca="false">CJ59-CL59-CM59</f>
        <v>0</v>
      </c>
      <c r="CL59" s="34"/>
      <c r="CM59" s="34"/>
      <c r="CN59" s="34"/>
      <c r="CO59" s="34"/>
      <c r="CP59" s="52"/>
      <c r="CQ59" s="53"/>
      <c r="CR59" s="374"/>
    </row>
    <row r="60" customFormat="false" ht="26.25" hidden="false" customHeight="false" outlineLevel="0" collapsed="false">
      <c r="A60" s="81" t="s">
        <v>96</v>
      </c>
      <c r="B60" s="402" t="s">
        <v>97</v>
      </c>
      <c r="C60" s="60" t="n">
        <v>7</v>
      </c>
      <c r="D60" s="34" t="n">
        <v>6</v>
      </c>
      <c r="E60" s="34"/>
      <c r="F60" s="34"/>
      <c r="G60" s="34" t="n">
        <f aca="false">G61+G62</f>
        <v>274</v>
      </c>
      <c r="H60" s="34" t="n">
        <f aca="false">H61+H62</f>
        <v>10</v>
      </c>
      <c r="I60" s="34" t="n">
        <f aca="false">I61+I62</f>
        <v>250</v>
      </c>
      <c r="J60" s="34" t="n">
        <f aca="false">J61+J62</f>
        <v>128</v>
      </c>
      <c r="K60" s="34" t="n">
        <f aca="false">K61+K62</f>
        <v>122</v>
      </c>
      <c r="L60" s="34" t="n">
        <f aca="false">AO60+AY60+BI60+BS60+CC60+CM60</f>
        <v>0</v>
      </c>
      <c r="M60" s="34" t="n">
        <f aca="false">AP60+AZ60+BJ60+BT60+CD60+CN60</f>
        <v>0</v>
      </c>
      <c r="N60" s="34" t="n">
        <f aca="false">N61+N62</f>
        <v>6</v>
      </c>
      <c r="O60" s="53" t="n">
        <f aca="false">O61+O62</f>
        <v>8</v>
      </c>
      <c r="P60" s="36"/>
      <c r="Q60" s="34"/>
      <c r="R60" s="34"/>
      <c r="S60" s="34"/>
      <c r="T60" s="34"/>
      <c r="U60" s="34"/>
      <c r="V60" s="34"/>
      <c r="W60" s="34"/>
      <c r="X60" s="52"/>
      <c r="Y60" s="53"/>
      <c r="Z60" s="36"/>
      <c r="AA60" s="34"/>
      <c r="AB60" s="34"/>
      <c r="AC60" s="34"/>
      <c r="AD60" s="34"/>
      <c r="AE60" s="34"/>
      <c r="AF60" s="34"/>
      <c r="AG60" s="34"/>
      <c r="AH60" s="52"/>
      <c r="AI60" s="53"/>
      <c r="AJ60" s="36"/>
      <c r="AK60" s="34"/>
      <c r="AL60" s="34"/>
      <c r="AM60" s="34"/>
      <c r="AN60" s="34"/>
      <c r="AO60" s="34"/>
      <c r="AP60" s="34"/>
      <c r="AQ60" s="34"/>
      <c r="AR60" s="52"/>
      <c r="AS60" s="53"/>
      <c r="AT60" s="36" t="n">
        <f aca="false">AU60+AV60+AZ60+BA60+BB60</f>
        <v>0</v>
      </c>
      <c r="AU60" s="34"/>
      <c r="AV60" s="34"/>
      <c r="AW60" s="34" t="n">
        <f aca="false">AV60-AX60</f>
        <v>0</v>
      </c>
      <c r="AX60" s="34"/>
      <c r="AY60" s="34"/>
      <c r="AZ60" s="34"/>
      <c r="BA60" s="34"/>
      <c r="BB60" s="52"/>
      <c r="BC60" s="53"/>
      <c r="BD60" s="36" t="n">
        <f aca="false">BE60+BF60+BJ60+BK60+BL60</f>
        <v>0</v>
      </c>
      <c r="BE60" s="34"/>
      <c r="BF60" s="34"/>
      <c r="BG60" s="34" t="n">
        <f aca="false">BF60-BH60-BI60</f>
        <v>0</v>
      </c>
      <c r="BH60" s="34"/>
      <c r="BI60" s="34"/>
      <c r="BJ60" s="34"/>
      <c r="BK60" s="34"/>
      <c r="BL60" s="52"/>
      <c r="BM60" s="53"/>
      <c r="BN60" s="36" t="n">
        <f aca="false">BO60+BP60+BT60+BU60+BV60</f>
        <v>0</v>
      </c>
      <c r="BO60" s="34"/>
      <c r="BP60" s="34"/>
      <c r="BQ60" s="34" t="n">
        <f aca="false">BP60-BR60-BS60</f>
        <v>0</v>
      </c>
      <c r="BR60" s="34"/>
      <c r="BS60" s="34"/>
      <c r="BT60" s="34"/>
      <c r="BU60" s="34"/>
      <c r="BV60" s="52"/>
      <c r="BW60" s="53"/>
      <c r="BX60" s="36" t="n">
        <f aca="false">BY60+BZ60+CD60+CE60+CF60</f>
        <v>0</v>
      </c>
      <c r="BY60" s="34"/>
      <c r="BZ60" s="34"/>
      <c r="CA60" s="34" t="n">
        <f aca="false">BZ60-CB60-CC60</f>
        <v>0</v>
      </c>
      <c r="CB60" s="34"/>
      <c r="CC60" s="34"/>
      <c r="CD60" s="34"/>
      <c r="CE60" s="34"/>
      <c r="CF60" s="52"/>
      <c r="CG60" s="53"/>
      <c r="CH60" s="36" t="n">
        <f aca="false">CI60+CJ60+CN60+CO60+CP60</f>
        <v>0</v>
      </c>
      <c r="CI60" s="34"/>
      <c r="CJ60" s="34"/>
      <c r="CK60" s="34" t="n">
        <f aca="false">CJ60-CL60-CM60</f>
        <v>0</v>
      </c>
      <c r="CL60" s="34"/>
      <c r="CM60" s="34"/>
      <c r="CN60" s="34"/>
      <c r="CO60" s="34"/>
      <c r="CP60" s="52"/>
      <c r="CQ60" s="53"/>
      <c r="CR60" s="374"/>
    </row>
    <row r="61" customFormat="false" ht="26.25" hidden="false" customHeight="false" outlineLevel="0" collapsed="false">
      <c r="A61" s="81"/>
      <c r="B61" s="60" t="s">
        <v>314</v>
      </c>
      <c r="C61" s="60"/>
      <c r="D61" s="34"/>
      <c r="E61" s="34"/>
      <c r="F61" s="34"/>
      <c r="G61" s="34" t="n">
        <f aca="false">AJ61+AT61+BD61+BN61+BX61+CH61</f>
        <v>144</v>
      </c>
      <c r="H61" s="34" t="n">
        <f aca="false">AK61+AU61+BE61+BO61+BY61+CI61</f>
        <v>4</v>
      </c>
      <c r="I61" s="34" t="n">
        <f aca="false">AL61+AV61+BF61+BP61+BZ61+CJ61</f>
        <v>138</v>
      </c>
      <c r="J61" s="34" t="n">
        <f aca="false">AM61+AW61+BG61+BQ61+CA61+CK61</f>
        <v>72</v>
      </c>
      <c r="K61" s="34" t="n">
        <f aca="false">AN61+AX61+BH61+BR61+CB61+CL61</f>
        <v>66</v>
      </c>
      <c r="L61" s="34" t="n">
        <f aca="false">AO61+AY61+BI61+BS61+CC61+CM61</f>
        <v>0</v>
      </c>
      <c r="M61" s="34" t="n">
        <f aca="false">AP61+AZ61+BJ61+BT61+CD61+CN61</f>
        <v>0</v>
      </c>
      <c r="N61" s="34" t="n">
        <f aca="false">AQ61+BA61+BK61+BU61+CE61+CO61</f>
        <v>2</v>
      </c>
      <c r="O61" s="53" t="n">
        <f aca="false">AR61+BB61+BL61+BV61+CF61+CP61</f>
        <v>0</v>
      </c>
      <c r="P61" s="36"/>
      <c r="Q61" s="34"/>
      <c r="R61" s="34"/>
      <c r="S61" s="34"/>
      <c r="T61" s="34"/>
      <c r="U61" s="34"/>
      <c r="V61" s="34"/>
      <c r="W61" s="34"/>
      <c r="X61" s="52"/>
      <c r="Y61" s="53"/>
      <c r="Z61" s="36"/>
      <c r="AA61" s="34"/>
      <c r="AB61" s="34"/>
      <c r="AC61" s="34"/>
      <c r="AD61" s="34"/>
      <c r="AE61" s="34"/>
      <c r="AF61" s="34"/>
      <c r="AG61" s="34"/>
      <c r="AH61" s="52"/>
      <c r="AI61" s="53"/>
      <c r="AJ61" s="36"/>
      <c r="AK61" s="34"/>
      <c r="AL61" s="34"/>
      <c r="AM61" s="34"/>
      <c r="AN61" s="34"/>
      <c r="AO61" s="34"/>
      <c r="AP61" s="34"/>
      <c r="AQ61" s="34"/>
      <c r="AR61" s="52"/>
      <c r="AS61" s="53"/>
      <c r="AT61" s="36" t="n">
        <f aca="false">AU61+AV61+AZ61+BA61+BB61</f>
        <v>0</v>
      </c>
      <c r="AU61" s="34"/>
      <c r="AV61" s="34"/>
      <c r="AW61" s="34" t="n">
        <f aca="false">AV61-AX61</f>
        <v>0</v>
      </c>
      <c r="AX61" s="34"/>
      <c r="AY61" s="34"/>
      <c r="AZ61" s="34"/>
      <c r="BA61" s="34"/>
      <c r="BB61" s="52"/>
      <c r="BC61" s="53"/>
      <c r="BD61" s="36" t="n">
        <f aca="false">BE61+BF61+BJ61+BK61+BL61</f>
        <v>0</v>
      </c>
      <c r="BE61" s="34"/>
      <c r="BF61" s="34"/>
      <c r="BG61" s="34" t="n">
        <f aca="false">BF61-BH61-BI61</f>
        <v>0</v>
      </c>
      <c r="BH61" s="34"/>
      <c r="BI61" s="34"/>
      <c r="BJ61" s="34"/>
      <c r="BK61" s="34"/>
      <c r="BL61" s="52"/>
      <c r="BM61" s="53"/>
      <c r="BN61" s="36" t="n">
        <f aca="false">BO61+BP61+BT61+BU61+BV61</f>
        <v>144</v>
      </c>
      <c r="BO61" s="34" t="n">
        <v>4</v>
      </c>
      <c r="BP61" s="34" t="n">
        <v>138</v>
      </c>
      <c r="BQ61" s="34" t="n">
        <f aca="false">BP61-BR61-BS61</f>
        <v>72</v>
      </c>
      <c r="BR61" s="34" t="n">
        <v>66</v>
      </c>
      <c r="BS61" s="34"/>
      <c r="BT61" s="34"/>
      <c r="BU61" s="34" t="n">
        <v>2</v>
      </c>
      <c r="BV61" s="52"/>
      <c r="BW61" s="53" t="s">
        <v>270</v>
      </c>
      <c r="BX61" s="36" t="n">
        <f aca="false">BY61+BZ61+CD61+CE61+CF61</f>
        <v>0</v>
      </c>
      <c r="BY61" s="34"/>
      <c r="BZ61" s="34"/>
      <c r="CA61" s="34" t="n">
        <f aca="false">BZ61-CB61-CC61</f>
        <v>0</v>
      </c>
      <c r="CB61" s="34"/>
      <c r="CC61" s="34"/>
      <c r="CD61" s="34"/>
      <c r="CE61" s="34"/>
      <c r="CF61" s="52"/>
      <c r="CG61" s="53"/>
      <c r="CH61" s="36" t="n">
        <f aca="false">CI61+CJ61+CN61+CO61+CP61</f>
        <v>0</v>
      </c>
      <c r="CI61" s="34"/>
      <c r="CJ61" s="34"/>
      <c r="CK61" s="34" t="n">
        <f aca="false">CJ61-CL61-CM61</f>
        <v>0</v>
      </c>
      <c r="CL61" s="34"/>
      <c r="CM61" s="34"/>
      <c r="CN61" s="34"/>
      <c r="CO61" s="34"/>
      <c r="CP61" s="52"/>
      <c r="CQ61" s="53"/>
      <c r="CR61" s="374"/>
    </row>
    <row r="62" customFormat="false" ht="15" hidden="false" customHeight="false" outlineLevel="0" collapsed="false">
      <c r="A62" s="58"/>
      <c r="B62" s="60" t="s">
        <v>315</v>
      </c>
      <c r="C62" s="60"/>
      <c r="D62" s="34"/>
      <c r="E62" s="34"/>
      <c r="F62" s="34"/>
      <c r="G62" s="34" t="n">
        <f aca="false">AJ62+AT62+BD62+BN62+BX62+CH62</f>
        <v>130</v>
      </c>
      <c r="H62" s="34" t="n">
        <f aca="false">AK62+AU62+BE62+BO62+BY62+CI62</f>
        <v>6</v>
      </c>
      <c r="I62" s="34" t="n">
        <f aca="false">AL62+AV62+BF62+BP62+BZ62+CJ62</f>
        <v>112</v>
      </c>
      <c r="J62" s="34" t="n">
        <f aca="false">AM62+AW62+BG62+BQ62+CA62+CK62</f>
        <v>56</v>
      </c>
      <c r="K62" s="34" t="n">
        <f aca="false">AN62+AX62+BH62+BR62+CB62+CL62</f>
        <v>56</v>
      </c>
      <c r="L62" s="34" t="n">
        <f aca="false">AO62+AY62+BI62+BS62+CC62+CM62</f>
        <v>0</v>
      </c>
      <c r="M62" s="34" t="n">
        <f aca="false">AP62+AZ62+BJ62+BT62+CD62+CN62</f>
        <v>0</v>
      </c>
      <c r="N62" s="34" t="n">
        <f aca="false">AQ62+BA62+BK62+BU62+CE62+CO62</f>
        <v>4</v>
      </c>
      <c r="O62" s="53" t="n">
        <f aca="false">AR62+BB62+BL62+BV62+CF62+CP62</f>
        <v>8</v>
      </c>
      <c r="P62" s="36"/>
      <c r="Q62" s="34"/>
      <c r="R62" s="34"/>
      <c r="S62" s="34"/>
      <c r="T62" s="34"/>
      <c r="U62" s="34"/>
      <c r="V62" s="34"/>
      <c r="W62" s="34"/>
      <c r="X62" s="52"/>
      <c r="Y62" s="53"/>
      <c r="Z62" s="36"/>
      <c r="AA62" s="34"/>
      <c r="AB62" s="34"/>
      <c r="AC62" s="34"/>
      <c r="AD62" s="34"/>
      <c r="AE62" s="34"/>
      <c r="AF62" s="34"/>
      <c r="AG62" s="34"/>
      <c r="AH62" s="52"/>
      <c r="AI62" s="53"/>
      <c r="AJ62" s="36"/>
      <c r="AK62" s="34"/>
      <c r="AL62" s="34"/>
      <c r="AM62" s="34"/>
      <c r="AN62" s="34"/>
      <c r="AO62" s="34"/>
      <c r="AP62" s="34"/>
      <c r="AQ62" s="34"/>
      <c r="AR62" s="52"/>
      <c r="AS62" s="53"/>
      <c r="AT62" s="36" t="n">
        <f aca="false">AU62+AV62+AZ62+BA62+BB62</f>
        <v>0</v>
      </c>
      <c r="AU62" s="34"/>
      <c r="AV62" s="34"/>
      <c r="AW62" s="34" t="n">
        <f aca="false">AV62-AX62</f>
        <v>0</v>
      </c>
      <c r="AX62" s="34"/>
      <c r="AY62" s="34"/>
      <c r="AZ62" s="34"/>
      <c r="BA62" s="34"/>
      <c r="BB62" s="52"/>
      <c r="BC62" s="53"/>
      <c r="BD62" s="36" t="n">
        <f aca="false">BE62+BF62+BJ62+BK62+BL62</f>
        <v>0</v>
      </c>
      <c r="BE62" s="34"/>
      <c r="BF62" s="34"/>
      <c r="BG62" s="34" t="n">
        <f aca="false">BF62-BH62-BI62</f>
        <v>0</v>
      </c>
      <c r="BH62" s="34"/>
      <c r="BI62" s="34"/>
      <c r="BJ62" s="34"/>
      <c r="BK62" s="34"/>
      <c r="BL62" s="52"/>
      <c r="BM62" s="53"/>
      <c r="BN62" s="36" t="n">
        <f aca="false">BO62+BP62+BT62+BU62+BV62</f>
        <v>0</v>
      </c>
      <c r="BO62" s="34"/>
      <c r="BP62" s="34"/>
      <c r="BQ62" s="34" t="n">
        <f aca="false">BP62-BR62-BS62</f>
        <v>0</v>
      </c>
      <c r="BR62" s="34"/>
      <c r="BS62" s="34"/>
      <c r="BT62" s="34"/>
      <c r="BU62" s="34"/>
      <c r="BV62" s="52"/>
      <c r="BW62" s="53"/>
      <c r="BX62" s="36" t="n">
        <f aca="false">BY62+BZ62+CD62+CE62+CF62</f>
        <v>130</v>
      </c>
      <c r="BY62" s="356" t="n">
        <v>6</v>
      </c>
      <c r="BZ62" s="34" t="n">
        <v>112</v>
      </c>
      <c r="CA62" s="34" t="n">
        <f aca="false">BZ62-CB62-CC62</f>
        <v>56</v>
      </c>
      <c r="CB62" s="34" t="n">
        <v>56</v>
      </c>
      <c r="CC62" s="34"/>
      <c r="CD62" s="34"/>
      <c r="CE62" s="34" t="n">
        <v>4</v>
      </c>
      <c r="CF62" s="376" t="n">
        <v>8</v>
      </c>
      <c r="CG62" s="385" t="s">
        <v>267</v>
      </c>
      <c r="CH62" s="36" t="n">
        <f aca="false">CI62+CJ62+CN62+CO62+CP62</f>
        <v>0</v>
      </c>
      <c r="CI62" s="34"/>
      <c r="CJ62" s="34"/>
      <c r="CK62" s="34" t="n">
        <f aca="false">CJ62-CL62-CM62</f>
        <v>0</v>
      </c>
      <c r="CL62" s="34"/>
      <c r="CM62" s="34"/>
      <c r="CN62" s="34"/>
      <c r="CO62" s="34"/>
      <c r="CP62" s="52"/>
      <c r="CQ62" s="53"/>
      <c r="CR62" s="374"/>
    </row>
    <row r="63" customFormat="false" ht="26.25" hidden="false" customHeight="false" outlineLevel="0" collapsed="false">
      <c r="A63" s="404" t="s">
        <v>316</v>
      </c>
      <c r="B63" s="405" t="s">
        <v>317</v>
      </c>
      <c r="C63" s="405"/>
      <c r="D63" s="34" t="s">
        <v>56</v>
      </c>
      <c r="E63" s="34"/>
      <c r="F63" s="34"/>
      <c r="G63" s="34" t="n">
        <f aca="false">AJ63+AT63+BD63+BN63+BX63+CH63</f>
        <v>72</v>
      </c>
      <c r="H63" s="34" t="n">
        <f aca="false">AK63+AU63+BE63+BO63+BY63+CI63</f>
        <v>0</v>
      </c>
      <c r="I63" s="34" t="n">
        <f aca="false">AL63+AV63+BF63+BP63+BZ63+CJ63</f>
        <v>0</v>
      </c>
      <c r="J63" s="34" t="n">
        <f aca="false">AM63+AW63+BG63+BQ63+CA63+CK63</f>
        <v>0</v>
      </c>
      <c r="K63" s="34" t="n">
        <f aca="false">AN63+AX63+BH63+BR63+CB63+CL63</f>
        <v>0</v>
      </c>
      <c r="L63" s="34" t="n">
        <f aca="false">AO63+AY63+BI63+BS63+CC63+CM63</f>
        <v>0</v>
      </c>
      <c r="M63" s="34" t="n">
        <f aca="false">AP63+AZ63+BJ63+BT63+CD63+CN63</f>
        <v>72</v>
      </c>
      <c r="N63" s="34" t="n">
        <f aca="false">AQ63+BA63+BK63+BU63+CE63+CO63</f>
        <v>0</v>
      </c>
      <c r="O63" s="53" t="n">
        <f aca="false">AR63+BB63+BL63+BV63+CF63+CP63</f>
        <v>0</v>
      </c>
      <c r="P63" s="36"/>
      <c r="Q63" s="34"/>
      <c r="R63" s="34"/>
      <c r="S63" s="34"/>
      <c r="T63" s="34"/>
      <c r="U63" s="34"/>
      <c r="V63" s="34"/>
      <c r="W63" s="34"/>
      <c r="X63" s="52"/>
      <c r="Y63" s="53"/>
      <c r="Z63" s="36"/>
      <c r="AA63" s="34"/>
      <c r="AB63" s="34"/>
      <c r="AC63" s="34"/>
      <c r="AD63" s="34"/>
      <c r="AE63" s="34"/>
      <c r="AF63" s="34"/>
      <c r="AG63" s="34"/>
      <c r="AH63" s="52"/>
      <c r="AI63" s="53"/>
      <c r="AJ63" s="36"/>
      <c r="AK63" s="34"/>
      <c r="AL63" s="34"/>
      <c r="AM63" s="34"/>
      <c r="AN63" s="34"/>
      <c r="AO63" s="34"/>
      <c r="AP63" s="34"/>
      <c r="AQ63" s="34"/>
      <c r="AR63" s="52"/>
      <c r="AS63" s="53"/>
      <c r="AT63" s="36" t="n">
        <f aca="false">AU63+AV63+AZ63+BA63+BB63</f>
        <v>72</v>
      </c>
      <c r="AU63" s="34"/>
      <c r="AV63" s="34"/>
      <c r="AW63" s="34" t="n">
        <f aca="false">AV63-AX63</f>
        <v>0</v>
      </c>
      <c r="AX63" s="34"/>
      <c r="AY63" s="34"/>
      <c r="AZ63" s="406" t="n">
        <v>72</v>
      </c>
      <c r="BA63" s="34"/>
      <c r="BB63" s="52"/>
      <c r="BC63" s="385" t="s">
        <v>298</v>
      </c>
      <c r="BD63" s="36" t="n">
        <f aca="false">BE63+BF63+BJ63+BK63+BL63</f>
        <v>0</v>
      </c>
      <c r="BE63" s="34"/>
      <c r="BF63" s="34"/>
      <c r="BG63" s="34" t="n">
        <f aca="false">BF63-BH63-BI63</f>
        <v>0</v>
      </c>
      <c r="BH63" s="34"/>
      <c r="BI63" s="34"/>
      <c r="BJ63" s="34"/>
      <c r="BK63" s="34"/>
      <c r="BL63" s="52"/>
      <c r="BM63" s="53"/>
      <c r="BN63" s="36" t="n">
        <f aca="false">BO63+BP63+BT63+BU63+BV63</f>
        <v>0</v>
      </c>
      <c r="BO63" s="34"/>
      <c r="BP63" s="34"/>
      <c r="BQ63" s="34" t="n">
        <f aca="false">BP63-BR63-BS63</f>
        <v>0</v>
      </c>
      <c r="BR63" s="34"/>
      <c r="BS63" s="34"/>
      <c r="BT63" s="34"/>
      <c r="BU63" s="34"/>
      <c r="BV63" s="52"/>
      <c r="BW63" s="53"/>
      <c r="BX63" s="36" t="n">
        <f aca="false">BY63+BZ63+CD63+CE63+CF63</f>
        <v>0</v>
      </c>
      <c r="BY63" s="34"/>
      <c r="BZ63" s="34"/>
      <c r="CA63" s="34" t="n">
        <f aca="false">BZ63-CB63-CC63</f>
        <v>0</v>
      </c>
      <c r="CB63" s="34"/>
      <c r="CC63" s="34"/>
      <c r="CD63" s="34"/>
      <c r="CE63" s="34"/>
      <c r="CF63" s="52"/>
      <c r="CG63" s="53"/>
      <c r="CH63" s="36" t="n">
        <f aca="false">CI63+CJ63+CN63+CO63+CP63</f>
        <v>0</v>
      </c>
      <c r="CI63" s="34"/>
      <c r="CJ63" s="34"/>
      <c r="CK63" s="34" t="n">
        <f aca="false">CJ63-CL63-CM63</f>
        <v>0</v>
      </c>
      <c r="CL63" s="34"/>
      <c r="CM63" s="34"/>
      <c r="CN63" s="34"/>
      <c r="CO63" s="34"/>
      <c r="CP63" s="52"/>
      <c r="CQ63" s="53"/>
      <c r="CR63" s="374"/>
    </row>
    <row r="64" customFormat="false" ht="26.25" hidden="false" customHeight="false" outlineLevel="0" collapsed="false">
      <c r="A64" s="404" t="s">
        <v>318</v>
      </c>
      <c r="B64" s="405" t="s">
        <v>319</v>
      </c>
      <c r="C64" s="405"/>
      <c r="D64" s="34" t="n">
        <v>5</v>
      </c>
      <c r="E64" s="34"/>
      <c r="F64" s="34"/>
      <c r="G64" s="34" t="n">
        <f aca="false">AJ64+AT64+BD64+BN64+BX64+CH64</f>
        <v>36</v>
      </c>
      <c r="H64" s="34" t="n">
        <f aca="false">AK64+AU64+BE64+BO64+BY64+CI64</f>
        <v>0</v>
      </c>
      <c r="I64" s="34" t="n">
        <f aca="false">AL64+AV64+BF64+BP64+BZ64+CJ64</f>
        <v>0</v>
      </c>
      <c r="J64" s="34" t="n">
        <f aca="false">AM64+AW64+BG64+BQ64+CA64+CK64</f>
        <v>0</v>
      </c>
      <c r="K64" s="34" t="n">
        <f aca="false">AN64+AX64+BH64+BR64+CB64+CL64</f>
        <v>0</v>
      </c>
      <c r="L64" s="34" t="n">
        <f aca="false">AO64+AY64+BI64+BS64+CC64+CM64</f>
        <v>0</v>
      </c>
      <c r="M64" s="34" t="n">
        <f aca="false">AP64+AZ64+BJ64+BT64+CD64+CN64</f>
        <v>36</v>
      </c>
      <c r="N64" s="34" t="n">
        <f aca="false">AQ64+BA64+BK64+BU64+CE64+CO64</f>
        <v>0</v>
      </c>
      <c r="O64" s="53" t="n">
        <f aca="false">AR64+BB64+BL64+BV64+CF64+CP64</f>
        <v>0</v>
      </c>
      <c r="P64" s="36"/>
      <c r="Q64" s="34"/>
      <c r="R64" s="34"/>
      <c r="S64" s="34"/>
      <c r="T64" s="34"/>
      <c r="U64" s="34"/>
      <c r="V64" s="34"/>
      <c r="W64" s="34"/>
      <c r="X64" s="52"/>
      <c r="Y64" s="53"/>
      <c r="Z64" s="36"/>
      <c r="AA64" s="34"/>
      <c r="AB64" s="34"/>
      <c r="AC64" s="34"/>
      <c r="AD64" s="34"/>
      <c r="AE64" s="34"/>
      <c r="AF64" s="34"/>
      <c r="AG64" s="34"/>
      <c r="AH64" s="52"/>
      <c r="AI64" s="53"/>
      <c r="AJ64" s="36"/>
      <c r="AK64" s="34"/>
      <c r="AL64" s="34"/>
      <c r="AM64" s="34"/>
      <c r="AN64" s="34"/>
      <c r="AO64" s="34"/>
      <c r="AP64" s="34"/>
      <c r="AQ64" s="34"/>
      <c r="AR64" s="52"/>
      <c r="AS64" s="53"/>
      <c r="AT64" s="36" t="n">
        <f aca="false">AU64+AV64+AZ64+BA64+BB64</f>
        <v>0</v>
      </c>
      <c r="AU64" s="34"/>
      <c r="AV64" s="34"/>
      <c r="AW64" s="34" t="n">
        <f aca="false">AV64-AX64</f>
        <v>0</v>
      </c>
      <c r="AX64" s="34"/>
      <c r="AY64" s="34"/>
      <c r="AZ64" s="34"/>
      <c r="BA64" s="34"/>
      <c r="BB64" s="52"/>
      <c r="BC64" s="53"/>
      <c r="BD64" s="36" t="n">
        <f aca="false">BE64+BF64+BJ64+BK64+BL64</f>
        <v>36</v>
      </c>
      <c r="BE64" s="34"/>
      <c r="BF64" s="34"/>
      <c r="BG64" s="34" t="n">
        <f aca="false">BF64-BH64-BI64</f>
        <v>0</v>
      </c>
      <c r="BH64" s="34"/>
      <c r="BI64" s="34"/>
      <c r="BJ64" s="405" t="n">
        <v>36</v>
      </c>
      <c r="BK64" s="34"/>
      <c r="BL64" s="52"/>
      <c r="BM64" s="53" t="s">
        <v>270</v>
      </c>
      <c r="BN64" s="36" t="n">
        <f aca="false">BO64+BP64+BT64+BU64+BV64</f>
        <v>0</v>
      </c>
      <c r="BO64" s="34"/>
      <c r="BP64" s="34"/>
      <c r="BQ64" s="34" t="n">
        <f aca="false">BP64-BR64-BS64</f>
        <v>0</v>
      </c>
      <c r="BR64" s="34"/>
      <c r="BS64" s="34"/>
      <c r="BT64" s="34"/>
      <c r="BU64" s="34"/>
      <c r="BV64" s="52"/>
      <c r="BW64" s="53"/>
      <c r="BX64" s="36" t="n">
        <f aca="false">BY64+BZ64+CD64+CE64+CF64</f>
        <v>0</v>
      </c>
      <c r="BY64" s="34"/>
      <c r="BZ64" s="34"/>
      <c r="CA64" s="34" t="n">
        <f aca="false">BZ64-CB64-CC64</f>
        <v>0</v>
      </c>
      <c r="CB64" s="34"/>
      <c r="CC64" s="34"/>
      <c r="CD64" s="34"/>
      <c r="CE64" s="34"/>
      <c r="CF64" s="52"/>
      <c r="CG64" s="53"/>
      <c r="CH64" s="36" t="n">
        <f aca="false">CI64+CJ64+CN64+CO64+CP64</f>
        <v>0</v>
      </c>
      <c r="CI64" s="34"/>
      <c r="CJ64" s="34"/>
      <c r="CK64" s="34" t="n">
        <f aca="false">CJ64-CL64-CM64</f>
        <v>0</v>
      </c>
      <c r="CL64" s="34"/>
      <c r="CM64" s="34"/>
      <c r="CN64" s="34"/>
      <c r="CO64" s="34"/>
      <c r="CP64" s="52"/>
      <c r="CQ64" s="53"/>
      <c r="CR64" s="374"/>
    </row>
    <row r="65" customFormat="false" ht="19.35" hidden="false" customHeight="true" outlineLevel="0" collapsed="false">
      <c r="A65" s="407" t="s">
        <v>101</v>
      </c>
      <c r="B65" s="407" t="s">
        <v>102</v>
      </c>
      <c r="C65" s="407"/>
      <c r="D65" s="34" t="n">
        <v>8</v>
      </c>
      <c r="E65" s="34"/>
      <c r="F65" s="34"/>
      <c r="G65" s="34" t="n">
        <f aca="false">AJ65+AT65+BD65+BN65+BX65+CH65</f>
        <v>144</v>
      </c>
      <c r="H65" s="34" t="n">
        <f aca="false">AK65+AU65+BE65+BO65+BY65+CI65</f>
        <v>0</v>
      </c>
      <c r="I65" s="34" t="n">
        <f aca="false">AL65+AV65+BF65+BP65+BZ65+CJ65</f>
        <v>0</v>
      </c>
      <c r="J65" s="34" t="n">
        <f aca="false">AM65+AW65+BG65+BQ65+CA65+CK65</f>
        <v>0</v>
      </c>
      <c r="K65" s="34" t="n">
        <f aca="false">AN65+AX65+BH65+BR65+CB65+CL65</f>
        <v>0</v>
      </c>
      <c r="L65" s="34" t="n">
        <f aca="false">AO65+AY65+BI65+BS65+CC65+CM65</f>
        <v>0</v>
      </c>
      <c r="M65" s="34" t="n">
        <f aca="false">AP65+AZ65+BJ65+BT65+CD65+CN65</f>
        <v>144</v>
      </c>
      <c r="N65" s="34" t="n">
        <f aca="false">AQ65+BA65+BK65+BU65+CE65+CO65</f>
        <v>0</v>
      </c>
      <c r="O65" s="53" t="n">
        <f aca="false">AR65+BB65+BL65+BV65+CF65+CP65</f>
        <v>0</v>
      </c>
      <c r="P65" s="36"/>
      <c r="Q65" s="34"/>
      <c r="R65" s="34"/>
      <c r="S65" s="34"/>
      <c r="T65" s="34"/>
      <c r="U65" s="34"/>
      <c r="V65" s="34"/>
      <c r="W65" s="34"/>
      <c r="X65" s="52"/>
      <c r="Y65" s="53"/>
      <c r="Z65" s="36"/>
      <c r="AA65" s="34"/>
      <c r="AB65" s="34"/>
      <c r="AC65" s="34"/>
      <c r="AD65" s="34"/>
      <c r="AE65" s="34"/>
      <c r="AF65" s="34"/>
      <c r="AG65" s="34"/>
      <c r="AH65" s="52"/>
      <c r="AI65" s="53"/>
      <c r="AJ65" s="36"/>
      <c r="AK65" s="34"/>
      <c r="AL65" s="34"/>
      <c r="AM65" s="34"/>
      <c r="AN65" s="34"/>
      <c r="AO65" s="34"/>
      <c r="AP65" s="34"/>
      <c r="AQ65" s="34"/>
      <c r="AR65" s="52"/>
      <c r="AS65" s="53"/>
      <c r="AT65" s="36" t="n">
        <f aca="false">AU65+AV65+AZ65+BA65+BB65</f>
        <v>0</v>
      </c>
      <c r="AU65" s="34"/>
      <c r="AV65" s="34"/>
      <c r="AW65" s="34" t="n">
        <f aca="false">AV65-AX65</f>
        <v>0</v>
      </c>
      <c r="AX65" s="34"/>
      <c r="AY65" s="34"/>
      <c r="AZ65" s="34"/>
      <c r="BA65" s="34"/>
      <c r="BB65" s="52"/>
      <c r="BC65" s="53"/>
      <c r="BD65" s="36" t="n">
        <f aca="false">BE65+BF65+BJ65+BK65+BL65</f>
        <v>0</v>
      </c>
      <c r="BE65" s="34"/>
      <c r="BF65" s="34"/>
      <c r="BG65" s="34" t="n">
        <f aca="false">BF65-BH65-BI65</f>
        <v>0</v>
      </c>
      <c r="BH65" s="34"/>
      <c r="BI65" s="34"/>
      <c r="BJ65" s="34"/>
      <c r="BK65" s="34"/>
      <c r="BL65" s="52"/>
      <c r="BM65" s="53"/>
      <c r="BN65" s="36" t="n">
        <f aca="false">BO65+BP65+BT65+BU65+BV65</f>
        <v>0</v>
      </c>
      <c r="BO65" s="34"/>
      <c r="BP65" s="34"/>
      <c r="BQ65" s="34" t="n">
        <f aca="false">BP65-BR65-BS65</f>
        <v>0</v>
      </c>
      <c r="BR65" s="34"/>
      <c r="BS65" s="34"/>
      <c r="BT65" s="34"/>
      <c r="BU65" s="34"/>
      <c r="BV65" s="52"/>
      <c r="BW65" s="53"/>
      <c r="BX65" s="36" t="n">
        <f aca="false">BY65+BZ65+CD65+CE65+CF65</f>
        <v>0</v>
      </c>
      <c r="BY65" s="34"/>
      <c r="BZ65" s="34"/>
      <c r="CA65" s="34" t="n">
        <f aca="false">BZ65-CB65-CC65</f>
        <v>0</v>
      </c>
      <c r="CB65" s="34"/>
      <c r="CC65" s="34"/>
      <c r="CD65" s="34"/>
      <c r="CE65" s="34"/>
      <c r="CF65" s="52"/>
      <c r="CG65" s="53"/>
      <c r="CH65" s="36" t="n">
        <f aca="false">CI65+CJ65+CN65+CO65+CP65</f>
        <v>144</v>
      </c>
      <c r="CI65" s="34"/>
      <c r="CJ65" s="87"/>
      <c r="CK65" s="87" t="n">
        <f aca="false">CJ65-CL65-CM65</f>
        <v>0</v>
      </c>
      <c r="CL65" s="87"/>
      <c r="CM65" s="34"/>
      <c r="CN65" s="407" t="n">
        <v>144</v>
      </c>
      <c r="CO65" s="34"/>
      <c r="CP65" s="52"/>
      <c r="CQ65" s="53" t="s">
        <v>270</v>
      </c>
      <c r="CR65" s="374"/>
    </row>
    <row r="66" customFormat="false" ht="22.5" hidden="false" customHeight="true" outlineLevel="0" collapsed="false">
      <c r="A66" s="391" t="s">
        <v>320</v>
      </c>
      <c r="B66" s="408" t="s">
        <v>321</v>
      </c>
      <c r="C66" s="408"/>
      <c r="D66" s="393"/>
      <c r="E66" s="394"/>
      <c r="F66" s="394"/>
      <c r="G66" s="395" t="n">
        <f aca="false">SUM(H66:I66)+M66+N66+O66</f>
        <v>770</v>
      </c>
      <c r="H66" s="395" t="n">
        <f aca="false">AK66+AU66+BE66+BO66+BY66+CI66</f>
        <v>14</v>
      </c>
      <c r="I66" s="395" t="n">
        <f aca="false">AL66+AV66+BF66+BP66+BZ66+CJ66</f>
        <v>458</v>
      </c>
      <c r="J66" s="395" t="n">
        <f aca="false">AM66+AW66+BG66+BQ66+CA66+CK66</f>
        <v>210</v>
      </c>
      <c r="K66" s="395" t="n">
        <f aca="false">AN66+AX66+BH66+BR66+CB66+CL66</f>
        <v>218</v>
      </c>
      <c r="L66" s="395" t="n">
        <f aca="false">AO66+AY66+BI66+BS66+CC66+CM66</f>
        <v>30</v>
      </c>
      <c r="M66" s="395" t="n">
        <f aca="false">AP66+AZ66+BJ66+BT66+CD66+CN66</f>
        <v>252</v>
      </c>
      <c r="N66" s="395" t="n">
        <f aca="false">AQ66+BA66+BK66+BU66+CE66+CO66</f>
        <v>22</v>
      </c>
      <c r="O66" s="396" t="n">
        <f aca="false">AR66+BB66+BL66+BV66+CF66+CP66</f>
        <v>24</v>
      </c>
      <c r="P66" s="397"/>
      <c r="Q66" s="394"/>
      <c r="R66" s="394"/>
      <c r="S66" s="394"/>
      <c r="T66" s="394"/>
      <c r="U66" s="394"/>
      <c r="V66" s="394"/>
      <c r="W66" s="394"/>
      <c r="X66" s="398"/>
      <c r="Y66" s="399"/>
      <c r="Z66" s="397"/>
      <c r="AA66" s="394"/>
      <c r="AB66" s="394"/>
      <c r="AC66" s="394"/>
      <c r="AD66" s="394"/>
      <c r="AE66" s="394"/>
      <c r="AF66" s="394"/>
      <c r="AG66" s="394"/>
      <c r="AH66" s="398"/>
      <c r="AI66" s="399"/>
      <c r="AJ66" s="397"/>
      <c r="AK66" s="394"/>
      <c r="AL66" s="394"/>
      <c r="AM66" s="394"/>
      <c r="AN66" s="394"/>
      <c r="AO66" s="394"/>
      <c r="AP66" s="394"/>
      <c r="AQ66" s="394"/>
      <c r="AR66" s="398"/>
      <c r="AS66" s="399"/>
      <c r="AT66" s="397"/>
      <c r="AU66" s="394"/>
      <c r="AV66" s="394"/>
      <c r="AW66" s="394"/>
      <c r="AX66" s="394"/>
      <c r="AY66" s="394"/>
      <c r="AZ66" s="394"/>
      <c r="BA66" s="394"/>
      <c r="BB66" s="398"/>
      <c r="BC66" s="399"/>
      <c r="BD66" s="397" t="n">
        <f aca="false">SUM(BD68:BD75)</f>
        <v>238</v>
      </c>
      <c r="BE66" s="397" t="n">
        <f aca="false">SUM(BE68:BE75)</f>
        <v>4</v>
      </c>
      <c r="BF66" s="397" t="n">
        <f aca="false">SUM(BF68:BF75)</f>
        <v>182</v>
      </c>
      <c r="BG66" s="397" t="n">
        <f aca="false">SUM(BG68:BG75)</f>
        <v>82</v>
      </c>
      <c r="BH66" s="397" t="n">
        <f aca="false">SUM(BH68:BH75)</f>
        <v>100</v>
      </c>
      <c r="BI66" s="397" t="n">
        <f aca="false">SUM(BI68:BI75)</f>
        <v>0</v>
      </c>
      <c r="BJ66" s="397" t="n">
        <f aca="false">SUM(BJ68:BJ75)</f>
        <v>36</v>
      </c>
      <c r="BK66" s="397" t="n">
        <f aca="false">SUM(BK68:BK75)</f>
        <v>8</v>
      </c>
      <c r="BL66" s="397" t="n">
        <f aca="false">SUM(BL68:BL75)</f>
        <v>8</v>
      </c>
      <c r="BM66" s="399"/>
      <c r="BN66" s="397" t="n">
        <f aca="false">SUM(BN68:BN75)</f>
        <v>340</v>
      </c>
      <c r="BO66" s="397" t="n">
        <f aca="false">SUM(BO68:BO75)</f>
        <v>10</v>
      </c>
      <c r="BP66" s="397" t="n">
        <f aca="false">SUM(BP68:BP75)</f>
        <v>276</v>
      </c>
      <c r="BQ66" s="397" t="n">
        <f aca="false">SUM(BQ68:BQ75)</f>
        <v>128</v>
      </c>
      <c r="BR66" s="397" t="n">
        <f aca="false">SUM(BR68:BR75)</f>
        <v>118</v>
      </c>
      <c r="BS66" s="397" t="n">
        <f aca="false">SUM(BS68:BS75)</f>
        <v>30</v>
      </c>
      <c r="BT66" s="397" t="n">
        <f aca="false">SUM(BT68:BT75)</f>
        <v>36</v>
      </c>
      <c r="BU66" s="397" t="n">
        <f aca="false">SUM(BU68:BU75)</f>
        <v>10</v>
      </c>
      <c r="BV66" s="397" t="n">
        <f aca="false">SUM(BV68:BV75)</f>
        <v>8</v>
      </c>
      <c r="BW66" s="399"/>
      <c r="BX66" s="397" t="n">
        <f aca="false">SUM(BX68:BX75)</f>
        <v>0</v>
      </c>
      <c r="BY66" s="397" t="n">
        <f aca="false">SUM(BY68:BY75)</f>
        <v>0</v>
      </c>
      <c r="BZ66" s="397" t="n">
        <f aca="false">SUM(BZ68:BZ75)</f>
        <v>0</v>
      </c>
      <c r="CA66" s="397" t="n">
        <f aca="false">SUM(CA68:CA75)</f>
        <v>0</v>
      </c>
      <c r="CB66" s="397" t="n">
        <f aca="false">SUM(CB68:CB75)</f>
        <v>0</v>
      </c>
      <c r="CC66" s="397" t="n">
        <f aca="false">SUM(CC68:CC75)</f>
        <v>0</v>
      </c>
      <c r="CD66" s="397" t="n">
        <f aca="false">SUM(CD68:CD75)</f>
        <v>0</v>
      </c>
      <c r="CE66" s="397" t="n">
        <f aca="false">SUM(CE68:CE75)</f>
        <v>0</v>
      </c>
      <c r="CF66" s="397" t="n">
        <f aca="false">SUM(CF68:CF75)</f>
        <v>0</v>
      </c>
      <c r="CG66" s="399"/>
      <c r="CH66" s="397" t="n">
        <f aca="false">CI66+CJ66+CN66+CO66+CP66</f>
        <v>192</v>
      </c>
      <c r="CI66" s="397" t="n">
        <f aca="false">SUM(CI68:CI75)</f>
        <v>0</v>
      </c>
      <c r="CJ66" s="397" t="n">
        <f aca="false">SUM(CJ68:CJ75)</f>
        <v>0</v>
      </c>
      <c r="CK66" s="397" t="n">
        <f aca="false">SUM(CK68:CK75)</f>
        <v>0</v>
      </c>
      <c r="CL66" s="397" t="n">
        <f aca="false">SUM(CL68:CL75)</f>
        <v>0</v>
      </c>
      <c r="CM66" s="397" t="n">
        <f aca="false">SUM(CM68:CM75)</f>
        <v>0</v>
      </c>
      <c r="CN66" s="397" t="n">
        <f aca="false">SUM(CN68:CN75)</f>
        <v>180</v>
      </c>
      <c r="CO66" s="397" t="n">
        <f aca="false">SUM(CO67:CO75)</f>
        <v>4</v>
      </c>
      <c r="CP66" s="397" t="n">
        <f aca="false">SUM(CP67:CP75)</f>
        <v>8</v>
      </c>
      <c r="CQ66" s="409"/>
      <c r="CR66" s="372"/>
      <c r="CS66" s="372"/>
    </row>
    <row r="67" customFormat="false" ht="14.45" hidden="false" customHeight="true" outlineLevel="0" collapsed="false">
      <c r="A67" s="391"/>
      <c r="B67" s="400" t="s">
        <v>103</v>
      </c>
      <c r="C67" s="392" t="n">
        <v>8</v>
      </c>
      <c r="D67" s="394"/>
      <c r="E67" s="394"/>
      <c r="F67" s="394"/>
      <c r="G67" s="395" t="n">
        <f aca="false">AJ67+AT67+BD67+BN67+BX67+CH67</f>
        <v>12</v>
      </c>
      <c r="H67" s="395"/>
      <c r="I67" s="395"/>
      <c r="J67" s="395"/>
      <c r="K67" s="395"/>
      <c r="L67" s="395"/>
      <c r="M67" s="395"/>
      <c r="N67" s="395" t="n">
        <f aca="false">AQ67+BA67+BK67+BU67+CE67+CO67</f>
        <v>4</v>
      </c>
      <c r="O67" s="395" t="n">
        <f aca="false">AR67+BB67+BL67+BV67+CF67+CP67</f>
        <v>8</v>
      </c>
      <c r="P67" s="397"/>
      <c r="Q67" s="394"/>
      <c r="R67" s="394"/>
      <c r="S67" s="394"/>
      <c r="T67" s="394"/>
      <c r="U67" s="394"/>
      <c r="V67" s="394"/>
      <c r="W67" s="394"/>
      <c r="X67" s="398"/>
      <c r="Y67" s="399"/>
      <c r="Z67" s="397"/>
      <c r="AA67" s="394"/>
      <c r="AB67" s="394"/>
      <c r="AC67" s="394"/>
      <c r="AD67" s="394"/>
      <c r="AE67" s="394"/>
      <c r="AF67" s="394"/>
      <c r="AG67" s="394"/>
      <c r="AH67" s="398"/>
      <c r="AI67" s="399"/>
      <c r="AJ67" s="397"/>
      <c r="AK67" s="394"/>
      <c r="AL67" s="394"/>
      <c r="AM67" s="394"/>
      <c r="AN67" s="394"/>
      <c r="AO67" s="394"/>
      <c r="AP67" s="394"/>
      <c r="AQ67" s="394"/>
      <c r="AR67" s="398"/>
      <c r="AS67" s="399"/>
      <c r="AT67" s="397"/>
      <c r="AU67" s="394"/>
      <c r="AV67" s="394"/>
      <c r="AW67" s="394"/>
      <c r="AX67" s="394"/>
      <c r="AY67" s="394"/>
      <c r="AZ67" s="394"/>
      <c r="BA67" s="394"/>
      <c r="BB67" s="398"/>
      <c r="BC67" s="399"/>
      <c r="BD67" s="397"/>
      <c r="BE67" s="397"/>
      <c r="BF67" s="397"/>
      <c r="BG67" s="397"/>
      <c r="BH67" s="397"/>
      <c r="BI67" s="397"/>
      <c r="BJ67" s="397"/>
      <c r="BK67" s="397"/>
      <c r="BL67" s="401"/>
      <c r="BM67" s="399"/>
      <c r="BN67" s="397"/>
      <c r="BO67" s="397"/>
      <c r="BP67" s="397"/>
      <c r="BQ67" s="397"/>
      <c r="BR67" s="397"/>
      <c r="BS67" s="397"/>
      <c r="BT67" s="397"/>
      <c r="BU67" s="397"/>
      <c r="BV67" s="401"/>
      <c r="BW67" s="399"/>
      <c r="BX67" s="397"/>
      <c r="BY67" s="397"/>
      <c r="BZ67" s="397"/>
      <c r="CA67" s="397"/>
      <c r="CB67" s="397"/>
      <c r="CC67" s="397"/>
      <c r="CD67" s="397"/>
      <c r="CE67" s="397"/>
      <c r="CF67" s="401"/>
      <c r="CG67" s="399"/>
      <c r="CH67" s="397" t="n">
        <f aca="false">CI67+CJ67+CN67+CO67+CP67</f>
        <v>12</v>
      </c>
      <c r="CI67" s="397"/>
      <c r="CJ67" s="397"/>
      <c r="CK67" s="397"/>
      <c r="CL67" s="397"/>
      <c r="CM67" s="397"/>
      <c r="CN67" s="397"/>
      <c r="CO67" s="397" t="n">
        <v>4</v>
      </c>
      <c r="CP67" s="401" t="n">
        <v>8</v>
      </c>
      <c r="CQ67" s="399" t="s">
        <v>311</v>
      </c>
      <c r="CR67" s="372"/>
      <c r="CS67" s="372"/>
    </row>
    <row r="68" customFormat="false" ht="26.25" hidden="false" customHeight="false" outlineLevel="0" collapsed="false">
      <c r="A68" s="81" t="s">
        <v>104</v>
      </c>
      <c r="B68" s="402" t="s">
        <v>105</v>
      </c>
      <c r="C68" s="402" t="n">
        <v>6</v>
      </c>
      <c r="D68" s="34"/>
      <c r="E68" s="34"/>
      <c r="F68" s="34" t="n">
        <v>5</v>
      </c>
      <c r="G68" s="34" t="n">
        <f aca="false">G69+G70</f>
        <v>264</v>
      </c>
      <c r="H68" s="34" t="n">
        <f aca="false">H69+H70</f>
        <v>10</v>
      </c>
      <c r="I68" s="34" t="n">
        <f aca="false">I69+I70</f>
        <v>236</v>
      </c>
      <c r="J68" s="34" t="n">
        <f aca="false">J69+J70</f>
        <v>106</v>
      </c>
      <c r="K68" s="34" t="n">
        <f aca="false">K69+K70</f>
        <v>130</v>
      </c>
      <c r="L68" s="34" t="n">
        <f aca="false">AO68+AY68+BI68+BS68+CC68+CM68</f>
        <v>0</v>
      </c>
      <c r="M68" s="34" t="n">
        <f aca="false">AP68+AZ68+BJ68+BT68+CD68+CN68</f>
        <v>0</v>
      </c>
      <c r="N68" s="34" t="n">
        <f aca="false">N69+N70</f>
        <v>10</v>
      </c>
      <c r="O68" s="53" t="n">
        <f aca="false">AR68+BB68+BL68+BV68+CF68+CP68</f>
        <v>0</v>
      </c>
      <c r="P68" s="36"/>
      <c r="Q68" s="34"/>
      <c r="R68" s="34"/>
      <c r="S68" s="34"/>
      <c r="T68" s="34"/>
      <c r="U68" s="34"/>
      <c r="V68" s="34"/>
      <c r="W68" s="34"/>
      <c r="X68" s="52"/>
      <c r="Y68" s="53"/>
      <c r="Z68" s="36"/>
      <c r="AA68" s="34"/>
      <c r="AB68" s="34"/>
      <c r="AC68" s="34"/>
      <c r="AD68" s="34"/>
      <c r="AE68" s="34"/>
      <c r="AF68" s="34"/>
      <c r="AG68" s="34"/>
      <c r="AH68" s="52"/>
      <c r="AI68" s="53"/>
      <c r="AJ68" s="36"/>
      <c r="AK68" s="34"/>
      <c r="AL68" s="34"/>
      <c r="AM68" s="34"/>
      <c r="AN68" s="34"/>
      <c r="AO68" s="34"/>
      <c r="AP68" s="34"/>
      <c r="AQ68" s="34"/>
      <c r="AR68" s="52"/>
      <c r="AS68" s="53"/>
      <c r="AT68" s="36"/>
      <c r="AU68" s="34"/>
      <c r="AV68" s="34"/>
      <c r="AW68" s="34"/>
      <c r="AX68" s="34"/>
      <c r="AY68" s="34"/>
      <c r="AZ68" s="34"/>
      <c r="BA68" s="34"/>
      <c r="BB68" s="52"/>
      <c r="BC68" s="53"/>
      <c r="BD68" s="36" t="n">
        <f aca="false">BE68+BF68+BJ68+BK68+BL68</f>
        <v>0</v>
      </c>
      <c r="BE68" s="34"/>
      <c r="BF68" s="34"/>
      <c r="BG68" s="34" t="n">
        <f aca="false">BF68-BH68-BI68</f>
        <v>0</v>
      </c>
      <c r="BH68" s="34"/>
      <c r="BI68" s="34"/>
      <c r="BJ68" s="34"/>
      <c r="BK68" s="34"/>
      <c r="BL68" s="52"/>
      <c r="BM68" s="53"/>
      <c r="BN68" s="36" t="n">
        <f aca="false">BO68+BP68+BT68+BU68+BV68</f>
        <v>0</v>
      </c>
      <c r="BO68" s="34"/>
      <c r="BP68" s="34"/>
      <c r="BQ68" s="34" t="n">
        <f aca="false">BP68-BR68-BS68</f>
        <v>0</v>
      </c>
      <c r="BR68" s="34"/>
      <c r="BS68" s="34"/>
      <c r="BT68" s="34"/>
      <c r="BU68" s="34"/>
      <c r="BV68" s="52"/>
      <c r="BW68" s="53"/>
      <c r="BX68" s="36" t="n">
        <f aca="false">BY68+BZ68+CD68+CE68+CF68</f>
        <v>0</v>
      </c>
      <c r="BY68" s="34"/>
      <c r="BZ68" s="34"/>
      <c r="CA68" s="34" t="n">
        <f aca="false">BZ68-CB68-CC68</f>
        <v>0</v>
      </c>
      <c r="CB68" s="34"/>
      <c r="CC68" s="34"/>
      <c r="CD68" s="34"/>
      <c r="CE68" s="34"/>
      <c r="CF68" s="52"/>
      <c r="CG68" s="53"/>
      <c r="CH68" s="36" t="n">
        <f aca="false">CI68+CJ68+CN68+CO68+CP68</f>
        <v>0</v>
      </c>
      <c r="CI68" s="34"/>
      <c r="CJ68" s="34"/>
      <c r="CK68" s="34" t="n">
        <f aca="false">CJ68-CL68-CM68</f>
        <v>0</v>
      </c>
      <c r="CL68" s="34"/>
      <c r="CM68" s="34"/>
      <c r="CN68" s="34"/>
      <c r="CO68" s="34"/>
      <c r="CP68" s="34"/>
      <c r="CQ68" s="34"/>
      <c r="CR68" s="374"/>
    </row>
    <row r="69" customFormat="false" ht="15" hidden="false" customHeight="false" outlineLevel="0" collapsed="false">
      <c r="A69" s="81"/>
      <c r="B69" s="60" t="s">
        <v>105</v>
      </c>
      <c r="C69" s="60"/>
      <c r="D69" s="34"/>
      <c r="E69" s="34"/>
      <c r="F69" s="34"/>
      <c r="G69" s="34" t="n">
        <f aca="false">AJ69+AT69+BD69+BN69+BX69+CH69</f>
        <v>216</v>
      </c>
      <c r="H69" s="34" t="n">
        <f aca="false">AK69+AU69+BE69+BO69+BY69+CI69</f>
        <v>10</v>
      </c>
      <c r="I69" s="34" t="n">
        <f aca="false">AL69+AV69+BF69+BP69+BZ69+CJ69</f>
        <v>190</v>
      </c>
      <c r="J69" s="34" t="n">
        <f aca="false">AM69+AW69+BG69+BQ69+CA69+CK69</f>
        <v>82</v>
      </c>
      <c r="K69" s="34" t="n">
        <f aca="false">AN69+AX69+BH69+BR69+CB69+CL69</f>
        <v>108</v>
      </c>
      <c r="L69" s="34" t="n">
        <f aca="false">AO69+AY69+BI69+BS69+CC69+CM69</f>
        <v>0</v>
      </c>
      <c r="M69" s="34" t="n">
        <f aca="false">AP69+AZ69+BJ69+BT69+CD69+CN69</f>
        <v>0</v>
      </c>
      <c r="N69" s="34" t="n">
        <f aca="false">AQ69+BA69+BK69+BU69+CE69+CO69</f>
        <v>8</v>
      </c>
      <c r="O69" s="53" t="n">
        <f aca="false">AR69+BB69+BL69+BV69+CF69+CP69</f>
        <v>8</v>
      </c>
      <c r="P69" s="36"/>
      <c r="Q69" s="34"/>
      <c r="R69" s="34"/>
      <c r="S69" s="34"/>
      <c r="T69" s="34"/>
      <c r="U69" s="34"/>
      <c r="V69" s="34"/>
      <c r="W69" s="34"/>
      <c r="X69" s="52"/>
      <c r="Y69" s="53"/>
      <c r="Z69" s="36"/>
      <c r="AA69" s="34"/>
      <c r="AB69" s="34"/>
      <c r="AC69" s="34"/>
      <c r="AD69" s="34"/>
      <c r="AE69" s="34"/>
      <c r="AF69" s="34"/>
      <c r="AG69" s="34"/>
      <c r="AH69" s="52"/>
      <c r="AI69" s="53"/>
      <c r="AJ69" s="36"/>
      <c r="AK69" s="34"/>
      <c r="AL69" s="34"/>
      <c r="AM69" s="34"/>
      <c r="AN69" s="34"/>
      <c r="AO69" s="34"/>
      <c r="AP69" s="34"/>
      <c r="AQ69" s="34"/>
      <c r="AR69" s="52"/>
      <c r="AS69" s="53"/>
      <c r="AT69" s="36"/>
      <c r="AU69" s="34"/>
      <c r="AV69" s="34"/>
      <c r="AW69" s="34"/>
      <c r="AX69" s="34"/>
      <c r="AY69" s="34"/>
      <c r="AZ69" s="34"/>
      <c r="BA69" s="34"/>
      <c r="BB69" s="52"/>
      <c r="BC69" s="53"/>
      <c r="BD69" s="36" t="n">
        <f aca="false">BE69+BF69+BJ69+BK69+BL69</f>
        <v>106</v>
      </c>
      <c r="BE69" s="356" t="n">
        <v>4</v>
      </c>
      <c r="BF69" s="356" t="n">
        <v>98</v>
      </c>
      <c r="BG69" s="356" t="n">
        <f aca="false">BF69-BH69-BI69</f>
        <v>42</v>
      </c>
      <c r="BH69" s="356" t="n">
        <v>56</v>
      </c>
      <c r="BI69" s="356"/>
      <c r="BJ69" s="356"/>
      <c r="BK69" s="356" t="n">
        <v>4</v>
      </c>
      <c r="BL69" s="376"/>
      <c r="BM69" s="385" t="s">
        <v>266</v>
      </c>
      <c r="BN69" s="386" t="n">
        <f aca="false">BO69+BP69+BT69+BU69+BV69</f>
        <v>110</v>
      </c>
      <c r="BO69" s="356" t="n">
        <v>6</v>
      </c>
      <c r="BP69" s="356" t="n">
        <v>92</v>
      </c>
      <c r="BQ69" s="34" t="n">
        <f aca="false">BP69-BR69-BS69</f>
        <v>40</v>
      </c>
      <c r="BR69" s="34" t="n">
        <v>52</v>
      </c>
      <c r="BS69" s="34"/>
      <c r="BT69" s="34"/>
      <c r="BU69" s="34" t="n">
        <v>4</v>
      </c>
      <c r="BV69" s="52" t="n">
        <v>8</v>
      </c>
      <c r="BW69" s="53" t="s">
        <v>267</v>
      </c>
      <c r="BX69" s="36"/>
      <c r="BY69" s="34"/>
      <c r="BZ69" s="34"/>
      <c r="CA69" s="34"/>
      <c r="CB69" s="34"/>
      <c r="CC69" s="34"/>
      <c r="CD69" s="34"/>
      <c r="CE69" s="34"/>
      <c r="CF69" s="52"/>
      <c r="CG69" s="53"/>
      <c r="CH69" s="36" t="n">
        <f aca="false">CI69+CJ69+CN69+CO69+CP69</f>
        <v>0</v>
      </c>
      <c r="CI69" s="34"/>
      <c r="CJ69" s="34"/>
      <c r="CK69" s="34" t="n">
        <f aca="false">CJ69-CL69-CM69</f>
        <v>0</v>
      </c>
      <c r="CL69" s="34"/>
      <c r="CM69" s="34"/>
      <c r="CN69" s="34"/>
      <c r="CO69" s="34"/>
      <c r="CP69" s="34"/>
      <c r="CQ69" s="34"/>
      <c r="CR69" s="374"/>
    </row>
    <row r="70" customFormat="false" ht="15" hidden="false" customHeight="false" outlineLevel="0" collapsed="false">
      <c r="A70" s="81"/>
      <c r="B70" s="60" t="s">
        <v>322</v>
      </c>
      <c r="C70" s="60"/>
      <c r="D70" s="34" t="s">
        <v>266</v>
      </c>
      <c r="E70" s="34"/>
      <c r="F70" s="34"/>
      <c r="G70" s="34" t="n">
        <f aca="false">AJ70+AT70+BD70+BN70+BX70+CH70</f>
        <v>48</v>
      </c>
      <c r="H70" s="34" t="n">
        <f aca="false">AK70+AU70+BE70+BO70+BY70+CI70</f>
        <v>0</v>
      </c>
      <c r="I70" s="34" t="n">
        <f aca="false">AL70+AV70+BF70+BP70+BZ70+CJ70</f>
        <v>46</v>
      </c>
      <c r="J70" s="34" t="n">
        <f aca="false">AM70+AW70+BG70+BQ70+CA70+CK70</f>
        <v>24</v>
      </c>
      <c r="K70" s="34" t="n">
        <f aca="false">AN70+AX70+BH70+BR70+CB70+CL70</f>
        <v>22</v>
      </c>
      <c r="L70" s="34" t="n">
        <f aca="false">AO70+AY70+BI70+BS70+CC70+CM70</f>
        <v>0</v>
      </c>
      <c r="M70" s="34" t="n">
        <f aca="false">AP70+AZ70+BJ70+BT70+CD70+CN70</f>
        <v>0</v>
      </c>
      <c r="N70" s="34" t="n">
        <f aca="false">AQ70+BA70+BK70+BU70+CE70+CO70</f>
        <v>2</v>
      </c>
      <c r="O70" s="53" t="n">
        <f aca="false">AR70+BB70+BL70+BV70+CF70+CP70</f>
        <v>0</v>
      </c>
      <c r="P70" s="36"/>
      <c r="Q70" s="34"/>
      <c r="R70" s="34"/>
      <c r="S70" s="34"/>
      <c r="T70" s="34"/>
      <c r="U70" s="34"/>
      <c r="V70" s="34"/>
      <c r="W70" s="34"/>
      <c r="X70" s="52"/>
      <c r="Y70" s="53"/>
      <c r="Z70" s="36"/>
      <c r="AA70" s="34"/>
      <c r="AB70" s="34"/>
      <c r="AC70" s="34"/>
      <c r="AD70" s="34"/>
      <c r="AE70" s="34"/>
      <c r="AF70" s="34"/>
      <c r="AG70" s="34"/>
      <c r="AH70" s="52"/>
      <c r="AI70" s="53"/>
      <c r="AJ70" s="36"/>
      <c r="AK70" s="34"/>
      <c r="AL70" s="34"/>
      <c r="AM70" s="34"/>
      <c r="AN70" s="34"/>
      <c r="AO70" s="34"/>
      <c r="AP70" s="34"/>
      <c r="AQ70" s="34"/>
      <c r="AR70" s="52"/>
      <c r="AS70" s="53"/>
      <c r="AT70" s="36"/>
      <c r="AU70" s="34"/>
      <c r="AV70" s="34"/>
      <c r="AW70" s="34"/>
      <c r="AX70" s="34"/>
      <c r="AY70" s="34"/>
      <c r="AZ70" s="34"/>
      <c r="BA70" s="34"/>
      <c r="BB70" s="52"/>
      <c r="BC70" s="53"/>
      <c r="BD70" s="36" t="n">
        <f aca="false">BE70+BF70+BJ70+BK70+BL70</f>
        <v>0</v>
      </c>
      <c r="BE70" s="356"/>
      <c r="BF70" s="356"/>
      <c r="BG70" s="356" t="n">
        <f aca="false">BF70-BH70-BI70</f>
        <v>0</v>
      </c>
      <c r="BH70" s="356"/>
      <c r="BI70" s="356"/>
      <c r="BJ70" s="356"/>
      <c r="BK70" s="356"/>
      <c r="BL70" s="376"/>
      <c r="BM70" s="385"/>
      <c r="BN70" s="386" t="n">
        <f aca="false">BO70+BP70+BT70+BU70+BV70</f>
        <v>48</v>
      </c>
      <c r="BO70" s="356" t="n">
        <v>0</v>
      </c>
      <c r="BP70" s="356" t="n">
        <v>46</v>
      </c>
      <c r="BQ70" s="34" t="n">
        <f aca="false">BP70-BR70-BS70</f>
        <v>24</v>
      </c>
      <c r="BR70" s="34" t="n">
        <v>22</v>
      </c>
      <c r="BS70" s="34"/>
      <c r="BT70" s="34"/>
      <c r="BU70" s="34" t="n">
        <v>2</v>
      </c>
      <c r="BV70" s="52"/>
      <c r="BW70" s="53"/>
      <c r="BX70" s="36"/>
      <c r="BY70" s="34"/>
      <c r="BZ70" s="34"/>
      <c r="CA70" s="34"/>
      <c r="CB70" s="34"/>
      <c r="CC70" s="34"/>
      <c r="CD70" s="34"/>
      <c r="CE70" s="34"/>
      <c r="CF70" s="52"/>
      <c r="CG70" s="53"/>
      <c r="CH70" s="36" t="n">
        <f aca="false">CI70+CJ70+CN70+CO70+CP70</f>
        <v>0</v>
      </c>
      <c r="CI70" s="34"/>
      <c r="CJ70" s="34"/>
      <c r="CK70" s="34" t="n">
        <f aca="false">CJ70-CL70-CM70</f>
        <v>0</v>
      </c>
      <c r="CL70" s="34"/>
      <c r="CM70" s="34"/>
      <c r="CN70" s="34"/>
      <c r="CO70" s="34"/>
      <c r="CP70" s="34"/>
      <c r="CQ70" s="34"/>
      <c r="CR70" s="374"/>
    </row>
    <row r="71" customFormat="false" ht="34.7" hidden="false" customHeight="true" outlineLevel="0" collapsed="false">
      <c r="A71" s="81" t="s">
        <v>106</v>
      </c>
      <c r="B71" s="402" t="s">
        <v>107</v>
      </c>
      <c r="C71" s="402" t="n">
        <v>5</v>
      </c>
      <c r="D71" s="34"/>
      <c r="E71" s="34"/>
      <c r="F71" s="34"/>
      <c r="G71" s="34" t="n">
        <f aca="false">AJ71+AT71+BD71+BN71+BX71+CH71</f>
        <v>96</v>
      </c>
      <c r="H71" s="34" t="n">
        <f aca="false">AK71+AU71+BE71+BO71+BY71+CI71</f>
        <v>0</v>
      </c>
      <c r="I71" s="34" t="n">
        <f aca="false">AL71+AV71+BF71+BP71+BZ71+CJ71</f>
        <v>84</v>
      </c>
      <c r="J71" s="34" t="n">
        <f aca="false">AM71+AW71+BG71+BQ71+CA71+CK71</f>
        <v>40</v>
      </c>
      <c r="K71" s="34" t="n">
        <f aca="false">AN71+AX71+BH71+BR71+CB71+CL71</f>
        <v>44</v>
      </c>
      <c r="L71" s="34" t="n">
        <f aca="false">AO71+AY71+BI71+BS71+CC71+CM71</f>
        <v>0</v>
      </c>
      <c r="M71" s="34" t="n">
        <f aca="false">AP71+AZ71+BJ71+BT71+CD71+CN71</f>
        <v>0</v>
      </c>
      <c r="N71" s="34" t="n">
        <f aca="false">AQ71+BA71+BK71+BU71+CE71+CO71</f>
        <v>4</v>
      </c>
      <c r="O71" s="53" t="n">
        <f aca="false">AR71+BB71+BL71+BV71+CF71+CP71</f>
        <v>8</v>
      </c>
      <c r="P71" s="36"/>
      <c r="Q71" s="34"/>
      <c r="R71" s="34"/>
      <c r="S71" s="34"/>
      <c r="T71" s="34"/>
      <c r="U71" s="34"/>
      <c r="V71" s="34"/>
      <c r="W71" s="34"/>
      <c r="X71" s="52"/>
      <c r="Y71" s="53"/>
      <c r="Z71" s="36"/>
      <c r="AA71" s="34"/>
      <c r="AB71" s="34"/>
      <c r="AC71" s="34"/>
      <c r="AD71" s="34"/>
      <c r="AE71" s="34"/>
      <c r="AF71" s="34"/>
      <c r="AG71" s="34"/>
      <c r="AH71" s="52"/>
      <c r="AI71" s="53"/>
      <c r="AJ71" s="36"/>
      <c r="AK71" s="34"/>
      <c r="AL71" s="34"/>
      <c r="AM71" s="34"/>
      <c r="AN71" s="34"/>
      <c r="AO71" s="34"/>
      <c r="AP71" s="34"/>
      <c r="AQ71" s="34"/>
      <c r="AR71" s="52"/>
      <c r="AS71" s="53"/>
      <c r="AT71" s="36"/>
      <c r="AU71" s="34"/>
      <c r="AV71" s="34"/>
      <c r="AW71" s="34"/>
      <c r="AX71" s="34"/>
      <c r="AY71" s="34"/>
      <c r="AZ71" s="34"/>
      <c r="BA71" s="34"/>
      <c r="BB71" s="52"/>
      <c r="BC71" s="53"/>
      <c r="BD71" s="36" t="n">
        <f aca="false">BE71+BF71+BJ71+BK71+BL71</f>
        <v>96</v>
      </c>
      <c r="BE71" s="356" t="n">
        <v>0</v>
      </c>
      <c r="BF71" s="356" t="n">
        <v>84</v>
      </c>
      <c r="BG71" s="356" t="n">
        <f aca="false">BF71-BH71-BI71</f>
        <v>40</v>
      </c>
      <c r="BH71" s="356" t="n">
        <v>44</v>
      </c>
      <c r="BI71" s="356"/>
      <c r="BJ71" s="356"/>
      <c r="BK71" s="356" t="n">
        <v>4</v>
      </c>
      <c r="BL71" s="376" t="n">
        <v>8</v>
      </c>
      <c r="BM71" s="385" t="s">
        <v>267</v>
      </c>
      <c r="BN71" s="386" t="n">
        <f aca="false">BO71+BP71+BT71+BU71+BV71</f>
        <v>0</v>
      </c>
      <c r="BO71" s="356"/>
      <c r="BP71" s="356"/>
      <c r="BQ71" s="34" t="n">
        <f aca="false">BP71-BR71-BS71</f>
        <v>0</v>
      </c>
      <c r="BR71" s="34"/>
      <c r="BS71" s="34"/>
      <c r="BT71" s="34"/>
      <c r="BU71" s="34"/>
      <c r="BV71" s="52"/>
      <c r="BW71" s="53"/>
      <c r="BX71" s="36" t="n">
        <f aca="false">BY71+BZ71+CD71+CE71+CF71</f>
        <v>0</v>
      </c>
      <c r="BY71" s="34"/>
      <c r="BZ71" s="34"/>
      <c r="CA71" s="34" t="n">
        <f aca="false">BZ71-CB71-CC71</f>
        <v>0</v>
      </c>
      <c r="CB71" s="34"/>
      <c r="CC71" s="34"/>
      <c r="CD71" s="34"/>
      <c r="CE71" s="34"/>
      <c r="CF71" s="52"/>
      <c r="CG71" s="53"/>
      <c r="CH71" s="36" t="n">
        <f aca="false">CI71+CJ71+CN71+CO71+CP71</f>
        <v>0</v>
      </c>
      <c r="CI71" s="34"/>
      <c r="CJ71" s="34"/>
      <c r="CK71" s="34" t="n">
        <f aca="false">CJ71-CL71-CM71</f>
        <v>0</v>
      </c>
      <c r="CL71" s="34"/>
      <c r="CM71" s="34"/>
      <c r="CN71" s="34"/>
      <c r="CO71" s="34"/>
      <c r="CP71" s="34"/>
      <c r="CQ71" s="34"/>
      <c r="CR71" s="374"/>
    </row>
    <row r="72" customFormat="false" ht="26.25" hidden="false" customHeight="false" outlineLevel="0" collapsed="false">
      <c r="A72" s="91" t="s">
        <v>108</v>
      </c>
      <c r="B72" s="410" t="s">
        <v>109</v>
      </c>
      <c r="C72" s="92"/>
      <c r="D72" s="34" t="n">
        <v>6</v>
      </c>
      <c r="E72" s="34"/>
      <c r="F72" s="34"/>
      <c r="G72" s="34" t="n">
        <f aca="false">AJ72+AT72+BD72+BN72+BX72+CH72</f>
        <v>146</v>
      </c>
      <c r="H72" s="34" t="n">
        <f aca="false">AK72+AU72+BE72+BO72+BY72+CI72</f>
        <v>4</v>
      </c>
      <c r="I72" s="34" t="n">
        <f aca="false">AL72+AV72+BF72+BP72+BZ72+CJ72</f>
        <v>138</v>
      </c>
      <c r="J72" s="34" t="n">
        <f aca="false">AM72+AW72+BG72+BQ72+CA72+CK72</f>
        <v>64</v>
      </c>
      <c r="K72" s="34" t="n">
        <f aca="false">AN72+AX72+BH72+BR72+CB72+CL72</f>
        <v>44</v>
      </c>
      <c r="L72" s="34" t="n">
        <f aca="false">AO72+AY72+BI72+BS72+CC72+CM72</f>
        <v>30</v>
      </c>
      <c r="M72" s="34" t="n">
        <f aca="false">AP72+AZ72+BJ72+BT72+CD72+CN72</f>
        <v>0</v>
      </c>
      <c r="N72" s="34" t="n">
        <f aca="false">AQ72+BA72+BK72+BU72+CE72+CO72</f>
        <v>4</v>
      </c>
      <c r="O72" s="53" t="n">
        <f aca="false">AR72+BB72+BL72+BV72+CF72+CP72</f>
        <v>0</v>
      </c>
      <c r="P72" s="36"/>
      <c r="Q72" s="34"/>
      <c r="R72" s="34"/>
      <c r="S72" s="34"/>
      <c r="T72" s="34"/>
      <c r="U72" s="34"/>
      <c r="V72" s="34"/>
      <c r="W72" s="34"/>
      <c r="X72" s="52"/>
      <c r="Y72" s="53"/>
      <c r="Z72" s="36"/>
      <c r="AA72" s="34"/>
      <c r="AB72" s="34"/>
      <c r="AC72" s="34"/>
      <c r="AD72" s="34"/>
      <c r="AE72" s="34"/>
      <c r="AF72" s="34"/>
      <c r="AG72" s="34"/>
      <c r="AH72" s="52"/>
      <c r="AI72" s="53"/>
      <c r="AJ72" s="36"/>
      <c r="AK72" s="34"/>
      <c r="AL72" s="34"/>
      <c r="AM72" s="34"/>
      <c r="AN72" s="34"/>
      <c r="AO72" s="34"/>
      <c r="AP72" s="34"/>
      <c r="AQ72" s="34"/>
      <c r="AR72" s="52"/>
      <c r="AS72" s="53"/>
      <c r="AT72" s="36"/>
      <c r="AU72" s="34"/>
      <c r="AV72" s="34"/>
      <c r="AW72" s="34"/>
      <c r="AX72" s="34"/>
      <c r="AY72" s="34"/>
      <c r="AZ72" s="34"/>
      <c r="BA72" s="34"/>
      <c r="BB72" s="52"/>
      <c r="BC72" s="53"/>
      <c r="BD72" s="36" t="n">
        <f aca="false">BE72+BF72+BJ72+BK72+BL72</f>
        <v>0</v>
      </c>
      <c r="BE72" s="34"/>
      <c r="BF72" s="34"/>
      <c r="BG72" s="34" t="n">
        <f aca="false">BF72-BH72-BI72</f>
        <v>0</v>
      </c>
      <c r="BH72" s="34"/>
      <c r="BI72" s="34"/>
      <c r="BJ72" s="34"/>
      <c r="BK72" s="34"/>
      <c r="BL72" s="52"/>
      <c r="BM72" s="53"/>
      <c r="BN72" s="36" t="n">
        <f aca="false">BO72+BP72+BT72+BU72+BV72</f>
        <v>146</v>
      </c>
      <c r="BO72" s="34" t="n">
        <v>4</v>
      </c>
      <c r="BP72" s="34" t="n">
        <v>138</v>
      </c>
      <c r="BQ72" s="34" t="n">
        <f aca="false">BP72-BR72-BS72</f>
        <v>64</v>
      </c>
      <c r="BR72" s="34" t="n">
        <v>44</v>
      </c>
      <c r="BS72" s="34" t="n">
        <v>30</v>
      </c>
      <c r="BT72" s="34"/>
      <c r="BU72" s="34" t="n">
        <v>4</v>
      </c>
      <c r="BV72" s="52"/>
      <c r="BW72" s="53" t="s">
        <v>270</v>
      </c>
      <c r="BX72" s="36" t="n">
        <f aca="false">BY72+BZ72+CD72+CE72+CF72</f>
        <v>0</v>
      </c>
      <c r="BY72" s="34"/>
      <c r="BZ72" s="34"/>
      <c r="CA72" s="34" t="n">
        <f aca="false">BZ72-CB72-CC72</f>
        <v>0</v>
      </c>
      <c r="CB72" s="34"/>
      <c r="CC72" s="34"/>
      <c r="CD72" s="34"/>
      <c r="CE72" s="34"/>
      <c r="CF72" s="52"/>
      <c r="CG72" s="53"/>
      <c r="CH72" s="36" t="n">
        <f aca="false">CI72+CJ72+CN72+CO72+CP72</f>
        <v>0</v>
      </c>
      <c r="CI72" s="34"/>
      <c r="CJ72" s="34"/>
      <c r="CK72" s="34" t="n">
        <f aca="false">CJ72-CL72-CM72</f>
        <v>0</v>
      </c>
      <c r="CL72" s="34"/>
      <c r="CM72" s="34"/>
      <c r="CN72" s="34"/>
      <c r="CO72" s="34"/>
      <c r="CP72" s="34"/>
      <c r="CQ72" s="34"/>
      <c r="CR72" s="374"/>
    </row>
    <row r="73" customFormat="false" ht="26.25" hidden="false" customHeight="false" outlineLevel="0" collapsed="false">
      <c r="A73" s="411" t="s">
        <v>323</v>
      </c>
      <c r="B73" s="405" t="s">
        <v>324</v>
      </c>
      <c r="C73" s="405"/>
      <c r="D73" s="34" t="n">
        <v>5</v>
      </c>
      <c r="E73" s="34"/>
      <c r="F73" s="34"/>
      <c r="G73" s="34" t="n">
        <f aca="false">AJ73+AT73+BD73+BN73+BX73+CH73</f>
        <v>36</v>
      </c>
      <c r="H73" s="34" t="n">
        <f aca="false">AK73+AU73+BE73+BO73+BY73+CI73</f>
        <v>0</v>
      </c>
      <c r="I73" s="34" t="n">
        <f aca="false">AL73+AV73+BF73+BP73+BZ73+CJ73</f>
        <v>0</v>
      </c>
      <c r="J73" s="34" t="n">
        <f aca="false">AM73+AW73+BG73+BQ73+CA73+CK73</f>
        <v>0</v>
      </c>
      <c r="K73" s="34" t="n">
        <f aca="false">AN73+AX73+BH73+BR73+CB73+CL73</f>
        <v>0</v>
      </c>
      <c r="L73" s="34" t="n">
        <f aca="false">AO73+AY73+BI73+BS73+CC73+CM73</f>
        <v>0</v>
      </c>
      <c r="M73" s="34" t="n">
        <f aca="false">AP73+AZ73+BJ73+BT73+CD73+CN73</f>
        <v>36</v>
      </c>
      <c r="N73" s="34" t="n">
        <f aca="false">AQ73+BA73+BK73+BU73+CE73+CO73</f>
        <v>0</v>
      </c>
      <c r="O73" s="53" t="n">
        <f aca="false">AR73+BB73+BL73+BV73+CF73+CP73</f>
        <v>0</v>
      </c>
      <c r="P73" s="36"/>
      <c r="Q73" s="34"/>
      <c r="R73" s="34"/>
      <c r="S73" s="34"/>
      <c r="T73" s="34"/>
      <c r="U73" s="34"/>
      <c r="V73" s="34"/>
      <c r="W73" s="34"/>
      <c r="X73" s="52"/>
      <c r="Y73" s="53"/>
      <c r="Z73" s="36"/>
      <c r="AA73" s="34"/>
      <c r="AB73" s="34"/>
      <c r="AC73" s="34"/>
      <c r="AD73" s="34"/>
      <c r="AE73" s="34"/>
      <c r="AF73" s="34"/>
      <c r="AG73" s="34"/>
      <c r="AH73" s="52"/>
      <c r="AI73" s="53"/>
      <c r="AJ73" s="36"/>
      <c r="AK73" s="34"/>
      <c r="AL73" s="34"/>
      <c r="AM73" s="34"/>
      <c r="AN73" s="34"/>
      <c r="AO73" s="34"/>
      <c r="AP73" s="34"/>
      <c r="AQ73" s="34"/>
      <c r="AR73" s="52"/>
      <c r="AS73" s="53"/>
      <c r="AT73" s="36"/>
      <c r="AU73" s="34"/>
      <c r="AV73" s="34"/>
      <c r="AW73" s="34"/>
      <c r="AX73" s="34"/>
      <c r="AY73" s="34"/>
      <c r="AZ73" s="34"/>
      <c r="BA73" s="34"/>
      <c r="BB73" s="52"/>
      <c r="BC73" s="53"/>
      <c r="BD73" s="36" t="n">
        <f aca="false">BE73+BF73+BJ73+BK73+BL73</f>
        <v>36</v>
      </c>
      <c r="BE73" s="34"/>
      <c r="BF73" s="34"/>
      <c r="BG73" s="34" t="n">
        <f aca="false">BF73-BH73-BI73</f>
        <v>0</v>
      </c>
      <c r="BH73" s="34"/>
      <c r="BI73" s="34"/>
      <c r="BJ73" s="406" t="n">
        <v>36</v>
      </c>
      <c r="BK73" s="34"/>
      <c r="BL73" s="52"/>
      <c r="BM73" s="53" t="s">
        <v>270</v>
      </c>
      <c r="BN73" s="36" t="n">
        <f aca="false">BO73+BP73+BT73+BU73+BV73</f>
        <v>0</v>
      </c>
      <c r="BO73" s="34"/>
      <c r="BP73" s="34"/>
      <c r="BQ73" s="34" t="n">
        <f aca="false">BP73-BR73-BS73</f>
        <v>0</v>
      </c>
      <c r="BR73" s="34"/>
      <c r="BS73" s="34"/>
      <c r="BT73" s="34"/>
      <c r="BU73" s="34"/>
      <c r="BV73" s="52"/>
      <c r="BW73" s="53"/>
      <c r="BX73" s="36"/>
      <c r="BY73" s="34"/>
      <c r="BZ73" s="34"/>
      <c r="CA73" s="34"/>
      <c r="CB73" s="34"/>
      <c r="CC73" s="34"/>
      <c r="CD73" s="34"/>
      <c r="CE73" s="34"/>
      <c r="CF73" s="52"/>
      <c r="CG73" s="53"/>
      <c r="CH73" s="36" t="n">
        <f aca="false">CI73+CJ73+CN73+CO73+CP73</f>
        <v>0</v>
      </c>
      <c r="CI73" s="34"/>
      <c r="CJ73" s="34"/>
      <c r="CK73" s="34" t="n">
        <f aca="false">CJ73-CL73-CM73</f>
        <v>0</v>
      </c>
      <c r="CL73" s="34"/>
      <c r="CM73" s="34"/>
      <c r="CN73" s="34"/>
      <c r="CO73" s="34"/>
      <c r="CP73" s="34"/>
      <c r="CQ73" s="34"/>
      <c r="CR73" s="374"/>
    </row>
    <row r="74" customFormat="false" ht="26.25" hidden="false" customHeight="false" outlineLevel="0" collapsed="false">
      <c r="A74" s="411" t="s">
        <v>325</v>
      </c>
      <c r="B74" s="405" t="s">
        <v>326</v>
      </c>
      <c r="C74" s="405"/>
      <c r="D74" s="34" t="n">
        <v>6</v>
      </c>
      <c r="E74" s="34"/>
      <c r="F74" s="34"/>
      <c r="G74" s="34" t="n">
        <f aca="false">AJ74+AT74+BD74+BN74+BX74+CH74</f>
        <v>36</v>
      </c>
      <c r="H74" s="34" t="n">
        <f aca="false">AK74+AU74+BE74+BO74+BY74+CI74</f>
        <v>0</v>
      </c>
      <c r="I74" s="34" t="n">
        <f aca="false">AL74+AV74+BF74+BP74+BZ74+CJ74</f>
        <v>0</v>
      </c>
      <c r="J74" s="34" t="n">
        <f aca="false">AM74+AW74+BG74+BQ74+CA74+CK74</f>
        <v>0</v>
      </c>
      <c r="K74" s="34" t="n">
        <f aca="false">AN74+AX74+BH74+BR74+CB74+CL74</f>
        <v>0</v>
      </c>
      <c r="L74" s="34" t="n">
        <f aca="false">AO74+AY74+BI74+BS74+CC74+CM74</f>
        <v>0</v>
      </c>
      <c r="M74" s="34" t="n">
        <f aca="false">AP74+AZ74+BJ74+BT74+CD74+CN74</f>
        <v>36</v>
      </c>
      <c r="N74" s="34" t="n">
        <f aca="false">AQ74+BA74+BK74+BU74+CE74+CO74</f>
        <v>0</v>
      </c>
      <c r="O74" s="53" t="n">
        <f aca="false">AR74+BB74+BL74+BV74+CF74+CP74</f>
        <v>0</v>
      </c>
      <c r="P74" s="36"/>
      <c r="Q74" s="34"/>
      <c r="R74" s="34"/>
      <c r="S74" s="34"/>
      <c r="T74" s="34"/>
      <c r="U74" s="34"/>
      <c r="V74" s="34"/>
      <c r="W74" s="34"/>
      <c r="X74" s="52"/>
      <c r="Y74" s="53"/>
      <c r="Z74" s="36"/>
      <c r="AA74" s="34"/>
      <c r="AB74" s="34"/>
      <c r="AC74" s="34"/>
      <c r="AD74" s="34"/>
      <c r="AE74" s="34"/>
      <c r="AF74" s="34"/>
      <c r="AG74" s="34"/>
      <c r="AH74" s="52"/>
      <c r="AI74" s="53"/>
      <c r="AJ74" s="36"/>
      <c r="AK74" s="34"/>
      <c r="AL74" s="34"/>
      <c r="AM74" s="34"/>
      <c r="AN74" s="34"/>
      <c r="AO74" s="34"/>
      <c r="AP74" s="34"/>
      <c r="AQ74" s="34"/>
      <c r="AR74" s="52"/>
      <c r="AS74" s="53"/>
      <c r="AT74" s="36"/>
      <c r="AU74" s="34"/>
      <c r="AV74" s="34"/>
      <c r="AW74" s="34"/>
      <c r="AX74" s="34"/>
      <c r="AY74" s="34"/>
      <c r="AZ74" s="34"/>
      <c r="BA74" s="34"/>
      <c r="BB74" s="52"/>
      <c r="BC74" s="53"/>
      <c r="BD74" s="36" t="n">
        <f aca="false">BE74+BF74+BJ74+BK74+BL74</f>
        <v>0</v>
      </c>
      <c r="BE74" s="34"/>
      <c r="BF74" s="34"/>
      <c r="BG74" s="34" t="n">
        <f aca="false">BF74-BH74-BI74</f>
        <v>0</v>
      </c>
      <c r="BH74" s="34"/>
      <c r="BI74" s="34"/>
      <c r="BJ74" s="34"/>
      <c r="BK74" s="34"/>
      <c r="BL74" s="52"/>
      <c r="BM74" s="53"/>
      <c r="BN74" s="36" t="n">
        <f aca="false">BO74+BP74+BT74+BU74+BV74</f>
        <v>36</v>
      </c>
      <c r="BO74" s="34"/>
      <c r="BP74" s="34"/>
      <c r="BQ74" s="34" t="n">
        <f aca="false">BP74-BR74-BS74</f>
        <v>0</v>
      </c>
      <c r="BR74" s="34"/>
      <c r="BS74" s="34"/>
      <c r="BT74" s="406" t="n">
        <v>36</v>
      </c>
      <c r="BU74" s="34"/>
      <c r="BV74" s="52"/>
      <c r="BW74" s="53" t="s">
        <v>270</v>
      </c>
      <c r="BX74" s="36"/>
      <c r="BY74" s="34"/>
      <c r="BZ74" s="34"/>
      <c r="CA74" s="34"/>
      <c r="CB74" s="34"/>
      <c r="CC74" s="34"/>
      <c r="CD74" s="34"/>
      <c r="CE74" s="34"/>
      <c r="CF74" s="52"/>
      <c r="CG74" s="53"/>
      <c r="CH74" s="36" t="n">
        <f aca="false">CI74+CJ74+CN74+CO74+CP74</f>
        <v>0</v>
      </c>
      <c r="CI74" s="34"/>
      <c r="CJ74" s="34"/>
      <c r="CK74" s="34" t="n">
        <f aca="false">CJ74-CL74-CM74</f>
        <v>0</v>
      </c>
      <c r="CL74" s="34"/>
      <c r="CM74" s="34"/>
      <c r="CN74" s="34"/>
      <c r="CO74" s="34"/>
      <c r="CP74" s="34"/>
      <c r="CQ74" s="34"/>
      <c r="CR74" s="374"/>
    </row>
    <row r="75" customFormat="false" ht="16.35" hidden="false" customHeight="true" outlineLevel="0" collapsed="false">
      <c r="A75" s="407" t="s">
        <v>112</v>
      </c>
      <c r="B75" s="407" t="s">
        <v>113</v>
      </c>
      <c r="C75" s="407"/>
      <c r="D75" s="34" t="n">
        <v>8</v>
      </c>
      <c r="E75" s="34"/>
      <c r="F75" s="34"/>
      <c r="G75" s="34" t="n">
        <f aca="false">AJ75+AT75+BD75+BN75+BX75+CH75</f>
        <v>180</v>
      </c>
      <c r="H75" s="34" t="n">
        <f aca="false">AK75+AU75+BE75+BO75+BY75+CI75</f>
        <v>0</v>
      </c>
      <c r="I75" s="34" t="n">
        <f aca="false">AL75+AV75+BF75+BP75+BZ75+CJ75</f>
        <v>0</v>
      </c>
      <c r="J75" s="34" t="n">
        <f aca="false">AM75+AW75+BG75+BQ75+CA75+CK75</f>
        <v>0</v>
      </c>
      <c r="K75" s="34" t="n">
        <f aca="false">AN75+AX75+BH75+BR75+CB75+CL75</f>
        <v>0</v>
      </c>
      <c r="L75" s="34" t="n">
        <f aca="false">AO75+AY75+BI75+BS75+CC75+CM75</f>
        <v>0</v>
      </c>
      <c r="M75" s="34" t="n">
        <f aca="false">AP75+AZ75+BJ75+BT75+CD75+CN75</f>
        <v>180</v>
      </c>
      <c r="N75" s="34" t="n">
        <f aca="false">AQ75+BA75+BK75+BU75+CE75+CO75</f>
        <v>0</v>
      </c>
      <c r="O75" s="53" t="n">
        <f aca="false">AR75+BB75+BL75+BV75+CF75+CP75</f>
        <v>0</v>
      </c>
      <c r="P75" s="36"/>
      <c r="Q75" s="34"/>
      <c r="R75" s="34"/>
      <c r="S75" s="34"/>
      <c r="T75" s="34"/>
      <c r="U75" s="34"/>
      <c r="V75" s="34"/>
      <c r="W75" s="34"/>
      <c r="X75" s="52"/>
      <c r="Y75" s="53"/>
      <c r="Z75" s="36"/>
      <c r="AA75" s="34"/>
      <c r="AB75" s="34"/>
      <c r="AC75" s="34"/>
      <c r="AD75" s="34"/>
      <c r="AE75" s="34"/>
      <c r="AF75" s="34"/>
      <c r="AG75" s="34"/>
      <c r="AH75" s="52"/>
      <c r="AI75" s="53"/>
      <c r="AJ75" s="36"/>
      <c r="AK75" s="34"/>
      <c r="AL75" s="34"/>
      <c r="AM75" s="34"/>
      <c r="AN75" s="34"/>
      <c r="AO75" s="34"/>
      <c r="AP75" s="34"/>
      <c r="AQ75" s="34"/>
      <c r="AR75" s="52"/>
      <c r="AS75" s="53"/>
      <c r="AT75" s="36"/>
      <c r="AU75" s="34"/>
      <c r="AV75" s="34"/>
      <c r="AW75" s="34"/>
      <c r="AX75" s="34"/>
      <c r="AY75" s="34"/>
      <c r="AZ75" s="34"/>
      <c r="BA75" s="34"/>
      <c r="BB75" s="52"/>
      <c r="BC75" s="53"/>
      <c r="BD75" s="36" t="n">
        <f aca="false">BE75+BF75+BJ75+BK75+BL75</f>
        <v>0</v>
      </c>
      <c r="BE75" s="34"/>
      <c r="BF75" s="34"/>
      <c r="BG75" s="34" t="n">
        <f aca="false">BF75-BH75-BI75</f>
        <v>0</v>
      </c>
      <c r="BH75" s="34"/>
      <c r="BI75" s="34"/>
      <c r="BJ75" s="34"/>
      <c r="BK75" s="34"/>
      <c r="BL75" s="52"/>
      <c r="BM75" s="53"/>
      <c r="BN75" s="36" t="n">
        <f aca="false">BO75+BP75+BT75+BU75+BV75</f>
        <v>0</v>
      </c>
      <c r="BO75" s="34"/>
      <c r="BP75" s="34"/>
      <c r="BQ75" s="34" t="n">
        <f aca="false">BP75-BR75-BS75</f>
        <v>0</v>
      </c>
      <c r="BR75" s="34"/>
      <c r="BS75" s="34"/>
      <c r="BT75" s="34"/>
      <c r="BU75" s="34"/>
      <c r="BV75" s="52"/>
      <c r="BW75" s="53"/>
      <c r="BX75" s="36" t="n">
        <f aca="false">BY75+BZ75+CD75+CE75+CF75</f>
        <v>0</v>
      </c>
      <c r="BY75" s="34"/>
      <c r="BZ75" s="34"/>
      <c r="CA75" s="34" t="n">
        <f aca="false">BZ75-CB75-CC75</f>
        <v>0</v>
      </c>
      <c r="CB75" s="34"/>
      <c r="CC75" s="34"/>
      <c r="CD75" s="34"/>
      <c r="CE75" s="34"/>
      <c r="CF75" s="52"/>
      <c r="CG75" s="53"/>
      <c r="CH75" s="36" t="n">
        <f aca="false">CI75+CJ75+CN75+CO75+CP75</f>
        <v>180</v>
      </c>
      <c r="CI75" s="34"/>
      <c r="CJ75" s="34"/>
      <c r="CK75" s="34" t="n">
        <f aca="false">CJ75-CL75-CM75</f>
        <v>0</v>
      </c>
      <c r="CL75" s="34"/>
      <c r="CM75" s="34"/>
      <c r="CN75" s="407" t="n">
        <v>180</v>
      </c>
      <c r="CO75" s="34"/>
      <c r="CP75" s="34"/>
      <c r="CQ75" s="34" t="s">
        <v>270</v>
      </c>
      <c r="CR75" s="374"/>
    </row>
    <row r="76" customFormat="false" ht="27.75" hidden="false" customHeight="true" outlineLevel="0" collapsed="false">
      <c r="A76" s="391" t="s">
        <v>327</v>
      </c>
      <c r="B76" s="412" t="s">
        <v>116</v>
      </c>
      <c r="C76" s="412"/>
      <c r="D76" s="393"/>
      <c r="E76" s="394"/>
      <c r="F76" s="394"/>
      <c r="G76" s="395" t="n">
        <f aca="false">SUM(H76:I76)+M76+N76+O76</f>
        <v>573</v>
      </c>
      <c r="H76" s="395" t="n">
        <f aca="false">AK76+AU76+BE76+BO76+BY76+CI76</f>
        <v>15</v>
      </c>
      <c r="I76" s="395" t="n">
        <f aca="false">AL76+AV76+BF76+BP76+BZ76+CJ76</f>
        <v>312</v>
      </c>
      <c r="J76" s="395" t="n">
        <f aca="false">AM76+AW76+BG76+BQ76+CA76+CK76</f>
        <v>166</v>
      </c>
      <c r="K76" s="395" t="n">
        <f aca="false">AN76+AX76+BH76+BR76+CB76+CL76</f>
        <v>146</v>
      </c>
      <c r="L76" s="395" t="n">
        <f aca="false">AO76+AY76+BI76+BS76+CC76+CM76</f>
        <v>0</v>
      </c>
      <c r="M76" s="395" t="n">
        <f aca="false">AP76+AZ76+BJ76+BT76+CD76+CN76</f>
        <v>216</v>
      </c>
      <c r="N76" s="395" t="n">
        <f aca="false">AQ76+BA76+BK76+BU76+CE76+CO76</f>
        <v>14</v>
      </c>
      <c r="O76" s="396" t="n">
        <f aca="false">AR76+BB76+BL76+BV76+CF76+CP76</f>
        <v>16</v>
      </c>
      <c r="P76" s="397"/>
      <c r="Q76" s="394"/>
      <c r="R76" s="394"/>
      <c r="S76" s="394"/>
      <c r="T76" s="394"/>
      <c r="U76" s="394"/>
      <c r="V76" s="394"/>
      <c r="W76" s="394"/>
      <c r="X76" s="398"/>
      <c r="Y76" s="399"/>
      <c r="Z76" s="397"/>
      <c r="AA76" s="394"/>
      <c r="AB76" s="394"/>
      <c r="AC76" s="394"/>
      <c r="AD76" s="394"/>
      <c r="AE76" s="394"/>
      <c r="AF76" s="394"/>
      <c r="AG76" s="394"/>
      <c r="AH76" s="398"/>
      <c r="AI76" s="399"/>
      <c r="AJ76" s="397"/>
      <c r="AK76" s="394"/>
      <c r="AL76" s="394"/>
      <c r="AM76" s="394"/>
      <c r="AN76" s="394"/>
      <c r="AO76" s="394"/>
      <c r="AP76" s="394"/>
      <c r="AQ76" s="394"/>
      <c r="AR76" s="398"/>
      <c r="AS76" s="399"/>
      <c r="AT76" s="397" t="n">
        <f aca="false">SUM(AT78:AT83)</f>
        <v>72</v>
      </c>
      <c r="AU76" s="394"/>
      <c r="AV76" s="394"/>
      <c r="AW76" s="394"/>
      <c r="AX76" s="394"/>
      <c r="AY76" s="394"/>
      <c r="AZ76" s="397" t="n">
        <f aca="false">SUM(AZ78:AZ83)</f>
        <v>72</v>
      </c>
      <c r="BA76" s="394"/>
      <c r="BB76" s="398"/>
      <c r="BC76" s="399"/>
      <c r="BD76" s="397" t="n">
        <f aca="false">SUM(BD78:BD83)</f>
        <v>0</v>
      </c>
      <c r="BE76" s="397" t="n">
        <f aca="false">SUM(BE78:BE83)</f>
        <v>0</v>
      </c>
      <c r="BF76" s="397" t="n">
        <f aca="false">SUM(BF78:BF83)</f>
        <v>0</v>
      </c>
      <c r="BG76" s="397" t="n">
        <f aca="false">SUM(BG78:BG83)</f>
        <v>0</v>
      </c>
      <c r="BH76" s="397" t="n">
        <f aca="false">SUM(BH78:BH83)</f>
        <v>0</v>
      </c>
      <c r="BI76" s="397" t="n">
        <f aca="false">SUM(BI78:BI83)</f>
        <v>0</v>
      </c>
      <c r="BJ76" s="397" t="n">
        <f aca="false">SUM(BJ78:BJ83)</f>
        <v>0</v>
      </c>
      <c r="BK76" s="397" t="n">
        <f aca="false">SUM(BK78:BK83)</f>
        <v>0</v>
      </c>
      <c r="BL76" s="397" t="n">
        <f aca="false">SUM(BL78:BL83)</f>
        <v>0</v>
      </c>
      <c r="BM76" s="399"/>
      <c r="BN76" s="397" t="n">
        <f aca="false">SUM(BN78:BN83)</f>
        <v>197</v>
      </c>
      <c r="BO76" s="397" t="n">
        <f aca="false">SUM(BO78:BO83)</f>
        <v>9</v>
      </c>
      <c r="BP76" s="397" t="n">
        <f aca="false">SUM(BP78:BP83)</f>
        <v>184</v>
      </c>
      <c r="BQ76" s="397" t="n">
        <f aca="false">SUM(BQ78:BQ83)</f>
        <v>92</v>
      </c>
      <c r="BR76" s="397" t="n">
        <f aca="false">SUM(BR78:BR83)</f>
        <v>92</v>
      </c>
      <c r="BS76" s="397" t="n">
        <f aca="false">SUM(BS78:BS83)</f>
        <v>0</v>
      </c>
      <c r="BT76" s="397" t="n">
        <f aca="false">SUM(BT78:BT83)</f>
        <v>0</v>
      </c>
      <c r="BU76" s="397" t="n">
        <f aca="false">SUM(BU78:BU83)</f>
        <v>4</v>
      </c>
      <c r="BV76" s="397" t="n">
        <f aca="false">SUM(BV78:BV83)</f>
        <v>0</v>
      </c>
      <c r="BW76" s="399"/>
      <c r="BX76" s="397" t="n">
        <f aca="false">SUM(BX78:BX83)</f>
        <v>148</v>
      </c>
      <c r="BY76" s="397" t="n">
        <f aca="false">SUM(BY78:BY83)</f>
        <v>6</v>
      </c>
      <c r="BZ76" s="397" t="n">
        <f aca="false">SUM(BZ78:BZ83)</f>
        <v>128</v>
      </c>
      <c r="CA76" s="397" t="n">
        <f aca="false">SUM(CA78:CA83)</f>
        <v>74</v>
      </c>
      <c r="CB76" s="397" t="n">
        <f aca="false">SUM(CB78:CB83)</f>
        <v>54</v>
      </c>
      <c r="CC76" s="397" t="n">
        <f aca="false">SUM(CC78:CC83)</f>
        <v>0</v>
      </c>
      <c r="CD76" s="397" t="n">
        <f aca="false">SUM(CD78:CD83)</f>
        <v>0</v>
      </c>
      <c r="CE76" s="397" t="n">
        <f aca="false">SUM(CE78:CE83)</f>
        <v>6</v>
      </c>
      <c r="CF76" s="397" t="n">
        <f aca="false">SUM(CF78:CF83)</f>
        <v>8</v>
      </c>
      <c r="CG76" s="399"/>
      <c r="CH76" s="397" t="n">
        <f aca="false">SUM(CH78:CH83)+8+CO76</f>
        <v>156</v>
      </c>
      <c r="CI76" s="397" t="n">
        <f aca="false">SUM(CI78:CI83)</f>
        <v>0</v>
      </c>
      <c r="CJ76" s="397" t="n">
        <f aca="false">SUM(CJ78:CJ83)</f>
        <v>0</v>
      </c>
      <c r="CK76" s="397" t="n">
        <f aca="false">SUM(CK78:CK83)</f>
        <v>0</v>
      </c>
      <c r="CL76" s="397" t="n">
        <f aca="false">SUM(CL78:CL83)</f>
        <v>0</v>
      </c>
      <c r="CM76" s="397" t="n">
        <f aca="false">SUM(CM78:CM83)</f>
        <v>0</v>
      </c>
      <c r="CN76" s="397" t="n">
        <f aca="false">SUM(CN78:CN83)</f>
        <v>144</v>
      </c>
      <c r="CO76" s="397" t="n">
        <f aca="false">SUM(CO77:CO83)</f>
        <v>4</v>
      </c>
      <c r="CP76" s="397" t="n">
        <f aca="false">SUM(CP77:CP83)</f>
        <v>8</v>
      </c>
      <c r="CQ76" s="409"/>
      <c r="CR76" s="372"/>
      <c r="CS76" s="372"/>
    </row>
    <row r="77" customFormat="false" ht="14.45" hidden="false" customHeight="true" outlineLevel="0" collapsed="false">
      <c r="A77" s="391"/>
      <c r="B77" s="400" t="s">
        <v>114</v>
      </c>
      <c r="C77" s="392" t="n">
        <v>8</v>
      </c>
      <c r="D77" s="394"/>
      <c r="E77" s="394"/>
      <c r="F77" s="394"/>
      <c r="G77" s="395" t="n">
        <f aca="false">AJ77+AT77+BD77+BN77+BX77+CH77</f>
        <v>12</v>
      </c>
      <c r="H77" s="395"/>
      <c r="I77" s="395"/>
      <c r="J77" s="395"/>
      <c r="K77" s="395"/>
      <c r="L77" s="395"/>
      <c r="M77" s="395"/>
      <c r="N77" s="395" t="n">
        <f aca="false">AQ77+BA77+BK77+BU77+CE77+CO77</f>
        <v>4</v>
      </c>
      <c r="O77" s="395" t="n">
        <f aca="false">AR77+BB77+BL77+BV77+CF77+CP77</f>
        <v>8</v>
      </c>
      <c r="P77" s="397"/>
      <c r="Q77" s="394"/>
      <c r="R77" s="394"/>
      <c r="S77" s="394"/>
      <c r="T77" s="394"/>
      <c r="U77" s="394"/>
      <c r="V77" s="394"/>
      <c r="W77" s="394"/>
      <c r="X77" s="398"/>
      <c r="Y77" s="399"/>
      <c r="Z77" s="397"/>
      <c r="AA77" s="394"/>
      <c r="AB77" s="394"/>
      <c r="AC77" s="394"/>
      <c r="AD77" s="394"/>
      <c r="AE77" s="394"/>
      <c r="AF77" s="394"/>
      <c r="AG77" s="394"/>
      <c r="AH77" s="398"/>
      <c r="AI77" s="399"/>
      <c r="AJ77" s="397"/>
      <c r="AK77" s="394"/>
      <c r="AL77" s="394"/>
      <c r="AM77" s="394"/>
      <c r="AN77" s="394"/>
      <c r="AO77" s="394"/>
      <c r="AP77" s="394"/>
      <c r="AQ77" s="394"/>
      <c r="AR77" s="398"/>
      <c r="AS77" s="399"/>
      <c r="AT77" s="397"/>
      <c r="AU77" s="394"/>
      <c r="AV77" s="394"/>
      <c r="AW77" s="394"/>
      <c r="AX77" s="394"/>
      <c r="AY77" s="394"/>
      <c r="AZ77" s="394"/>
      <c r="BA77" s="394"/>
      <c r="BB77" s="398"/>
      <c r="BC77" s="399"/>
      <c r="BD77" s="397"/>
      <c r="BE77" s="397"/>
      <c r="BF77" s="397"/>
      <c r="BG77" s="397"/>
      <c r="BH77" s="397"/>
      <c r="BI77" s="397"/>
      <c r="BJ77" s="397"/>
      <c r="BK77" s="397"/>
      <c r="BL77" s="401"/>
      <c r="BM77" s="399"/>
      <c r="BN77" s="397"/>
      <c r="BO77" s="397"/>
      <c r="BP77" s="397"/>
      <c r="BQ77" s="397"/>
      <c r="BR77" s="397"/>
      <c r="BS77" s="397"/>
      <c r="BT77" s="397"/>
      <c r="BU77" s="397"/>
      <c r="BV77" s="401"/>
      <c r="BW77" s="399"/>
      <c r="BX77" s="397"/>
      <c r="BY77" s="397"/>
      <c r="BZ77" s="397"/>
      <c r="CA77" s="397"/>
      <c r="CB77" s="397"/>
      <c r="CC77" s="397"/>
      <c r="CD77" s="397"/>
      <c r="CE77" s="397"/>
      <c r="CF77" s="401"/>
      <c r="CG77" s="399"/>
      <c r="CH77" s="397" t="n">
        <f aca="false">CI77+CJ77+CN77+CO77+CP77</f>
        <v>12</v>
      </c>
      <c r="CI77" s="397"/>
      <c r="CJ77" s="397"/>
      <c r="CK77" s="397"/>
      <c r="CL77" s="397"/>
      <c r="CM77" s="397"/>
      <c r="CN77" s="397"/>
      <c r="CO77" s="397" t="n">
        <v>4</v>
      </c>
      <c r="CP77" s="401" t="n">
        <v>8</v>
      </c>
      <c r="CQ77" s="399" t="s">
        <v>311</v>
      </c>
      <c r="CR77" s="372"/>
      <c r="CS77" s="372"/>
    </row>
    <row r="78" customFormat="false" ht="31.9" hidden="false" customHeight="true" outlineLevel="0" collapsed="false">
      <c r="A78" s="81" t="s">
        <v>115</v>
      </c>
      <c r="B78" s="402" t="s">
        <v>116</v>
      </c>
      <c r="C78" s="60"/>
      <c r="D78" s="34" t="n">
        <v>6.7</v>
      </c>
      <c r="E78" s="34"/>
      <c r="F78" s="34"/>
      <c r="G78" s="34" t="n">
        <f aca="false">H78+I78+N78</f>
        <v>197</v>
      </c>
      <c r="H78" s="34" t="n">
        <f aca="false">H79+H80</f>
        <v>5</v>
      </c>
      <c r="I78" s="34" t="n">
        <f aca="false">I79+I80</f>
        <v>188</v>
      </c>
      <c r="J78" s="34" t="n">
        <f aca="false">J79+J80</f>
        <v>96</v>
      </c>
      <c r="K78" s="34" t="n">
        <f aca="false">K79+K80</f>
        <v>92</v>
      </c>
      <c r="L78" s="34" t="n">
        <f aca="false">AO78+AY78+BI78+BS78+CC78+CM78</f>
        <v>0</v>
      </c>
      <c r="M78" s="34" t="n">
        <f aca="false">AP78+AZ78+BJ78+BT78+CD78+CN78</f>
        <v>0</v>
      </c>
      <c r="N78" s="34" t="n">
        <f aca="false">N79+N80</f>
        <v>4</v>
      </c>
      <c r="O78" s="53" t="n">
        <f aca="false">AR78+BB78+BL78+BV78+CF78+CP78</f>
        <v>0</v>
      </c>
      <c r="P78" s="36"/>
      <c r="Q78" s="34"/>
      <c r="R78" s="34"/>
      <c r="S78" s="34"/>
      <c r="T78" s="34"/>
      <c r="U78" s="34"/>
      <c r="V78" s="34"/>
      <c r="W78" s="34"/>
      <c r="X78" s="52"/>
      <c r="Y78" s="53"/>
      <c r="Z78" s="36"/>
      <c r="AA78" s="34"/>
      <c r="AB78" s="34"/>
      <c r="AC78" s="34"/>
      <c r="AD78" s="34"/>
      <c r="AE78" s="34"/>
      <c r="AF78" s="34"/>
      <c r="AG78" s="34"/>
      <c r="AH78" s="52"/>
      <c r="AI78" s="53"/>
      <c r="AJ78" s="36"/>
      <c r="AK78" s="34"/>
      <c r="AL78" s="34"/>
      <c r="AM78" s="34"/>
      <c r="AN78" s="34"/>
      <c r="AO78" s="34"/>
      <c r="AP78" s="34"/>
      <c r="AQ78" s="34"/>
      <c r="AR78" s="52"/>
      <c r="AS78" s="53"/>
      <c r="AT78" s="36"/>
      <c r="AU78" s="34"/>
      <c r="AV78" s="34"/>
      <c r="AW78" s="34"/>
      <c r="AX78" s="34"/>
      <c r="AY78" s="34"/>
      <c r="AZ78" s="34"/>
      <c r="BA78" s="34"/>
      <c r="BB78" s="52"/>
      <c r="BC78" s="53"/>
      <c r="BD78" s="36" t="n">
        <f aca="false">BE78+BF78+BJ78+BK78+BL78</f>
        <v>0</v>
      </c>
      <c r="BE78" s="34"/>
      <c r="BF78" s="34"/>
      <c r="BG78" s="34" t="n">
        <f aca="false">BF78-BH78-BI78</f>
        <v>0</v>
      </c>
      <c r="BH78" s="34"/>
      <c r="BI78" s="34"/>
      <c r="BJ78" s="34"/>
      <c r="BK78" s="34"/>
      <c r="BL78" s="52"/>
      <c r="BM78" s="53"/>
      <c r="BN78" s="36" t="n">
        <f aca="false">BO78+BP78+BT78+BU78+BV78</f>
        <v>0</v>
      </c>
      <c r="BO78" s="34"/>
      <c r="BP78" s="34"/>
      <c r="BQ78" s="34" t="n">
        <f aca="false">BP78-BR78-BS78</f>
        <v>0</v>
      </c>
      <c r="BR78" s="34"/>
      <c r="BS78" s="34"/>
      <c r="BT78" s="34"/>
      <c r="BU78" s="34"/>
      <c r="BV78" s="52"/>
      <c r="BW78" s="53"/>
      <c r="BX78" s="36" t="n">
        <f aca="false">BY78+BZ78+CD78+CE78+CF78</f>
        <v>0</v>
      </c>
      <c r="BY78" s="34"/>
      <c r="BZ78" s="34"/>
      <c r="CA78" s="34" t="n">
        <f aca="false">BZ78-CB78-CC78</f>
        <v>0</v>
      </c>
      <c r="CB78" s="34"/>
      <c r="CC78" s="34"/>
      <c r="CD78" s="34"/>
      <c r="CE78" s="34"/>
      <c r="CF78" s="52"/>
      <c r="CG78" s="53"/>
      <c r="CH78" s="36" t="n">
        <f aca="false">CI78+CJ78+CN78+CO78+CP78</f>
        <v>0</v>
      </c>
      <c r="CI78" s="34"/>
      <c r="CJ78" s="34"/>
      <c r="CK78" s="34" t="n">
        <f aca="false">CJ78-CL78-CM78</f>
        <v>0</v>
      </c>
      <c r="CL78" s="34"/>
      <c r="CM78" s="34"/>
      <c r="CN78" s="34"/>
      <c r="CO78" s="34"/>
      <c r="CP78" s="34"/>
      <c r="CQ78" s="34"/>
      <c r="CR78" s="374"/>
    </row>
    <row r="79" customFormat="false" ht="26.25" hidden="false" customHeight="false" outlineLevel="0" collapsed="false">
      <c r="A79" s="81"/>
      <c r="B79" s="60" t="s">
        <v>328</v>
      </c>
      <c r="C79" s="60"/>
      <c r="D79" s="34"/>
      <c r="E79" s="34"/>
      <c r="F79" s="34"/>
      <c r="G79" s="34" t="n">
        <f aca="false">AJ79+AT79+BD79+BN79+BX79+CH79</f>
        <v>119</v>
      </c>
      <c r="H79" s="34" t="n">
        <f aca="false">AK79+AU79+BE79+BO79+BY79+CI79</f>
        <v>5</v>
      </c>
      <c r="I79" s="34" t="n">
        <f aca="false">AL79+AV79+BF79+BP79+BZ79+CJ79</f>
        <v>110</v>
      </c>
      <c r="J79" s="34" t="n">
        <f aca="false">AM79+AW79+BG79+BQ79+CA79+CK79</f>
        <v>58</v>
      </c>
      <c r="K79" s="34" t="n">
        <f aca="false">AN79+AX79+BH79+BR79+CB79+CL79</f>
        <v>52</v>
      </c>
      <c r="L79" s="34" t="n">
        <f aca="false">AO79+AY79+BI79+BS79+CC79+CM79</f>
        <v>0</v>
      </c>
      <c r="M79" s="34" t="n">
        <f aca="false">AP79+AZ79+BJ79+BT79+CD79+CN79</f>
        <v>0</v>
      </c>
      <c r="N79" s="34" t="n">
        <f aca="false">AQ79+BA79+BK79+BU79+CE79+CO79</f>
        <v>4</v>
      </c>
      <c r="O79" s="53" t="n">
        <f aca="false">AR79+BB79+BL79+BV79+CF79+CP79</f>
        <v>0</v>
      </c>
      <c r="P79" s="36"/>
      <c r="Q79" s="34"/>
      <c r="R79" s="34"/>
      <c r="S79" s="34"/>
      <c r="T79" s="34"/>
      <c r="U79" s="34"/>
      <c r="V79" s="34"/>
      <c r="W79" s="34"/>
      <c r="X79" s="52"/>
      <c r="Y79" s="53"/>
      <c r="Z79" s="36"/>
      <c r="AA79" s="34"/>
      <c r="AB79" s="34"/>
      <c r="AC79" s="34"/>
      <c r="AD79" s="34"/>
      <c r="AE79" s="34"/>
      <c r="AF79" s="34"/>
      <c r="AG79" s="34"/>
      <c r="AH79" s="52"/>
      <c r="AI79" s="53"/>
      <c r="AJ79" s="36"/>
      <c r="AK79" s="34"/>
      <c r="AL79" s="34"/>
      <c r="AM79" s="34"/>
      <c r="AN79" s="34"/>
      <c r="AO79" s="34"/>
      <c r="AP79" s="34"/>
      <c r="AQ79" s="34"/>
      <c r="AR79" s="52"/>
      <c r="AS79" s="53"/>
      <c r="AT79" s="36"/>
      <c r="AU79" s="34"/>
      <c r="AV79" s="34"/>
      <c r="AW79" s="34"/>
      <c r="AX79" s="34"/>
      <c r="AY79" s="34"/>
      <c r="AZ79" s="34"/>
      <c r="BA79" s="34"/>
      <c r="BB79" s="52"/>
      <c r="BC79" s="53"/>
      <c r="BD79" s="36" t="n">
        <f aca="false">BE79+BF79+BJ79+BK79+BL79</f>
        <v>0</v>
      </c>
      <c r="BE79" s="34"/>
      <c r="BF79" s="34"/>
      <c r="BG79" s="34" t="n">
        <f aca="false">BF79-BH79-BI79</f>
        <v>0</v>
      </c>
      <c r="BH79" s="34"/>
      <c r="BI79" s="34"/>
      <c r="BJ79" s="34"/>
      <c r="BK79" s="34"/>
      <c r="BL79" s="52"/>
      <c r="BM79" s="53"/>
      <c r="BN79" s="36" t="n">
        <f aca="false">BO79+BP79+BT79+BU79+BV79</f>
        <v>53</v>
      </c>
      <c r="BO79" s="413" t="n">
        <v>5</v>
      </c>
      <c r="BP79" s="34" t="n">
        <v>46</v>
      </c>
      <c r="BQ79" s="34" t="n">
        <f aca="false">BP79-BR79-BS79</f>
        <v>14</v>
      </c>
      <c r="BR79" s="34" t="n">
        <v>32</v>
      </c>
      <c r="BS79" s="34"/>
      <c r="BT79" s="34"/>
      <c r="BU79" s="34" t="n">
        <v>2</v>
      </c>
      <c r="BV79" s="52"/>
      <c r="BW79" s="53" t="s">
        <v>270</v>
      </c>
      <c r="BX79" s="36" t="n">
        <f aca="false">BY79+BZ79+CD79+CE79+CF79</f>
        <v>66</v>
      </c>
      <c r="BY79" s="413" t="n">
        <v>0</v>
      </c>
      <c r="BZ79" s="34" t="n">
        <v>64</v>
      </c>
      <c r="CA79" s="34" t="n">
        <f aca="false">BZ79-CB79-CC79</f>
        <v>44</v>
      </c>
      <c r="CB79" s="34" t="n">
        <v>20</v>
      </c>
      <c r="CC79" s="34"/>
      <c r="CD79" s="34"/>
      <c r="CE79" s="34" t="n">
        <v>2</v>
      </c>
      <c r="CF79" s="52"/>
      <c r="CG79" s="53" t="s">
        <v>270</v>
      </c>
      <c r="CH79" s="36"/>
      <c r="CI79" s="34"/>
      <c r="CJ79" s="34"/>
      <c r="CK79" s="34"/>
      <c r="CL79" s="34"/>
      <c r="CM79" s="34"/>
      <c r="CN79" s="34"/>
      <c r="CO79" s="34"/>
      <c r="CP79" s="34"/>
      <c r="CQ79" s="34"/>
      <c r="CR79" s="374"/>
    </row>
    <row r="80" customFormat="false" ht="15" hidden="false" customHeight="false" outlineLevel="0" collapsed="false">
      <c r="A80" s="81"/>
      <c r="B80" s="60" t="s">
        <v>329</v>
      </c>
      <c r="C80" s="60"/>
      <c r="D80" s="34"/>
      <c r="E80" s="34"/>
      <c r="F80" s="34"/>
      <c r="G80" s="34" t="n">
        <f aca="false">AJ80+AT80+BD80+BN80+BX80+CH80</f>
        <v>78</v>
      </c>
      <c r="H80" s="34" t="n">
        <f aca="false">AK80+AU80+BE80+BO80+BY80+CI80</f>
        <v>0</v>
      </c>
      <c r="I80" s="34" t="n">
        <f aca="false">AL80+AV80+BF80+BP80+BZ80+CJ80</f>
        <v>78</v>
      </c>
      <c r="J80" s="34" t="n">
        <f aca="false">AM80+AW80+BG80+BQ80+CA80+CK80</f>
        <v>38</v>
      </c>
      <c r="K80" s="34" t="n">
        <f aca="false">AN80+AX80+BH80+BR80+CB80+CL80</f>
        <v>40</v>
      </c>
      <c r="L80" s="34" t="n">
        <f aca="false">AO80+AY80+BI80+BS80+CC80+CM80</f>
        <v>0</v>
      </c>
      <c r="M80" s="34" t="n">
        <f aca="false">AP80+AZ80+BJ80+BT80+CD80+CN80</f>
        <v>0</v>
      </c>
      <c r="N80" s="34" t="n">
        <f aca="false">AQ80+BA80+BK80+BU80+CE80+CO80</f>
        <v>0</v>
      </c>
      <c r="O80" s="53" t="n">
        <f aca="false">AR80+BB80+BL80+BV80+CF80+CP80</f>
        <v>0</v>
      </c>
      <c r="P80" s="36"/>
      <c r="Q80" s="34"/>
      <c r="R80" s="34"/>
      <c r="S80" s="34"/>
      <c r="T80" s="34"/>
      <c r="U80" s="34"/>
      <c r="V80" s="34"/>
      <c r="W80" s="34"/>
      <c r="X80" s="52"/>
      <c r="Y80" s="53"/>
      <c r="Z80" s="36"/>
      <c r="AA80" s="34"/>
      <c r="AB80" s="34"/>
      <c r="AC80" s="34"/>
      <c r="AD80" s="34"/>
      <c r="AE80" s="34"/>
      <c r="AF80" s="34"/>
      <c r="AG80" s="34"/>
      <c r="AH80" s="52"/>
      <c r="AI80" s="53"/>
      <c r="AJ80" s="36"/>
      <c r="AK80" s="34"/>
      <c r="AL80" s="34"/>
      <c r="AM80" s="34"/>
      <c r="AN80" s="34"/>
      <c r="AO80" s="34"/>
      <c r="AP80" s="34"/>
      <c r="AQ80" s="34"/>
      <c r="AR80" s="52"/>
      <c r="AS80" s="53"/>
      <c r="AT80" s="36"/>
      <c r="AU80" s="34"/>
      <c r="AV80" s="34"/>
      <c r="AW80" s="34"/>
      <c r="AX80" s="34"/>
      <c r="AY80" s="34"/>
      <c r="AZ80" s="34"/>
      <c r="BA80" s="34"/>
      <c r="BB80" s="52"/>
      <c r="BC80" s="53"/>
      <c r="BD80" s="36" t="n">
        <f aca="false">BE80+BF80+BJ80+BK80+BL80</f>
        <v>0</v>
      </c>
      <c r="BE80" s="34"/>
      <c r="BF80" s="34"/>
      <c r="BG80" s="34" t="n">
        <f aca="false">BF80-BH80-BI80</f>
        <v>0</v>
      </c>
      <c r="BH80" s="34"/>
      <c r="BI80" s="34"/>
      <c r="BJ80" s="34"/>
      <c r="BK80" s="34"/>
      <c r="BL80" s="52"/>
      <c r="BM80" s="53"/>
      <c r="BN80" s="36" t="n">
        <f aca="false">BO80+BP80+BT80+BU80+BV80</f>
        <v>46</v>
      </c>
      <c r="BO80" s="413" t="n">
        <v>0</v>
      </c>
      <c r="BP80" s="34" t="n">
        <v>46</v>
      </c>
      <c r="BQ80" s="34" t="n">
        <f aca="false">BP80-BR80-BS80</f>
        <v>24</v>
      </c>
      <c r="BR80" s="34" t="n">
        <v>22</v>
      </c>
      <c r="BS80" s="34"/>
      <c r="BT80" s="34"/>
      <c r="BU80" s="34"/>
      <c r="BV80" s="52"/>
      <c r="BW80" s="53" t="s">
        <v>266</v>
      </c>
      <c r="BX80" s="36" t="n">
        <f aca="false">BY80+BZ80+CD80+CE80+CF80</f>
        <v>32</v>
      </c>
      <c r="BY80" s="34"/>
      <c r="BZ80" s="34" t="n">
        <v>32</v>
      </c>
      <c r="CA80" s="34" t="n">
        <f aca="false">BZ80-CB80-CC80</f>
        <v>14</v>
      </c>
      <c r="CB80" s="34" t="n">
        <v>18</v>
      </c>
      <c r="CC80" s="34"/>
      <c r="CD80" s="34"/>
      <c r="CE80" s="34"/>
      <c r="CF80" s="52"/>
      <c r="CG80" s="53" t="s">
        <v>270</v>
      </c>
      <c r="CH80" s="36"/>
      <c r="CI80" s="34"/>
      <c r="CJ80" s="34"/>
      <c r="CK80" s="34"/>
      <c r="CL80" s="34"/>
      <c r="CM80" s="34"/>
      <c r="CN80" s="34"/>
      <c r="CO80" s="34"/>
      <c r="CP80" s="34"/>
      <c r="CQ80" s="34"/>
      <c r="CR80" s="374"/>
    </row>
    <row r="81" customFormat="false" ht="15" hidden="false" customHeight="false" outlineLevel="0" collapsed="false">
      <c r="A81" s="81" t="s">
        <v>117</v>
      </c>
      <c r="B81" s="402" t="s">
        <v>118</v>
      </c>
      <c r="C81" s="60" t="n">
        <v>7</v>
      </c>
      <c r="D81" s="34" t="n">
        <v>6</v>
      </c>
      <c r="E81" s="34"/>
      <c r="F81" s="34"/>
      <c r="G81" s="34" t="n">
        <f aca="false">AJ81+AT81+BD81+BN81+BX81+CH81</f>
        <v>148</v>
      </c>
      <c r="H81" s="34" t="n">
        <f aca="false">AK81+AU81+BE81+BO81+BY81+CI81</f>
        <v>10</v>
      </c>
      <c r="I81" s="34" t="n">
        <f aca="false">AL81+AV81+BF81+BP81+BZ81+CJ81</f>
        <v>124</v>
      </c>
      <c r="J81" s="34" t="n">
        <f aca="false">AM81+AW81+BG81+BQ81+CA81+CK81</f>
        <v>70</v>
      </c>
      <c r="K81" s="34" t="n">
        <f aca="false">AN81+AX81+BH81+BR81+CB81+CL81</f>
        <v>54</v>
      </c>
      <c r="L81" s="34" t="n">
        <f aca="false">AO81+AY81+BI81+BS81+CC81+CM81</f>
        <v>0</v>
      </c>
      <c r="M81" s="34" t="n">
        <f aca="false">AP81+AZ81+BJ81+BT81+CD81+CN81</f>
        <v>0</v>
      </c>
      <c r="N81" s="34" t="n">
        <f aca="false">AQ81+BA81+BK81+BU81+CE81+CO81</f>
        <v>6</v>
      </c>
      <c r="O81" s="53" t="n">
        <f aca="false">AR81+BB81+BL81+BV81+CF81+CP81</f>
        <v>8</v>
      </c>
      <c r="P81" s="36"/>
      <c r="Q81" s="34"/>
      <c r="R81" s="34"/>
      <c r="S81" s="34"/>
      <c r="T81" s="34"/>
      <c r="U81" s="34"/>
      <c r="V81" s="34"/>
      <c r="W81" s="34"/>
      <c r="X81" s="52"/>
      <c r="Y81" s="53"/>
      <c r="Z81" s="36"/>
      <c r="AA81" s="34"/>
      <c r="AB81" s="34"/>
      <c r="AC81" s="34"/>
      <c r="AD81" s="34"/>
      <c r="AE81" s="34"/>
      <c r="AF81" s="34"/>
      <c r="AG81" s="34"/>
      <c r="AH81" s="52"/>
      <c r="AI81" s="53"/>
      <c r="AJ81" s="36"/>
      <c r="AK81" s="34"/>
      <c r="AL81" s="34"/>
      <c r="AM81" s="34"/>
      <c r="AN81" s="34"/>
      <c r="AO81" s="34"/>
      <c r="AP81" s="34"/>
      <c r="AQ81" s="34"/>
      <c r="AR81" s="52"/>
      <c r="AS81" s="53"/>
      <c r="AT81" s="36"/>
      <c r="AU81" s="34"/>
      <c r="AV81" s="34"/>
      <c r="AW81" s="34"/>
      <c r="AX81" s="34"/>
      <c r="AY81" s="34"/>
      <c r="AZ81" s="34"/>
      <c r="BA81" s="34"/>
      <c r="BB81" s="52"/>
      <c r="BC81" s="53"/>
      <c r="BD81" s="36" t="n">
        <f aca="false">BE81+BF81+BJ81+BK81+BL81</f>
        <v>0</v>
      </c>
      <c r="BE81" s="34"/>
      <c r="BF81" s="34"/>
      <c r="BG81" s="34" t="n">
        <f aca="false">BF81-BH81-BI81</f>
        <v>0</v>
      </c>
      <c r="BH81" s="34"/>
      <c r="BI81" s="34"/>
      <c r="BJ81" s="34"/>
      <c r="BK81" s="34"/>
      <c r="BL81" s="52"/>
      <c r="BM81" s="53"/>
      <c r="BN81" s="36" t="n">
        <f aca="false">BO81+BP81+BT81+BU81+BV81</f>
        <v>98</v>
      </c>
      <c r="BO81" s="34" t="n">
        <v>4</v>
      </c>
      <c r="BP81" s="34" t="n">
        <v>92</v>
      </c>
      <c r="BQ81" s="34" t="n">
        <f aca="false">BP81-BR81-BS81</f>
        <v>54</v>
      </c>
      <c r="BR81" s="34" t="n">
        <v>38</v>
      </c>
      <c r="BS81" s="34"/>
      <c r="BT81" s="34"/>
      <c r="BU81" s="34" t="n">
        <v>2</v>
      </c>
      <c r="BV81" s="52"/>
      <c r="BW81" s="53" t="s">
        <v>270</v>
      </c>
      <c r="BX81" s="36" t="n">
        <f aca="false">BY81+BZ81+CD81+CE81+CF81</f>
        <v>50</v>
      </c>
      <c r="BY81" s="413" t="n">
        <v>6</v>
      </c>
      <c r="BZ81" s="34" t="n">
        <v>32</v>
      </c>
      <c r="CA81" s="34" t="n">
        <f aca="false">BZ81-CB81-CC81</f>
        <v>16</v>
      </c>
      <c r="CB81" s="34" t="n">
        <v>16</v>
      </c>
      <c r="CC81" s="34"/>
      <c r="CD81" s="34"/>
      <c r="CE81" s="34" t="n">
        <v>4</v>
      </c>
      <c r="CF81" s="52" t="n">
        <v>8</v>
      </c>
      <c r="CG81" s="53" t="s">
        <v>267</v>
      </c>
      <c r="CH81" s="36" t="n">
        <f aca="false">CI81+CJ81+CN81+CO81+CP81</f>
        <v>0</v>
      </c>
      <c r="CI81" s="34"/>
      <c r="CJ81" s="34"/>
      <c r="CK81" s="34" t="n">
        <f aca="false">CJ81-CL81-CM81</f>
        <v>0</v>
      </c>
      <c r="CL81" s="34"/>
      <c r="CM81" s="34"/>
      <c r="CN81" s="34"/>
      <c r="CO81" s="34"/>
      <c r="CP81" s="34"/>
      <c r="CQ81" s="34"/>
      <c r="CR81" s="374"/>
    </row>
    <row r="82" customFormat="false" ht="16.35" hidden="false" customHeight="true" outlineLevel="0" collapsed="false">
      <c r="A82" s="411" t="s">
        <v>119</v>
      </c>
      <c r="B82" s="405" t="s">
        <v>120</v>
      </c>
      <c r="C82" s="405"/>
      <c r="D82" s="34" t="n">
        <v>4</v>
      </c>
      <c r="E82" s="34"/>
      <c r="F82" s="34"/>
      <c r="G82" s="34" t="n">
        <f aca="false">AJ82+AT82+BD82+BN82+BX82+CH82</f>
        <v>72</v>
      </c>
      <c r="H82" s="34" t="n">
        <f aca="false">AK82+AU82+BE82+BO82+BY82+CI82</f>
        <v>0</v>
      </c>
      <c r="I82" s="34" t="n">
        <f aca="false">AL82+AV82+BF82+BP82+BZ82+CJ82</f>
        <v>0</v>
      </c>
      <c r="J82" s="34" t="n">
        <f aca="false">AM82+AW82+BG82+BQ82+CA82+CK82</f>
        <v>0</v>
      </c>
      <c r="K82" s="34" t="n">
        <f aca="false">AN82+AX82+BH82+BR82+CB82+CL82</f>
        <v>0</v>
      </c>
      <c r="L82" s="34" t="n">
        <f aca="false">AO82+AY82+BI82+BS82+CC82+CM82</f>
        <v>0</v>
      </c>
      <c r="M82" s="34" t="n">
        <f aca="false">AP82+AZ82+BJ82+BT82+CD82+CN82</f>
        <v>72</v>
      </c>
      <c r="N82" s="34" t="n">
        <f aca="false">AQ82+BA82+BK82+BU82+CE82+CO82</f>
        <v>0</v>
      </c>
      <c r="O82" s="53" t="n">
        <f aca="false">AR82+BB82+BL82+BV82+CF82+CP82</f>
        <v>0</v>
      </c>
      <c r="P82" s="36"/>
      <c r="Q82" s="34"/>
      <c r="R82" s="34"/>
      <c r="S82" s="34"/>
      <c r="T82" s="34"/>
      <c r="U82" s="34"/>
      <c r="V82" s="34"/>
      <c r="W82" s="34"/>
      <c r="X82" s="52"/>
      <c r="Y82" s="53"/>
      <c r="Z82" s="36"/>
      <c r="AA82" s="34"/>
      <c r="AB82" s="34"/>
      <c r="AC82" s="34"/>
      <c r="AD82" s="34"/>
      <c r="AE82" s="34"/>
      <c r="AF82" s="34"/>
      <c r="AG82" s="34"/>
      <c r="AH82" s="52"/>
      <c r="AI82" s="53"/>
      <c r="AJ82" s="36"/>
      <c r="AK82" s="34"/>
      <c r="AL82" s="34"/>
      <c r="AM82" s="34"/>
      <c r="AN82" s="34"/>
      <c r="AO82" s="34"/>
      <c r="AP82" s="34"/>
      <c r="AQ82" s="34"/>
      <c r="AR82" s="52"/>
      <c r="AS82" s="53"/>
      <c r="AT82" s="36" t="n">
        <f aca="false">AU82+AV82+AZ82+BA82+BB82</f>
        <v>72</v>
      </c>
      <c r="AU82" s="34"/>
      <c r="AV82" s="34"/>
      <c r="AW82" s="34"/>
      <c r="AX82" s="34"/>
      <c r="AY82" s="34"/>
      <c r="AZ82" s="406" t="n">
        <v>72</v>
      </c>
      <c r="BA82" s="34"/>
      <c r="BB82" s="52"/>
      <c r="BC82" s="53" t="s">
        <v>270</v>
      </c>
      <c r="BD82" s="36" t="n">
        <f aca="false">BE82+BF82+BJ82+BK82+BL82</f>
        <v>0</v>
      </c>
      <c r="BE82" s="34"/>
      <c r="BF82" s="34"/>
      <c r="BG82" s="34" t="n">
        <f aca="false">BF82-BH82-BI82</f>
        <v>0</v>
      </c>
      <c r="BH82" s="34"/>
      <c r="BI82" s="34"/>
      <c r="BJ82" s="34"/>
      <c r="BK82" s="34"/>
      <c r="BL82" s="52"/>
      <c r="BM82" s="53"/>
      <c r="BN82" s="36" t="n">
        <f aca="false">BO82+BP82+BT82+BU82+BV82</f>
        <v>0</v>
      </c>
      <c r="BO82" s="34"/>
      <c r="BP82" s="34"/>
      <c r="BQ82" s="34" t="n">
        <f aca="false">BP82-BR82-BS82</f>
        <v>0</v>
      </c>
      <c r="BR82" s="34"/>
      <c r="BS82" s="34"/>
      <c r="BT82" s="34"/>
      <c r="BU82" s="34"/>
      <c r="BV82" s="52"/>
      <c r="BW82" s="53"/>
      <c r="BX82" s="36" t="n">
        <f aca="false">BY82+BZ82+CD82+CE82+CF82</f>
        <v>0</v>
      </c>
      <c r="BY82" s="34"/>
      <c r="BZ82" s="34"/>
      <c r="CA82" s="34" t="n">
        <f aca="false">BZ82-CB82-CC82</f>
        <v>0</v>
      </c>
      <c r="CB82" s="34"/>
      <c r="CC82" s="34"/>
      <c r="CD82" s="34"/>
      <c r="CE82" s="34"/>
      <c r="CF82" s="52"/>
      <c r="CG82" s="53"/>
      <c r="CH82" s="36"/>
      <c r="CI82" s="34"/>
      <c r="CJ82" s="69"/>
      <c r="CK82" s="69"/>
      <c r="CL82" s="69"/>
      <c r="CM82" s="34"/>
      <c r="CN82" s="69"/>
      <c r="CO82" s="34"/>
      <c r="CP82" s="34"/>
      <c r="CQ82" s="34"/>
      <c r="CR82" s="374"/>
    </row>
    <row r="83" customFormat="false" ht="18" hidden="false" customHeight="true" outlineLevel="0" collapsed="false">
      <c r="A83" s="414" t="s">
        <v>121</v>
      </c>
      <c r="B83" s="415" t="s">
        <v>122</v>
      </c>
      <c r="C83" s="416"/>
      <c r="D83" s="34" t="n">
        <v>8</v>
      </c>
      <c r="E83" s="34"/>
      <c r="F83" s="34"/>
      <c r="G83" s="34" t="n">
        <f aca="false">AJ83+AT83+BD83+BN83+BX83+CH83</f>
        <v>144</v>
      </c>
      <c r="H83" s="34" t="n">
        <f aca="false">AK83+AU83+BE83+BO83+BY83+CI83</f>
        <v>0</v>
      </c>
      <c r="I83" s="34" t="n">
        <f aca="false">AL83+AV83+BF83+BP83+BZ83+CJ83</f>
        <v>0</v>
      </c>
      <c r="J83" s="34" t="n">
        <f aca="false">AM83+AW83+BG83+BQ83+CA83+CK83</f>
        <v>0</v>
      </c>
      <c r="K83" s="34" t="n">
        <f aca="false">AN83+AX83+BH83+BR83+CB83+CL83</f>
        <v>0</v>
      </c>
      <c r="L83" s="34" t="n">
        <f aca="false">AO83+AY83+BI83+BS83+CC83+CM83</f>
        <v>0</v>
      </c>
      <c r="M83" s="34" t="n">
        <f aca="false">AP83+AZ83+BJ83+BT83+CD83+CN83</f>
        <v>144</v>
      </c>
      <c r="N83" s="34" t="n">
        <f aca="false">AQ83+BA83+BK83+BU83+CE83+CO83</f>
        <v>0</v>
      </c>
      <c r="O83" s="53" t="n">
        <f aca="false">AR83+BB83+BL83+BV83+CF83+CP83</f>
        <v>0</v>
      </c>
      <c r="P83" s="36"/>
      <c r="Q83" s="34"/>
      <c r="R83" s="34"/>
      <c r="S83" s="34"/>
      <c r="T83" s="34"/>
      <c r="U83" s="34"/>
      <c r="V83" s="34"/>
      <c r="W83" s="34"/>
      <c r="X83" s="52"/>
      <c r="Y83" s="53"/>
      <c r="Z83" s="36"/>
      <c r="AA83" s="34"/>
      <c r="AB83" s="34"/>
      <c r="AC83" s="34"/>
      <c r="AD83" s="34"/>
      <c r="AE83" s="34"/>
      <c r="AF83" s="34"/>
      <c r="AG83" s="34"/>
      <c r="AH83" s="52"/>
      <c r="AI83" s="53"/>
      <c r="AJ83" s="36"/>
      <c r="AK83" s="34"/>
      <c r="AL83" s="34"/>
      <c r="AM83" s="34"/>
      <c r="AN83" s="34"/>
      <c r="AO83" s="34"/>
      <c r="AP83" s="34"/>
      <c r="AQ83" s="34"/>
      <c r="AR83" s="52"/>
      <c r="AS83" s="53"/>
      <c r="AT83" s="36"/>
      <c r="AU83" s="34"/>
      <c r="AV83" s="34"/>
      <c r="AW83" s="34"/>
      <c r="AX83" s="34"/>
      <c r="AY83" s="34"/>
      <c r="AZ83" s="34"/>
      <c r="BA83" s="34"/>
      <c r="BB83" s="52"/>
      <c r="BC83" s="53"/>
      <c r="BD83" s="36" t="n">
        <f aca="false">BE83+BF83+BJ83+BK83+BL83</f>
        <v>0</v>
      </c>
      <c r="BE83" s="34"/>
      <c r="BF83" s="34"/>
      <c r="BG83" s="34" t="n">
        <f aca="false">BF83-BH83-BI83</f>
        <v>0</v>
      </c>
      <c r="BH83" s="34"/>
      <c r="BI83" s="34"/>
      <c r="BJ83" s="34"/>
      <c r="BK83" s="34"/>
      <c r="BL83" s="52"/>
      <c r="BM83" s="53"/>
      <c r="BN83" s="36" t="n">
        <f aca="false">BO83+BP83+BT83+BU83+BV83</f>
        <v>0</v>
      </c>
      <c r="BO83" s="34"/>
      <c r="BP83" s="34"/>
      <c r="BQ83" s="34" t="n">
        <f aca="false">BP83-BR83-BS83</f>
        <v>0</v>
      </c>
      <c r="BR83" s="34"/>
      <c r="BS83" s="34"/>
      <c r="BT83" s="34"/>
      <c r="BU83" s="34"/>
      <c r="BV83" s="52"/>
      <c r="BW83" s="53"/>
      <c r="BX83" s="36" t="n">
        <f aca="false">BY83+BZ83+CD83+CE83+CF83</f>
        <v>0</v>
      </c>
      <c r="BY83" s="34"/>
      <c r="BZ83" s="34"/>
      <c r="CA83" s="34" t="n">
        <f aca="false">BZ83-CB83-CC83</f>
        <v>0</v>
      </c>
      <c r="CB83" s="34"/>
      <c r="CC83" s="34"/>
      <c r="CD83" s="34"/>
      <c r="CE83" s="34"/>
      <c r="CF83" s="52"/>
      <c r="CG83" s="53"/>
      <c r="CH83" s="36" t="n">
        <f aca="false">CI83+CJ83+CN83+CO83+CP83</f>
        <v>144</v>
      </c>
      <c r="CI83" s="34"/>
      <c r="CJ83" s="417"/>
      <c r="CK83" s="417" t="n">
        <f aca="false">CJ83-CL83-CM83</f>
        <v>0</v>
      </c>
      <c r="CL83" s="417"/>
      <c r="CM83" s="34"/>
      <c r="CN83" s="416" t="n">
        <v>144</v>
      </c>
      <c r="CO83" s="34"/>
      <c r="CP83" s="34"/>
      <c r="CQ83" s="34" t="s">
        <v>270</v>
      </c>
      <c r="CR83" s="374"/>
    </row>
    <row r="84" s="372" customFormat="true" ht="15" hidden="false" customHeight="false" outlineLevel="0" collapsed="false">
      <c r="A84" s="372" t="s">
        <v>330</v>
      </c>
      <c r="G84" s="418" t="n">
        <f aca="false">G25+G32+G36+G54</f>
        <v>4104</v>
      </c>
      <c r="H84" s="418" t="n">
        <f aca="false">H25+H32+H36+H54</f>
        <v>88</v>
      </c>
      <c r="I84" s="418" t="n">
        <f aca="false">I25+I32+I36+I54</f>
        <v>3080</v>
      </c>
      <c r="J84" s="418" t="n">
        <f aca="false">J25+J32+J36+J54</f>
        <v>1270</v>
      </c>
      <c r="K84" s="418" t="n">
        <f aca="false">K25+K32+K36+K54</f>
        <v>1750</v>
      </c>
      <c r="L84" s="418" t="n">
        <f aca="false">L25+L32+L36+L54</f>
        <v>60</v>
      </c>
      <c r="M84" s="418" t="n">
        <f aca="false">M25+M32+M36+M54</f>
        <v>720</v>
      </c>
      <c r="N84" s="418" t="n">
        <f aca="false">N9+N25+N32+N36+N54</f>
        <v>118</v>
      </c>
      <c r="O84" s="418" t="n">
        <f aca="false">O25+O32+O36+O54</f>
        <v>120</v>
      </c>
      <c r="P84" s="418" t="n">
        <f aca="false">P9</f>
        <v>620</v>
      </c>
      <c r="Q84" s="418" t="n">
        <f aca="false">Q9</f>
        <v>8</v>
      </c>
      <c r="R84" s="418" t="n">
        <f aca="false">R9</f>
        <v>612</v>
      </c>
      <c r="S84" s="418" t="n">
        <f aca="false">S9</f>
        <v>344</v>
      </c>
      <c r="T84" s="418" t="n">
        <f aca="false">T9</f>
        <v>268</v>
      </c>
      <c r="U84" s="418" t="n">
        <f aca="false">U25+U32+U36+U54</f>
        <v>0</v>
      </c>
      <c r="V84" s="418" t="n">
        <f aca="false">V25+V32+V36+V54</f>
        <v>0</v>
      </c>
      <c r="W84" s="418" t="n">
        <f aca="false">W9</f>
        <v>0</v>
      </c>
      <c r="X84" s="418" t="n">
        <f aca="false">X9</f>
        <v>0</v>
      </c>
      <c r="Y84" s="418" t="n">
        <f aca="false">Y25+Y32+Y36+Y54</f>
        <v>0</v>
      </c>
      <c r="Z84" s="418" t="n">
        <f aca="false">Z9</f>
        <v>856</v>
      </c>
      <c r="AA84" s="418" t="n">
        <f aca="false">AA9</f>
        <v>10</v>
      </c>
      <c r="AB84" s="418" t="n">
        <f aca="false">AB9</f>
        <v>792</v>
      </c>
      <c r="AC84" s="418" t="n">
        <f aca="false">AC9</f>
        <v>450</v>
      </c>
      <c r="AD84" s="418" t="n">
        <f aca="false">AD9</f>
        <v>342</v>
      </c>
      <c r="AE84" s="418" t="n">
        <f aca="false">AE9</f>
        <v>0</v>
      </c>
      <c r="AF84" s="418" t="n">
        <f aca="false">AF9</f>
        <v>0</v>
      </c>
      <c r="AG84" s="418" t="n">
        <f aca="false">AG9</f>
        <v>22</v>
      </c>
      <c r="AH84" s="418" t="n">
        <f aca="false">AH9</f>
        <v>32</v>
      </c>
      <c r="AI84" s="418" t="n">
        <f aca="false">AI25+AI32+AI36+AI54</f>
        <v>0</v>
      </c>
      <c r="AJ84" s="418" t="n">
        <f aca="false">AJ25+AJ32+AJ36+AJ54</f>
        <v>612</v>
      </c>
      <c r="AK84" s="418" t="n">
        <f aca="false">AK25+AK32+AK36+AK54</f>
        <v>16</v>
      </c>
      <c r="AL84" s="418" t="n">
        <f aca="false">AL25+AL32+AL36+AL54</f>
        <v>560</v>
      </c>
      <c r="AM84" s="418" t="n">
        <f aca="false">AM25+AM32+AM36+AM54</f>
        <v>236</v>
      </c>
      <c r="AN84" s="418" t="n">
        <f aca="false">AN25+AN32+AN36+AN54</f>
        <v>324</v>
      </c>
      <c r="AO84" s="418" t="n">
        <f aca="false">AO25+AO32+AO36+AO54</f>
        <v>0</v>
      </c>
      <c r="AP84" s="418" t="n">
        <f aca="false">AP25+AP32+AP36+AP54</f>
        <v>0</v>
      </c>
      <c r="AQ84" s="418" t="n">
        <f aca="false">AQ25+AQ32+AQ36+AQ54</f>
        <v>12</v>
      </c>
      <c r="AR84" s="418" t="n">
        <f aca="false">AR25+AR32+AR36+AR54</f>
        <v>24</v>
      </c>
      <c r="AS84" s="418" t="n">
        <f aca="false">AS25+AS32+AS36+AS54</f>
        <v>0</v>
      </c>
      <c r="AT84" s="418" t="n">
        <f aca="false">AT25+AT32+AT36+AT54</f>
        <v>864</v>
      </c>
      <c r="AU84" s="418" t="n">
        <f aca="false">AU25+AU32+AU36+AU54</f>
        <v>19</v>
      </c>
      <c r="AV84" s="418" t="n">
        <f aca="false">AV25+AV32+AV36+AV54</f>
        <v>665</v>
      </c>
      <c r="AW84" s="418" t="n">
        <f aca="false">AW25+AW32+AW36+AW54</f>
        <v>244</v>
      </c>
      <c r="AX84" s="418" t="n">
        <f aca="false">AX25+AX32+AX36+AX54</f>
        <v>406</v>
      </c>
      <c r="AY84" s="418" t="n">
        <f aca="false">AY25+AY32+AY36+AY54</f>
        <v>15</v>
      </c>
      <c r="AZ84" s="418" t="n">
        <f aca="false">AZ25+AZ32+AZ36+AZ54</f>
        <v>144</v>
      </c>
      <c r="BA84" s="418" t="n">
        <f aca="false">BA25+BA32+BA36+BA54</f>
        <v>12</v>
      </c>
      <c r="BB84" s="418" t="n">
        <f aca="false">BB25+BB32+BB36+BB54</f>
        <v>24</v>
      </c>
      <c r="BC84" s="418" t="n">
        <f aca="false">BC25+BC32+BC36+BC54</f>
        <v>0</v>
      </c>
      <c r="BD84" s="418" t="n">
        <f aca="false">BD25+BD32+BD36+BD54</f>
        <v>612</v>
      </c>
      <c r="BE84" s="418" t="n">
        <f aca="false">BE25+BE32+BE36+BE54</f>
        <v>14</v>
      </c>
      <c r="BF84" s="418" t="n">
        <f aca="false">BF25+BF32+BF36+BF54</f>
        <v>490</v>
      </c>
      <c r="BG84" s="418" t="n">
        <f aca="false">BG25+BG32+BG36+BG54</f>
        <v>193</v>
      </c>
      <c r="BH84" s="418" t="n">
        <f aca="false">BH25+BH32+BH36+BH54</f>
        <v>282</v>
      </c>
      <c r="BI84" s="418" t="n">
        <f aca="false">BI25+BI32+BI36+BI54</f>
        <v>15</v>
      </c>
      <c r="BJ84" s="418" t="n">
        <f aca="false">BJ25+BJ32+BJ36+BJ54</f>
        <v>72</v>
      </c>
      <c r="BK84" s="418" t="n">
        <f aca="false">BK25+BK32+BK36+BK54</f>
        <v>20</v>
      </c>
      <c r="BL84" s="418" t="n">
        <f aca="false">BL25+BL32+BL36+BL54</f>
        <v>16</v>
      </c>
      <c r="BM84" s="418" t="n">
        <f aca="false">BM25+BM32+BM36+BM54</f>
        <v>0</v>
      </c>
      <c r="BN84" s="418" t="n">
        <f aca="false">BN25+BN32+BN36+BN54</f>
        <v>900</v>
      </c>
      <c r="BO84" s="418" t="n">
        <f aca="false">BO25+BO32+BO36+BO54</f>
        <v>23</v>
      </c>
      <c r="BP84" s="418" t="n">
        <f aca="false">BP25+BP32+BP36+BP54</f>
        <v>805</v>
      </c>
      <c r="BQ84" s="418" t="n">
        <f aca="false">BQ25+BQ32+BQ36+BQ54</f>
        <v>331</v>
      </c>
      <c r="BR84" s="418" t="n">
        <f aca="false">BR25+BR32+BR36+BR54</f>
        <v>444</v>
      </c>
      <c r="BS84" s="418" t="n">
        <f aca="false">BS25+BS32+BS36+BS54</f>
        <v>30</v>
      </c>
      <c r="BT84" s="418" t="n">
        <f aca="false">BT25+BT32+BT36+BT54</f>
        <v>36</v>
      </c>
      <c r="BU84" s="418" t="n">
        <f aca="false">BU25+BU32+BU36+BU54</f>
        <v>20</v>
      </c>
      <c r="BV84" s="418" t="n">
        <f aca="false">BV25+BV32+BV36+BV54</f>
        <v>16</v>
      </c>
      <c r="BW84" s="418" t="n">
        <f aca="false">BW25+BW32+BW36+BW54</f>
        <v>0</v>
      </c>
      <c r="BX84" s="418" t="n">
        <f aca="false">BX25+BX32+BX36+BX54</f>
        <v>612</v>
      </c>
      <c r="BY84" s="418" t="n">
        <f aca="false">BY25+BY32+BY36+BY54</f>
        <v>16</v>
      </c>
      <c r="BZ84" s="418" t="n">
        <f aca="false">BZ25+BZ32+BZ36+BZ54</f>
        <v>560</v>
      </c>
      <c r="CA84" s="418" t="n">
        <f aca="false">CA25+CA32+CA36+CA54</f>
        <v>266</v>
      </c>
      <c r="CB84" s="418" t="n">
        <f aca="false">CB25+CB32+CB36+CB54</f>
        <v>294</v>
      </c>
      <c r="CC84" s="418" t="n">
        <f aca="false">CC25+CC32+CC36+CC54</f>
        <v>0</v>
      </c>
      <c r="CD84" s="418" t="n">
        <f aca="false">CD25+CD32+CD36+CD54</f>
        <v>0</v>
      </c>
      <c r="CE84" s="418" t="n">
        <f aca="false">CE25+CE32+CE36+CE54</f>
        <v>20</v>
      </c>
      <c r="CF84" s="418" t="n">
        <f aca="false">CF25+CF32+CF36+CF54</f>
        <v>16</v>
      </c>
      <c r="CG84" s="418" t="n">
        <f aca="false">CG25+CG32+CG36+CG54</f>
        <v>0</v>
      </c>
      <c r="CH84" s="418" t="n">
        <f aca="false">CH25+CH32+CH36+CH54</f>
        <v>504</v>
      </c>
      <c r="CI84" s="418" t="n">
        <f aca="false">CI25+CI32+CI36+CI54</f>
        <v>0</v>
      </c>
      <c r="CJ84" s="418" t="n">
        <f aca="false">CJ25+CJ32+CJ36+CJ54</f>
        <v>0</v>
      </c>
      <c r="CK84" s="418" t="n">
        <f aca="false">CK25+CK32+CK36+CK54</f>
        <v>0</v>
      </c>
      <c r="CL84" s="418" t="n">
        <f aca="false">CL25+CL32+CL36+CL54</f>
        <v>0</v>
      </c>
      <c r="CM84" s="418" t="n">
        <f aca="false">CM25+CM32+CM36+CM54</f>
        <v>0</v>
      </c>
      <c r="CN84" s="418" t="n">
        <f aca="false">CN25+CN32+CN36+CN54</f>
        <v>468</v>
      </c>
      <c r="CO84" s="418" t="n">
        <f aca="false">CO25+CO32+CO36+CO54</f>
        <v>12</v>
      </c>
      <c r="CP84" s="418" t="n">
        <f aca="false">CP25+CP32+CP36+CP54</f>
        <v>24</v>
      </c>
      <c r="CQ84" s="418" t="n">
        <f aca="false">CQ25+CQ32+CQ36+CQ54</f>
        <v>0</v>
      </c>
    </row>
    <row r="85" customFormat="false" ht="15" hidden="false" customHeight="false" outlineLevel="0" collapsed="false">
      <c r="B85" s="419" t="s">
        <v>331</v>
      </c>
      <c r="C85" s="419"/>
      <c r="D85" s="312"/>
      <c r="E85" s="312"/>
      <c r="F85" s="312"/>
      <c r="G85" s="419" t="n">
        <f aca="false">AJ85+AT85+BD85+BN85+BX85+CH85</f>
        <v>4104</v>
      </c>
      <c r="P85" s="420" t="n">
        <f aca="false">17*36</f>
        <v>612</v>
      </c>
      <c r="Z85" s="311" t="n">
        <f aca="false">24*36</f>
        <v>864</v>
      </c>
      <c r="AJ85" s="421" t="n">
        <f aca="false">17*36</f>
        <v>612</v>
      </c>
      <c r="AL85" s="422" t="n">
        <f aca="false">16*35</f>
        <v>560</v>
      </c>
      <c r="AT85" s="423" t="n">
        <f aca="false">24*36</f>
        <v>864</v>
      </c>
      <c r="AV85" s="422" t="n">
        <f aca="false">19*35</f>
        <v>665</v>
      </c>
      <c r="BD85" s="311" t="n">
        <f aca="false">17*36</f>
        <v>612</v>
      </c>
      <c r="BF85" s="422" t="n">
        <f aca="false">14*35</f>
        <v>490</v>
      </c>
      <c r="BL85" s="312"/>
      <c r="BN85" s="311" t="n">
        <f aca="false">25*36</f>
        <v>900</v>
      </c>
      <c r="BP85" s="422" t="n">
        <f aca="false">23*35</f>
        <v>805</v>
      </c>
      <c r="BV85" s="312"/>
      <c r="BX85" s="424" t="n">
        <f aca="false">17*36</f>
        <v>612</v>
      </c>
      <c r="BZ85" s="422" t="n">
        <f aca="false">16*35</f>
        <v>560</v>
      </c>
      <c r="CH85" s="424" t="n">
        <f aca="false">14*36</f>
        <v>504</v>
      </c>
      <c r="CJ85" s="422" t="n">
        <f aca="false">13*35</f>
        <v>455</v>
      </c>
      <c r="CP85" s="313" t="s">
        <v>311</v>
      </c>
      <c r="CQ85" s="0" t="n">
        <v>3</v>
      </c>
    </row>
    <row r="86" customFormat="false" ht="15" hidden="false" customHeight="false" outlineLevel="0" collapsed="false">
      <c r="A86" s="0" t="s">
        <v>124</v>
      </c>
      <c r="B86" s="0" t="s">
        <v>125</v>
      </c>
      <c r="G86" s="0" t="n">
        <v>144</v>
      </c>
      <c r="AK86" s="312" t="n">
        <f aca="false">AL84+AK84</f>
        <v>576</v>
      </c>
      <c r="AL86" s="312" t="n">
        <f aca="false">16*36</f>
        <v>576</v>
      </c>
      <c r="AR86" s="312" t="s">
        <v>267</v>
      </c>
      <c r="AS86" s="312" t="n">
        <f aca="false">COUNTIF(AS26:AS83,"Э")</f>
        <v>3</v>
      </c>
      <c r="AU86" s="312" t="n">
        <f aca="false">AV84+AU84</f>
        <v>684</v>
      </c>
      <c r="AV86" s="312" t="n">
        <f aca="false">19*36</f>
        <v>684</v>
      </c>
      <c r="BB86" s="312" t="s">
        <v>267</v>
      </c>
      <c r="BC86" s="425" t="n">
        <f aca="false">COUNTIF(BC26:BC83,"Э")</f>
        <v>3</v>
      </c>
      <c r="BE86" s="311" t="n">
        <f aca="false">BF85+BE84</f>
        <v>504</v>
      </c>
      <c r="BF86" s="311" t="n">
        <f aca="false">14*36</f>
        <v>504</v>
      </c>
      <c r="BL86" s="312" t="s">
        <v>267</v>
      </c>
      <c r="BM86" s="426" t="n">
        <f aca="false">COUNTIF(BM26:BM83,"Э")</f>
        <v>2</v>
      </c>
      <c r="BO86" s="311" t="n">
        <f aca="false">BP84+BO84</f>
        <v>828</v>
      </c>
      <c r="BP86" s="311" t="n">
        <f aca="false">23*36</f>
        <v>828</v>
      </c>
      <c r="BV86" s="312" t="s">
        <v>267</v>
      </c>
      <c r="BW86" s="426" t="n">
        <f aca="false">COUNTIF(BW26:BW83,"Э")</f>
        <v>2</v>
      </c>
      <c r="BY86" s="313" t="n">
        <f aca="false">BZ84+BY84</f>
        <v>576</v>
      </c>
      <c r="BZ86" s="313" t="n">
        <f aca="false">16*36</f>
        <v>576</v>
      </c>
      <c r="CD86" s="313" t="n">
        <v>1</v>
      </c>
      <c r="CE86" s="313" t="s">
        <v>332</v>
      </c>
      <c r="CF86" s="312" t="s">
        <v>267</v>
      </c>
      <c r="CG86" s="426" t="n">
        <f aca="false">COUNTIF(CG26:CG83,"Э")</f>
        <v>2</v>
      </c>
      <c r="CP86" s="313" t="s">
        <v>333</v>
      </c>
      <c r="CQ86" s="0" t="n">
        <v>3</v>
      </c>
    </row>
    <row r="87" customFormat="false" ht="15" hidden="false" customHeight="false" outlineLevel="0" collapsed="false">
      <c r="B87" s="0" t="s">
        <v>237</v>
      </c>
      <c r="G87" s="0" t="n">
        <v>216</v>
      </c>
      <c r="AR87" s="312" t="s">
        <v>270</v>
      </c>
      <c r="AS87" s="312" t="n">
        <f aca="false">COUNTIF(AS26:AS83,"ДЗ")</f>
        <v>2</v>
      </c>
      <c r="BB87" s="312" t="s">
        <v>270</v>
      </c>
      <c r="BC87" s="426" t="n">
        <v>7</v>
      </c>
      <c r="BD87" s="311" t="n">
        <v>6</v>
      </c>
      <c r="BE87" s="311" t="s">
        <v>332</v>
      </c>
      <c r="BL87" s="312" t="s">
        <v>270</v>
      </c>
      <c r="BM87" s="426" t="n">
        <f aca="false">COUNTIF(BM26:BM83,"ДЗ")</f>
        <v>4</v>
      </c>
      <c r="BV87" s="312" t="s">
        <v>270</v>
      </c>
      <c r="BW87" s="426" t="n">
        <v>6</v>
      </c>
      <c r="CF87" s="312" t="s">
        <v>270</v>
      </c>
      <c r="CG87" s="426" t="n">
        <f aca="false">COUNTIF(CG26:CG83,"ДЗ")</f>
        <v>6</v>
      </c>
    </row>
    <row r="88" customFormat="false" ht="15" hidden="false" customHeight="false" outlineLevel="0" collapsed="false">
      <c r="AR88" s="312" t="s">
        <v>240</v>
      </c>
      <c r="AS88" s="312" t="n">
        <f aca="false">COUNTIF(AS26:AS83,"З")</f>
        <v>1</v>
      </c>
      <c r="AT88" s="312" t="s">
        <v>332</v>
      </c>
      <c r="BB88" s="312" t="s">
        <v>240</v>
      </c>
      <c r="BC88" s="426" t="n">
        <v>0</v>
      </c>
      <c r="BD88" s="311" t="n">
        <v>1</v>
      </c>
      <c r="BL88" s="312" t="s">
        <v>240</v>
      </c>
      <c r="BM88" s="426" t="n">
        <f aca="false">COUNTIF(BM26:BM83,"З")</f>
        <v>1</v>
      </c>
      <c r="BN88" s="311" t="s">
        <v>332</v>
      </c>
      <c r="BV88" s="312" t="s">
        <v>240</v>
      </c>
      <c r="BW88" s="426" t="n">
        <f aca="false">COUNTIF(BW26:BW83,"З")</f>
        <v>0</v>
      </c>
      <c r="CF88" s="312" t="s">
        <v>240</v>
      </c>
      <c r="CG88" s="426" t="n">
        <f aca="false">COUNTIF(CG26:CG83,"З")</f>
        <v>1</v>
      </c>
    </row>
    <row r="89" customFormat="false" ht="15" hidden="false" customHeight="false" outlineLevel="0" collapsed="false">
      <c r="G89" s="0" t="n">
        <f aca="false">SUM(G85:G88)</f>
        <v>4464</v>
      </c>
      <c r="AR89" s="312" t="s">
        <v>298</v>
      </c>
      <c r="AS89" s="312" t="n">
        <f aca="false">COUNTIF(AS26:AS83,"ДЗк")</f>
        <v>0</v>
      </c>
      <c r="BC89" s="426"/>
      <c r="BD89" s="311" t="n">
        <v>1</v>
      </c>
      <c r="BL89" s="312" t="s">
        <v>298</v>
      </c>
      <c r="BM89" s="426" t="n">
        <f aca="false">COUNTIF(BM26:BM83,"ДЗк")</f>
        <v>0</v>
      </c>
      <c r="BV89" s="312" t="s">
        <v>298</v>
      </c>
      <c r="BW89" s="426" t="n">
        <f aca="false">COUNTIF(BW26:BW83,"ДЗк")</f>
        <v>0</v>
      </c>
      <c r="CD89" s="313" t="n">
        <v>2</v>
      </c>
      <c r="CF89" s="312" t="s">
        <v>298</v>
      </c>
      <c r="CG89" s="426" t="n">
        <f aca="false">COUNTIF(CG26:CG83,"ДЗк")</f>
        <v>4</v>
      </c>
    </row>
    <row r="90" customFormat="false" ht="15" hidden="false" customHeight="false" outlineLevel="0" collapsed="false">
      <c r="BD90" s="311" t="n">
        <v>8</v>
      </c>
    </row>
  </sheetData>
  <mergeCells count="106">
    <mergeCell ref="A1:W1"/>
    <mergeCell ref="A2:A7"/>
    <mergeCell ref="B2:B7"/>
    <mergeCell ref="C2:F5"/>
    <mergeCell ref="G2:G7"/>
    <mergeCell ref="H2:O3"/>
    <mergeCell ref="P2:P7"/>
    <mergeCell ref="Q2:X3"/>
    <mergeCell ref="Y2:Y7"/>
    <mergeCell ref="Z2:Z7"/>
    <mergeCell ref="AA2:AH3"/>
    <mergeCell ref="AI2:AI7"/>
    <mergeCell ref="AJ2:AJ7"/>
    <mergeCell ref="AK2:AR3"/>
    <mergeCell ref="AS2:AS7"/>
    <mergeCell ref="AT2:AT7"/>
    <mergeCell ref="AU2:BB3"/>
    <mergeCell ref="BC2:BC7"/>
    <mergeCell ref="BD2:BD7"/>
    <mergeCell ref="BE2:BL3"/>
    <mergeCell ref="BM2:BM7"/>
    <mergeCell ref="BN2:BN7"/>
    <mergeCell ref="BO2:BV3"/>
    <mergeCell ref="BW2:BW7"/>
    <mergeCell ref="BX2:BX7"/>
    <mergeCell ref="BY2:CF3"/>
    <mergeCell ref="CG2:CG7"/>
    <mergeCell ref="CH2:CH7"/>
    <mergeCell ref="CI2:CP3"/>
    <mergeCell ref="CQ2:CQ7"/>
    <mergeCell ref="H4:H7"/>
    <mergeCell ref="I4:O4"/>
    <mergeCell ref="Q4:Q7"/>
    <mergeCell ref="R4:X4"/>
    <mergeCell ref="AA4:AA7"/>
    <mergeCell ref="AB4:AH4"/>
    <mergeCell ref="AK4:AK7"/>
    <mergeCell ref="AL4:AR4"/>
    <mergeCell ref="AU4:AU7"/>
    <mergeCell ref="AV4:BB4"/>
    <mergeCell ref="BE4:BE7"/>
    <mergeCell ref="BF4:BL4"/>
    <mergeCell ref="BO4:BO7"/>
    <mergeCell ref="BP4:BV4"/>
    <mergeCell ref="BY4:BY7"/>
    <mergeCell ref="BZ4:CF4"/>
    <mergeCell ref="CI4:CI7"/>
    <mergeCell ref="CJ4:CP4"/>
    <mergeCell ref="I5:L5"/>
    <mergeCell ref="M5:M7"/>
    <mergeCell ref="N5:N7"/>
    <mergeCell ref="O5:O7"/>
    <mergeCell ref="R5:U5"/>
    <mergeCell ref="V5:V7"/>
    <mergeCell ref="W5:W7"/>
    <mergeCell ref="X5:X7"/>
    <mergeCell ref="AB5:AE5"/>
    <mergeCell ref="AF5:AF7"/>
    <mergeCell ref="AG5:AG7"/>
    <mergeCell ref="AH5:AH7"/>
    <mergeCell ref="AL5:AO5"/>
    <mergeCell ref="AP5:AP7"/>
    <mergeCell ref="AQ5:AQ7"/>
    <mergeCell ref="AR5:AR7"/>
    <mergeCell ref="AV5:AY5"/>
    <mergeCell ref="AZ5:AZ7"/>
    <mergeCell ref="BA5:BA7"/>
    <mergeCell ref="BB5:BB7"/>
    <mergeCell ref="BF5:BI5"/>
    <mergeCell ref="BJ5:BJ7"/>
    <mergeCell ref="BK5:BK7"/>
    <mergeCell ref="BL5:BL7"/>
    <mergeCell ref="BP5:BS5"/>
    <mergeCell ref="BT5:BT7"/>
    <mergeCell ref="BU5:BU7"/>
    <mergeCell ref="BV5:BV7"/>
    <mergeCell ref="BZ5:CC5"/>
    <mergeCell ref="CD5:CD7"/>
    <mergeCell ref="CE5:CE7"/>
    <mergeCell ref="CF5:CF7"/>
    <mergeCell ref="CJ5:CM5"/>
    <mergeCell ref="CN5:CN7"/>
    <mergeCell ref="CO5:CO7"/>
    <mergeCell ref="CP5:CP7"/>
    <mergeCell ref="C6:C7"/>
    <mergeCell ref="D6:D7"/>
    <mergeCell ref="E6:E7"/>
    <mergeCell ref="F6:F7"/>
    <mergeCell ref="I6:I7"/>
    <mergeCell ref="J6:L6"/>
    <mergeCell ref="R6:R7"/>
    <mergeCell ref="S6:U6"/>
    <mergeCell ref="AB6:AB7"/>
    <mergeCell ref="AC6:AE6"/>
    <mergeCell ref="AL6:AL7"/>
    <mergeCell ref="AM6:AO6"/>
    <mergeCell ref="AV6:AV7"/>
    <mergeCell ref="AW6:AY6"/>
    <mergeCell ref="BF6:BF7"/>
    <mergeCell ref="BG6:BI6"/>
    <mergeCell ref="BP6:BP7"/>
    <mergeCell ref="BQ6:BS6"/>
    <mergeCell ref="BZ6:BZ7"/>
    <mergeCell ref="CA6:CC6"/>
    <mergeCell ref="CJ6:CJ7"/>
    <mergeCell ref="CK6:CM6"/>
  </mergeCells>
  <printOptions headings="false" gridLines="false" gridLinesSet="true" horizontalCentered="false" verticalCentered="false"/>
  <pageMargins left="0.170138888888889" right="0.170138888888889" top="0.220138888888889" bottom="0.275694444444444" header="0.511805555555555" footer="0.511805555555555"/>
  <pageSetup paperSize="9" scale="5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45" man="true" max="65535" min="0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D19" activeCellId="0" sqref="D19"/>
    </sheetView>
  </sheetViews>
  <sheetFormatPr defaultRowHeight="15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46.5"/>
    <col collapsed="false" customWidth="true" hidden="false" outlineLevel="0" max="3" min="3" style="0" width="8.94"/>
    <col collapsed="false" customWidth="true" hidden="false" outlineLevel="0" max="4" min="4" style="0" width="74.9"/>
    <col collapsed="false" customWidth="true" hidden="false" outlineLevel="0" max="1025" min="5" style="0" width="8.94"/>
  </cols>
  <sheetData>
    <row r="1" s="428" customFormat="true" ht="14.25" hidden="false" customHeight="true" outlineLevel="0" collapsed="false">
      <c r="A1" s="427" t="s">
        <v>334</v>
      </c>
      <c r="B1" s="427"/>
      <c r="C1" s="427"/>
      <c r="D1" s="427"/>
    </row>
    <row r="3" customFormat="false" ht="15" hidden="false" customHeight="false" outlineLevel="0" collapsed="false">
      <c r="A3" s="429" t="s">
        <v>335</v>
      </c>
      <c r="B3" s="429" t="s">
        <v>336</v>
      </c>
      <c r="C3" s="429" t="s">
        <v>335</v>
      </c>
      <c r="D3" s="429" t="s">
        <v>337</v>
      </c>
    </row>
    <row r="4" customFormat="false" ht="15" hidden="false" customHeight="false" outlineLevel="0" collapsed="false">
      <c r="A4" s="430"/>
      <c r="B4" s="431" t="s">
        <v>338</v>
      </c>
      <c r="C4" s="430"/>
      <c r="D4" s="431" t="s">
        <v>339</v>
      </c>
    </row>
    <row r="5" customFormat="false" ht="32.45" hidden="false" customHeight="true" outlineLevel="0" collapsed="false">
      <c r="A5" s="432" t="n">
        <v>1</v>
      </c>
      <c r="B5" s="433" t="s">
        <v>340</v>
      </c>
      <c r="C5" s="432" t="n">
        <v>1</v>
      </c>
      <c r="D5" s="434" t="s">
        <v>341</v>
      </c>
    </row>
    <row r="6" customFormat="false" ht="15" hidden="false" customHeight="false" outlineLevel="0" collapsed="false">
      <c r="A6" s="432" t="n">
        <v>2</v>
      </c>
      <c r="B6" s="433" t="s">
        <v>342</v>
      </c>
      <c r="C6" s="432" t="n">
        <v>2</v>
      </c>
      <c r="D6" s="430" t="s">
        <v>343</v>
      </c>
    </row>
    <row r="7" customFormat="false" ht="15" hidden="false" customHeight="false" outlineLevel="0" collapsed="false">
      <c r="A7" s="432" t="n">
        <v>3</v>
      </c>
      <c r="B7" s="433" t="s">
        <v>344</v>
      </c>
      <c r="C7" s="432" t="n">
        <v>3</v>
      </c>
      <c r="D7" s="430" t="s">
        <v>345</v>
      </c>
    </row>
    <row r="8" customFormat="false" ht="15" hidden="false" customHeight="false" outlineLevel="0" collapsed="false">
      <c r="A8" s="432" t="n">
        <v>4</v>
      </c>
      <c r="B8" s="433" t="s">
        <v>346</v>
      </c>
      <c r="C8" s="432" t="n">
        <v>4</v>
      </c>
      <c r="D8" s="430" t="s">
        <v>347</v>
      </c>
    </row>
    <row r="9" customFormat="false" ht="15" hidden="false" customHeight="false" outlineLevel="0" collapsed="false">
      <c r="A9" s="432" t="n">
        <v>5</v>
      </c>
      <c r="B9" s="433" t="s">
        <v>348</v>
      </c>
      <c r="C9" s="432" t="n">
        <v>5</v>
      </c>
      <c r="D9" s="430" t="s">
        <v>349</v>
      </c>
    </row>
    <row r="10" customFormat="false" ht="15" hidden="false" customHeight="false" outlineLevel="0" collapsed="false">
      <c r="A10" s="432" t="n">
        <v>6</v>
      </c>
      <c r="B10" s="433" t="s">
        <v>350</v>
      </c>
      <c r="C10" s="432" t="n">
        <v>6</v>
      </c>
      <c r="D10" s="430" t="s">
        <v>351</v>
      </c>
    </row>
    <row r="11" customFormat="false" ht="15" hidden="false" customHeight="false" outlineLevel="0" collapsed="false">
      <c r="A11" s="432" t="n">
        <v>7</v>
      </c>
      <c r="B11" s="433" t="s">
        <v>352</v>
      </c>
      <c r="C11" s="435"/>
      <c r="D11" s="430"/>
    </row>
    <row r="12" customFormat="false" ht="15" hidden="false" customHeight="false" outlineLevel="0" collapsed="false">
      <c r="A12" s="432" t="n">
        <v>8</v>
      </c>
      <c r="B12" s="433" t="s">
        <v>353</v>
      </c>
      <c r="C12" s="435"/>
      <c r="D12" s="430"/>
    </row>
    <row r="13" customFormat="false" ht="15" hidden="false" customHeight="false" outlineLevel="0" collapsed="false">
      <c r="A13" s="432" t="n">
        <v>9</v>
      </c>
      <c r="B13" s="430" t="s">
        <v>354</v>
      </c>
      <c r="C13" s="432"/>
      <c r="D13" s="436"/>
    </row>
    <row r="14" customFormat="false" ht="30" hidden="false" customHeight="false" outlineLevel="0" collapsed="false">
      <c r="A14" s="432" t="n">
        <v>10</v>
      </c>
      <c r="B14" s="434" t="s">
        <v>355</v>
      </c>
      <c r="C14" s="430"/>
      <c r="D14" s="431" t="s">
        <v>356</v>
      </c>
    </row>
    <row r="15" customFormat="false" ht="15" hidden="false" customHeight="false" outlineLevel="0" collapsed="false">
      <c r="A15" s="432" t="n">
        <v>11</v>
      </c>
      <c r="B15" s="430" t="s">
        <v>357</v>
      </c>
      <c r="C15" s="435" t="n">
        <v>1</v>
      </c>
      <c r="D15" s="433" t="s">
        <v>358</v>
      </c>
    </row>
    <row r="16" customFormat="false" ht="15" hidden="false" customHeight="false" outlineLevel="0" collapsed="false">
      <c r="A16" s="432" t="n">
        <v>12</v>
      </c>
      <c r="B16" s="430" t="s">
        <v>359</v>
      </c>
      <c r="C16" s="432"/>
      <c r="D16" s="436"/>
    </row>
    <row r="17" customFormat="false" ht="15" hidden="false" customHeight="false" outlineLevel="0" collapsed="false">
      <c r="A17" s="435" t="n">
        <v>13</v>
      </c>
      <c r="B17" s="430" t="s">
        <v>360</v>
      </c>
      <c r="C17" s="430"/>
      <c r="D17" s="431" t="s">
        <v>361</v>
      </c>
    </row>
    <row r="18" customFormat="false" ht="15" hidden="false" customHeight="false" outlineLevel="0" collapsed="false">
      <c r="A18" s="435" t="n">
        <v>14</v>
      </c>
      <c r="B18" s="430" t="s">
        <v>362</v>
      </c>
      <c r="C18" s="435" t="n">
        <v>1</v>
      </c>
      <c r="D18" s="436" t="s">
        <v>363</v>
      </c>
    </row>
    <row r="19" customFormat="false" ht="15" hidden="false" customHeight="false" outlineLevel="0" collapsed="false">
      <c r="A19" s="435" t="n">
        <v>15</v>
      </c>
      <c r="B19" s="430" t="s">
        <v>364</v>
      </c>
      <c r="C19" s="432" t="n">
        <v>2</v>
      </c>
      <c r="D19" s="436" t="s">
        <v>365</v>
      </c>
    </row>
    <row r="20" customFormat="false" ht="15" hidden="false" customHeight="false" outlineLevel="0" collapsed="false">
      <c r="A20" s="435" t="n">
        <v>16</v>
      </c>
      <c r="B20" s="430" t="s">
        <v>366</v>
      </c>
      <c r="C20" s="430"/>
      <c r="D20" s="430"/>
    </row>
    <row r="21" customFormat="false" ht="15" hidden="false" customHeight="false" outlineLevel="0" collapsed="false">
      <c r="A21" s="435" t="n">
        <v>17</v>
      </c>
      <c r="B21" s="430" t="s">
        <v>367</v>
      </c>
      <c r="C21" s="430"/>
      <c r="D21" s="431" t="s">
        <v>368</v>
      </c>
    </row>
    <row r="22" customFormat="false" ht="16.5" hidden="false" customHeight="true" outlineLevel="0" collapsed="false">
      <c r="A22" s="430"/>
      <c r="B22" s="430"/>
      <c r="C22" s="432" t="n">
        <v>1</v>
      </c>
      <c r="D22" s="436" t="s">
        <v>369</v>
      </c>
    </row>
    <row r="23" customFormat="false" ht="15" hidden="false" customHeight="false" outlineLevel="0" collapsed="false">
      <c r="A23" s="430"/>
      <c r="B23" s="431"/>
      <c r="C23" s="432"/>
      <c r="D23" s="436"/>
    </row>
    <row r="24" customFormat="false" ht="15" hidden="false" customHeight="false" outlineLevel="0" collapsed="false">
      <c r="A24" s="432"/>
      <c r="B24" s="436"/>
      <c r="C24" s="430"/>
      <c r="D24" s="430"/>
    </row>
    <row r="25" customFormat="false" ht="15" hidden="false" customHeight="false" outlineLevel="0" collapsed="false">
      <c r="A25" s="432"/>
      <c r="B25" s="436"/>
      <c r="C25" s="430"/>
      <c r="D25" s="430"/>
    </row>
  </sheetData>
  <mergeCells count="1">
    <mergeCell ref="A1:D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9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2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75" zoomScalePageLayoutView="120" workbookViewId="0">
      <selection pane="top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437" width="159.53"/>
    <col collapsed="false" customWidth="true" hidden="false" outlineLevel="0" max="257" min="2" style="437" width="8.83"/>
    <col collapsed="false" customWidth="true" hidden="false" outlineLevel="0" max="1025" min="258" style="0" width="8.83"/>
  </cols>
  <sheetData>
    <row r="1" customFormat="false" ht="18.75" hidden="false" customHeight="false" outlineLevel="0" collapsed="false">
      <c r="A1" s="438" t="s">
        <v>370</v>
      </c>
    </row>
    <row r="2" customFormat="false" ht="47.25" hidden="false" customHeight="false" outlineLevel="0" collapsed="false">
      <c r="A2" s="439" t="s">
        <v>371</v>
      </c>
    </row>
    <row r="3" customFormat="false" ht="15.75" hidden="false" customHeight="false" outlineLevel="0" collapsed="false">
      <c r="A3" s="440" t="s">
        <v>372</v>
      </c>
    </row>
    <row r="4" customFormat="false" ht="47.25" hidden="false" customHeight="false" outlineLevel="0" collapsed="false">
      <c r="A4" s="440" t="s">
        <v>373</v>
      </c>
    </row>
    <row r="5" customFormat="false" ht="15.75" hidden="false" customHeight="false" outlineLevel="0" collapsed="false">
      <c r="A5" s="440" t="s">
        <v>374</v>
      </c>
    </row>
    <row r="6" customFormat="false" ht="31.5" hidden="false" customHeight="false" outlineLevel="0" collapsed="false">
      <c r="A6" s="441" t="s">
        <v>375</v>
      </c>
    </row>
    <row r="7" customFormat="false" ht="31.5" hidden="false" customHeight="false" outlineLevel="0" collapsed="false">
      <c r="A7" s="441" t="s">
        <v>376</v>
      </c>
    </row>
    <row r="8" customFormat="false" ht="47.25" hidden="false" customHeight="false" outlineLevel="0" collapsed="false">
      <c r="A8" s="441" t="s">
        <v>377</v>
      </c>
    </row>
    <row r="9" customFormat="false" ht="47.25" hidden="false" customHeight="false" outlineLevel="0" collapsed="false">
      <c r="A9" s="442" t="s">
        <v>378</v>
      </c>
    </row>
    <row r="10" customFormat="false" ht="31.5" hidden="false" customHeight="false" outlineLevel="0" collapsed="false">
      <c r="A10" s="441" t="s">
        <v>379</v>
      </c>
    </row>
    <row r="11" customFormat="false" ht="31.5" hidden="false" customHeight="false" outlineLevel="0" collapsed="false">
      <c r="A11" s="441" t="s">
        <v>380</v>
      </c>
    </row>
    <row r="12" customFormat="false" ht="15.75" hidden="false" customHeight="false" outlineLevel="0" collapsed="false">
      <c r="A12" s="441" t="s">
        <v>381</v>
      </c>
    </row>
    <row r="13" customFormat="false" ht="15.75" hidden="false" customHeight="false" outlineLevel="0" collapsed="false">
      <c r="A13" s="441" t="s">
        <v>382</v>
      </c>
    </row>
    <row r="14" customFormat="false" ht="15.75" hidden="false" customHeight="false" outlineLevel="0" collapsed="false">
      <c r="A14" s="441" t="s">
        <v>383</v>
      </c>
    </row>
    <row r="15" customFormat="false" ht="63" hidden="false" customHeight="false" outlineLevel="0" collapsed="false">
      <c r="A15" s="441" t="s">
        <v>384</v>
      </c>
    </row>
    <row r="16" customFormat="false" ht="31.5" hidden="false" customHeight="false" outlineLevel="0" collapsed="false">
      <c r="A16" s="441" t="s">
        <v>385</v>
      </c>
    </row>
    <row r="17" customFormat="false" ht="15.75" hidden="false" customHeight="false" outlineLevel="0" collapsed="false">
      <c r="A17" s="443" t="s">
        <v>386</v>
      </c>
    </row>
    <row r="18" customFormat="false" ht="15.75" hidden="false" customHeight="false" outlineLevel="0" collapsed="false">
      <c r="A18" s="440" t="s">
        <v>387</v>
      </c>
    </row>
    <row r="19" customFormat="false" ht="15.75" hidden="false" customHeight="false" outlineLevel="0" collapsed="false">
      <c r="A19" s="444" t="s">
        <v>388</v>
      </c>
    </row>
    <row r="20" customFormat="false" ht="15.75" hidden="false" customHeight="false" outlineLevel="0" collapsed="false">
      <c r="A20" s="444" t="s">
        <v>389</v>
      </c>
    </row>
    <row r="21" customFormat="false" ht="15.75" hidden="false" customHeight="false" outlineLevel="0" collapsed="false">
      <c r="A21" s="444" t="s">
        <v>390</v>
      </c>
    </row>
    <row r="22" customFormat="false" ht="31.5" hidden="false" customHeight="false" outlineLevel="0" collapsed="false">
      <c r="A22" s="444" t="s">
        <v>391</v>
      </c>
    </row>
    <row r="23" customFormat="false" ht="47.25" hidden="false" customHeight="false" outlineLevel="0" collapsed="false">
      <c r="A23" s="444" t="s">
        <v>392</v>
      </c>
    </row>
    <row r="24" customFormat="false" ht="20.25" hidden="false" customHeight="true" outlineLevel="0" collapsed="false">
      <c r="A24" s="439" t="s">
        <v>393</v>
      </c>
    </row>
    <row r="25" customFormat="false" ht="35.25" hidden="false" customHeight="true" outlineLevel="0" collapsed="false">
      <c r="A25" s="445" t="s">
        <v>394</v>
      </c>
    </row>
    <row r="26" customFormat="false" ht="14.25" hidden="false" customHeight="true" outlineLevel="0" collapsed="false">
      <c r="A26" s="440" t="s">
        <v>395</v>
      </c>
    </row>
    <row r="27" customFormat="false" ht="15.75" hidden="false" customHeight="false" outlineLevel="0" collapsed="false">
      <c r="A27" s="440" t="s">
        <v>396</v>
      </c>
    </row>
    <row r="28" customFormat="false" ht="15.75" hidden="false" customHeight="false" outlineLevel="0" collapsed="false">
      <c r="A28" s="440" t="s">
        <v>397</v>
      </c>
    </row>
    <row r="29" customFormat="false" ht="15.75" hidden="false" customHeight="false" outlineLevel="0" collapsed="false">
      <c r="A29" s="440" t="s">
        <v>398</v>
      </c>
    </row>
    <row r="30" customFormat="false" ht="15.75" hidden="false" customHeight="false" outlineLevel="0" collapsed="false">
      <c r="A30" s="446" t="s">
        <v>399</v>
      </c>
    </row>
    <row r="31" customFormat="false" ht="35.25" hidden="false" customHeight="true" outlineLevel="0" collapsed="false">
      <c r="A31" s="443" t="s">
        <v>400</v>
      </c>
    </row>
    <row r="32" customFormat="false" ht="52.5" hidden="false" customHeight="true" outlineLevel="0" collapsed="false">
      <c r="A32" s="447" t="s">
        <v>401</v>
      </c>
    </row>
    <row r="33" customFormat="false" ht="36.6" hidden="false" customHeight="true" outlineLevel="0" collapsed="false">
      <c r="A33" s="448" t="s">
        <v>402</v>
      </c>
    </row>
    <row r="34" customFormat="false" ht="34.5" hidden="false" customHeight="true" outlineLevel="0" collapsed="false">
      <c r="A34" s="448" t="s">
        <v>403</v>
      </c>
    </row>
    <row r="35" customFormat="false" ht="18" hidden="false" customHeight="true" outlineLevel="0" collapsed="false">
      <c r="A35" s="445" t="s">
        <v>404</v>
      </c>
    </row>
    <row r="36" customFormat="false" ht="15.75" hidden="false" customHeight="false" outlineLevel="0" collapsed="false">
      <c r="A36" s="445" t="s">
        <v>405</v>
      </c>
    </row>
    <row r="37" customFormat="false" ht="15.75" hidden="false" customHeight="false" outlineLevel="0" collapsed="false">
      <c r="A37" s="445" t="s">
        <v>406</v>
      </c>
    </row>
    <row r="38" customFormat="false" ht="15.75" hidden="false" customHeight="false" outlineLevel="0" collapsed="false">
      <c r="A38" s="445" t="s">
        <v>407</v>
      </c>
    </row>
    <row r="39" customFormat="false" ht="15.75" hidden="false" customHeight="false" outlineLevel="0" collapsed="false">
      <c r="A39" s="440" t="s">
        <v>408</v>
      </c>
    </row>
    <row r="40" customFormat="false" ht="15.75" hidden="false" customHeight="false" outlineLevel="0" collapsed="false">
      <c r="A40" s="440" t="s">
        <v>409</v>
      </c>
    </row>
    <row r="41" customFormat="false" ht="15.75" hidden="false" customHeight="false" outlineLevel="0" collapsed="false">
      <c r="A41" s="444" t="s">
        <v>410</v>
      </c>
    </row>
    <row r="42" customFormat="false" ht="15.75" hidden="false" customHeight="false" outlineLevel="0" collapsed="false">
      <c r="A42" s="445" t="s">
        <v>411</v>
      </c>
    </row>
    <row r="43" customFormat="false" ht="15.75" hidden="false" customHeight="false" outlineLevel="0" collapsed="false">
      <c r="A43" s="444" t="s">
        <v>412</v>
      </c>
    </row>
    <row r="44" customFormat="false" ht="15.75" hidden="false" customHeight="false" outlineLevel="0" collapsed="false">
      <c r="A44" s="444" t="s">
        <v>413</v>
      </c>
    </row>
    <row r="45" customFormat="false" ht="15.75" hidden="false" customHeight="false" outlineLevel="0" collapsed="false">
      <c r="A45" s="444" t="s">
        <v>414</v>
      </c>
    </row>
    <row r="46" customFormat="false" ht="15.75" hidden="false" customHeight="false" outlineLevel="0" collapsed="false">
      <c r="A46" s="444" t="s">
        <v>415</v>
      </c>
    </row>
    <row r="47" customFormat="false" ht="63" hidden="false" customHeight="false" outlineLevel="0" collapsed="false">
      <c r="A47" s="449" t="s">
        <v>416</v>
      </c>
    </row>
    <row r="48" customFormat="false" ht="31.5" hidden="false" customHeight="false" outlineLevel="0" collapsed="false">
      <c r="A48" s="439" t="s">
        <v>417</v>
      </c>
    </row>
    <row r="49" customFormat="false" ht="47.25" hidden="false" customHeight="false" outlineLevel="0" collapsed="false">
      <c r="A49" s="449" t="s">
        <v>418</v>
      </c>
    </row>
    <row r="50" customFormat="false" ht="47.25" hidden="false" customHeight="false" outlineLevel="0" collapsed="false">
      <c r="A50" s="449" t="s">
        <v>419</v>
      </c>
    </row>
    <row r="51" customFormat="false" ht="33" hidden="false" customHeight="true" outlineLevel="0" collapsed="false">
      <c r="A51" s="439" t="s">
        <v>420</v>
      </c>
    </row>
    <row r="52" customFormat="false" ht="21.75" hidden="false" customHeight="true" outlineLevel="0" collapsed="false">
      <c r="A52" s="450" t="s">
        <v>421</v>
      </c>
    </row>
    <row r="53" customFormat="false" ht="63" hidden="false" customHeight="false" outlineLevel="0" collapsed="false">
      <c r="A53" s="451" t="s">
        <v>422</v>
      </c>
    </row>
    <row r="54" customFormat="false" ht="49.5" hidden="false" customHeight="true" outlineLevel="0" collapsed="false">
      <c r="A54" s="452" t="s">
        <v>423</v>
      </c>
    </row>
    <row r="55" customFormat="false" ht="37.5" hidden="false" customHeight="true" outlineLevel="0" collapsed="false">
      <c r="A55" s="453" t="s">
        <v>424</v>
      </c>
    </row>
    <row r="56" customFormat="false" ht="20.25" hidden="false" customHeight="true" outlineLevel="0" collapsed="false">
      <c r="A56" s="450" t="s">
        <v>425</v>
      </c>
    </row>
    <row r="57" customFormat="false" ht="46.15" hidden="false" customHeight="true" outlineLevel="0" collapsed="false">
      <c r="A57" s="444" t="s">
        <v>426</v>
      </c>
    </row>
    <row r="58" customFormat="false" ht="29.25" hidden="false" customHeight="true" outlineLevel="0" collapsed="false">
      <c r="A58" s="444" t="s">
        <v>427</v>
      </c>
    </row>
    <row r="59" customFormat="false" ht="15.75" hidden="false" customHeight="false" outlineLevel="0" collapsed="false">
      <c r="A59" s="454"/>
    </row>
    <row r="60" customFormat="false" ht="15.75" hidden="false" customHeight="false" outlineLevel="0" collapsed="false">
      <c r="A60" s="454"/>
    </row>
    <row r="61" customFormat="false" ht="15.75" hidden="false" customHeight="false" outlineLevel="0" collapsed="false">
      <c r="A61" s="455"/>
    </row>
    <row r="62" customFormat="false" ht="15.75" hidden="false" customHeight="false" outlineLevel="0" collapsed="false">
      <c r="A62" s="455" t="s">
        <v>428</v>
      </c>
    </row>
    <row r="63" customFormat="false" ht="15.75" hidden="false" customHeight="false" outlineLevel="0" collapsed="false">
      <c r="A63" s="455"/>
    </row>
    <row r="64" customFormat="false" ht="15.75" hidden="false" customHeight="false" outlineLevel="0" collapsed="false">
      <c r="A64" s="455"/>
    </row>
    <row r="65" customFormat="false" ht="15" hidden="false" customHeight="false" outlineLevel="0" collapsed="false">
      <c r="A65" s="456"/>
    </row>
    <row r="66" customFormat="false" ht="15.75" hidden="false" customHeight="false" outlineLevel="0" collapsed="false">
      <c r="A66" s="457"/>
      <c r="B66" s="458"/>
    </row>
    <row r="67" customFormat="false" ht="15.75" hidden="false" customHeight="false" outlineLevel="0" collapsed="false">
      <c r="A67" s="457"/>
      <c r="B67" s="459"/>
    </row>
    <row r="68" customFormat="false" ht="15.75" hidden="false" customHeight="false" outlineLevel="0" collapsed="false">
      <c r="A68" s="457"/>
      <c r="B68" s="459"/>
    </row>
    <row r="69" customFormat="false" ht="15.75" hidden="false" customHeight="false" outlineLevel="0" collapsed="false">
      <c r="A69" s="457"/>
      <c r="B69" s="459"/>
    </row>
    <row r="70" customFormat="false" ht="15.75" hidden="false" customHeight="false" outlineLevel="0" collapsed="false">
      <c r="A70" s="457"/>
      <c r="B70" s="459"/>
    </row>
    <row r="71" customFormat="false" ht="12.75" hidden="false" customHeight="false" outlineLevel="0" collapsed="false">
      <c r="A71" s="460"/>
      <c r="B71" s="459"/>
    </row>
    <row r="72" customFormat="false" ht="15.75" hidden="false" customHeight="false" outlineLevel="0" collapsed="false">
      <c r="A72" s="455"/>
      <c r="B72" s="461"/>
    </row>
  </sheetData>
  <mergeCells count="2">
    <mergeCell ref="B67:B68"/>
    <mergeCell ref="B69:B70"/>
  </mergeCells>
  <printOptions headings="false" gridLines="false" gridLinesSet="true" horizontalCentered="false" verticalCentered="false"/>
  <pageMargins left="0.75" right="0.35" top="0.459722222222222" bottom="0.609722222222222" header="0.511805555555555" footer="0.511805555555555"/>
  <pageSetup paperSize="9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F8" activeCellId="0" sqref="F8"/>
    </sheetView>
  </sheetViews>
  <sheetFormatPr defaultRowHeight="15" zeroHeight="false" outlineLevelRow="0" outlineLevelCol="0"/>
  <cols>
    <col collapsed="false" customWidth="true" hidden="false" outlineLevel="0" max="2" min="1" style="0" width="8.94"/>
    <col collapsed="false" customWidth="true" hidden="false" outlineLevel="0" max="3" min="3" style="0" width="24.1"/>
    <col collapsed="false" customWidth="true" hidden="false" outlineLevel="0" max="4" min="4" style="0" width="8.94"/>
    <col collapsed="false" customWidth="true" hidden="false" outlineLevel="0" max="5" min="5" style="0" width="6.95"/>
    <col collapsed="false" customWidth="true" hidden="false" outlineLevel="0" max="6" min="6" style="0" width="59.48"/>
    <col collapsed="false" customWidth="true" hidden="false" outlineLevel="0" max="1025" min="7" style="0" width="8.94"/>
  </cols>
  <sheetData>
    <row r="1" customFormat="false" ht="15" hidden="false" customHeight="false" outlineLevel="0" collapsed="false">
      <c r="A1" s="462" t="s">
        <v>429</v>
      </c>
      <c r="B1" s="462"/>
      <c r="C1" s="462"/>
      <c r="D1" s="462"/>
      <c r="E1" s="462"/>
      <c r="F1" s="462"/>
    </row>
    <row r="3" customFormat="false" ht="28.7" hidden="false" customHeight="true" outlineLevel="0" collapsed="false">
      <c r="A3" s="463" t="s">
        <v>335</v>
      </c>
      <c r="B3" s="463" t="s">
        <v>430</v>
      </c>
      <c r="C3" s="463" t="s">
        <v>431</v>
      </c>
      <c r="D3" s="463" t="s">
        <v>432</v>
      </c>
      <c r="E3" s="464" t="s">
        <v>433</v>
      </c>
      <c r="F3" s="464"/>
    </row>
    <row r="4" customFormat="false" ht="15" hidden="false" customHeight="false" outlineLevel="0" collapsed="false">
      <c r="A4" s="463"/>
      <c r="B4" s="463"/>
      <c r="C4" s="463"/>
      <c r="D4" s="463"/>
      <c r="E4" s="464"/>
      <c r="F4" s="464"/>
    </row>
    <row r="5" customFormat="false" ht="15" hidden="false" customHeight="false" outlineLevel="0" collapsed="false">
      <c r="A5" s="465" t="n">
        <v>1</v>
      </c>
      <c r="B5" s="465" t="s">
        <v>298</v>
      </c>
      <c r="C5" s="465" t="s">
        <v>434</v>
      </c>
      <c r="D5" s="465" t="n">
        <v>4</v>
      </c>
      <c r="E5" s="465" t="s">
        <v>435</v>
      </c>
      <c r="F5" s="430" t="s">
        <v>436</v>
      </c>
    </row>
    <row r="6" customFormat="false" ht="15" hidden="false" customHeight="false" outlineLevel="0" collapsed="false">
      <c r="A6" s="465"/>
      <c r="B6" s="465"/>
      <c r="C6" s="465"/>
      <c r="D6" s="465"/>
      <c r="E6" s="465" t="s">
        <v>435</v>
      </c>
      <c r="F6" s="430" t="s">
        <v>437</v>
      </c>
    </row>
    <row r="7" customFormat="false" ht="15" hidden="false" customHeight="false" outlineLevel="0" collapsed="false">
      <c r="A7" s="435" t="n">
        <v>2</v>
      </c>
      <c r="B7" s="465" t="s">
        <v>298</v>
      </c>
      <c r="C7" s="465" t="s">
        <v>434</v>
      </c>
      <c r="D7" s="465" t="n">
        <v>4</v>
      </c>
      <c r="E7" s="465" t="s">
        <v>435</v>
      </c>
      <c r="F7" s="430" t="s">
        <v>438</v>
      </c>
    </row>
    <row r="8" customFormat="false" ht="30" hidden="false" customHeight="false" outlineLevel="0" collapsed="false">
      <c r="A8" s="435"/>
      <c r="B8" s="465"/>
      <c r="C8" s="465"/>
      <c r="D8" s="465"/>
      <c r="E8" s="465" t="s">
        <v>435</v>
      </c>
      <c r="F8" s="434" t="s">
        <v>439</v>
      </c>
    </row>
    <row r="9" customFormat="false" ht="15" hidden="false" customHeight="false" outlineLevel="0" collapsed="false">
      <c r="A9" s="465" t="n">
        <v>3</v>
      </c>
      <c r="B9" s="465" t="s">
        <v>298</v>
      </c>
      <c r="C9" s="465" t="s">
        <v>434</v>
      </c>
      <c r="D9" s="465" t="n">
        <v>7</v>
      </c>
      <c r="E9" s="435" t="s">
        <v>440</v>
      </c>
      <c r="F9" s="466" t="s">
        <v>441</v>
      </c>
    </row>
    <row r="10" customFormat="false" ht="15" hidden="false" customHeight="false" outlineLevel="0" collapsed="false">
      <c r="A10" s="465"/>
      <c r="B10" s="465"/>
      <c r="C10" s="465"/>
      <c r="D10" s="465"/>
      <c r="E10" s="435" t="s">
        <v>440</v>
      </c>
      <c r="F10" s="430" t="s">
        <v>442</v>
      </c>
    </row>
    <row r="11" customFormat="false" ht="15" hidden="false" customHeight="false" outlineLevel="0" collapsed="false">
      <c r="A11" s="465" t="n">
        <v>4</v>
      </c>
      <c r="B11" s="465" t="s">
        <v>298</v>
      </c>
      <c r="C11" s="465" t="s">
        <v>434</v>
      </c>
      <c r="D11" s="465" t="n">
        <v>7</v>
      </c>
      <c r="E11" s="435" t="s">
        <v>440</v>
      </c>
      <c r="F11" s="430" t="s">
        <v>443</v>
      </c>
    </row>
    <row r="12" customFormat="false" ht="15" hidden="false" customHeight="false" outlineLevel="0" collapsed="false">
      <c r="A12" s="465"/>
      <c r="B12" s="465"/>
      <c r="C12" s="465"/>
      <c r="D12" s="465"/>
      <c r="E12" s="435" t="s">
        <v>440</v>
      </c>
      <c r="F12" s="430" t="s">
        <v>444</v>
      </c>
    </row>
  </sheetData>
  <mergeCells count="22">
    <mergeCell ref="A1:F1"/>
    <mergeCell ref="A3:A4"/>
    <mergeCell ref="B3:B4"/>
    <mergeCell ref="C3:C4"/>
    <mergeCell ref="D3:D4"/>
    <mergeCell ref="E3:F4"/>
    <mergeCell ref="A5:A6"/>
    <mergeCell ref="B5:B6"/>
    <mergeCell ref="C5:C6"/>
    <mergeCell ref="D5:D6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B11:B12"/>
    <mergeCell ref="C11:C12"/>
    <mergeCell ref="D11:D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70" zoomScalePageLayoutView="120" workbookViewId="0">
      <selection pane="topLeft" activeCell="D27" activeCellId="0" sqref="D27"/>
    </sheetView>
  </sheetViews>
  <sheetFormatPr defaultRowHeight="12.75" zeroHeight="false" outlineLevelRow="0" outlineLevelCol="0"/>
  <cols>
    <col collapsed="false" customWidth="true" hidden="false" outlineLevel="0" max="1" min="1" style="437" width="48.93"/>
    <col collapsed="false" customWidth="true" hidden="false" outlineLevel="0" max="2" min="2" style="437" width="16.67"/>
    <col collapsed="false" customWidth="true" hidden="false" outlineLevel="0" max="3" min="3" style="437" width="32.37"/>
    <col collapsed="false" customWidth="true" hidden="false" outlineLevel="0" max="4" min="4" style="437" width="42.65"/>
    <col collapsed="false" customWidth="true" hidden="false" outlineLevel="0" max="5" min="5" style="437" width="23.95"/>
    <col collapsed="false" customWidth="true" hidden="false" outlineLevel="0" max="257" min="6" style="437" width="8.83"/>
    <col collapsed="false" customWidth="true" hidden="false" outlineLevel="0" max="1025" min="258" style="0" width="8.83"/>
  </cols>
  <sheetData>
    <row r="1" customFormat="false" ht="15.75" hidden="false" customHeight="false" outlineLevel="0" collapsed="false">
      <c r="A1" s="467" t="s">
        <v>445</v>
      </c>
      <c r="B1" s="467"/>
      <c r="C1" s="467"/>
      <c r="D1" s="467"/>
      <c r="E1" s="467"/>
    </row>
    <row r="2" customFormat="false" ht="15.75" hidden="false" customHeight="false" outlineLevel="0" collapsed="false">
      <c r="A2" s="467" t="s">
        <v>446</v>
      </c>
      <c r="B2" s="467"/>
      <c r="C2" s="467"/>
      <c r="D2" s="467"/>
      <c r="E2" s="467"/>
    </row>
    <row r="3" customFormat="false" ht="19.35" hidden="false" customHeight="true" outlineLevel="0" collapsed="false">
      <c r="A3" s="457" t="s">
        <v>447</v>
      </c>
      <c r="B3" s="468" t="s">
        <v>448</v>
      </c>
      <c r="C3" s="469" t="s">
        <v>449</v>
      </c>
      <c r="D3" s="469"/>
    </row>
    <row r="4" customFormat="false" ht="12.75" hidden="false" customHeight="true" outlineLevel="0" collapsed="false">
      <c r="A4" s="470"/>
      <c r="B4" s="471" t="s">
        <v>450</v>
      </c>
      <c r="C4" s="472" t="s">
        <v>451</v>
      </c>
    </row>
    <row r="5" customFormat="false" ht="12.75" hidden="false" customHeight="false" outlineLevel="0" collapsed="false">
      <c r="A5" s="470"/>
      <c r="B5" s="471"/>
      <c r="C5" s="471"/>
    </row>
    <row r="6" customFormat="false" ht="15.75" hidden="false" customHeight="false" outlineLevel="0" collapsed="false">
      <c r="A6" s="473" t="s">
        <v>452</v>
      </c>
      <c r="B6" s="473" t="s">
        <v>453</v>
      </c>
      <c r="C6" s="473"/>
    </row>
    <row r="7" customFormat="false" ht="15.75" hidden="false" customHeight="false" outlineLevel="0" collapsed="false">
      <c r="A7" s="473"/>
      <c r="B7" s="473"/>
      <c r="C7" s="473"/>
    </row>
    <row r="8" customFormat="false" ht="15.75" hidden="false" customHeight="false" outlineLevel="0" collapsed="false">
      <c r="A8" s="473"/>
      <c r="B8" s="473"/>
      <c r="C8" s="473"/>
    </row>
    <row r="9" customFormat="false" ht="15.75" hidden="false" customHeight="false" outlineLevel="0" collapsed="false">
      <c r="A9" s="455" t="s">
        <v>454</v>
      </c>
    </row>
    <row r="10" customFormat="false" ht="30.6" hidden="false" customHeight="true" outlineLevel="0" collapsed="false">
      <c r="A10" s="474" t="s">
        <v>455</v>
      </c>
      <c r="B10" s="474" t="s">
        <v>432</v>
      </c>
      <c r="C10" s="474" t="s">
        <v>456</v>
      </c>
      <c r="D10" s="474" t="s">
        <v>457</v>
      </c>
      <c r="E10" s="474" t="s">
        <v>458</v>
      </c>
      <c r="F10" s="475"/>
    </row>
    <row r="11" customFormat="false" ht="78.6" hidden="true" customHeight="true" outlineLevel="0" collapsed="false">
      <c r="A11" s="476"/>
      <c r="B11" s="476"/>
      <c r="C11" s="476"/>
      <c r="D11" s="476"/>
      <c r="E11" s="476"/>
      <c r="F11" s="475"/>
    </row>
    <row r="12" customFormat="false" ht="37.35" hidden="false" customHeight="true" outlineLevel="0" collapsed="false">
      <c r="A12" s="477"/>
      <c r="B12" s="474"/>
      <c r="C12" s="477"/>
      <c r="D12" s="477"/>
      <c r="E12" s="474"/>
      <c r="F12" s="478"/>
    </row>
    <row r="13" customFormat="false" ht="25.15" hidden="false" customHeight="true" outlineLevel="0" collapsed="false">
      <c r="A13" s="477"/>
      <c r="B13" s="474"/>
      <c r="C13" s="474"/>
      <c r="D13" s="477"/>
      <c r="E13" s="474"/>
      <c r="F13" s="478"/>
    </row>
    <row r="14" customFormat="false" ht="14.1" hidden="false" customHeight="true" outlineLevel="0" collapsed="false">
      <c r="A14" s="477"/>
      <c r="B14" s="474"/>
      <c r="C14" s="474"/>
      <c r="D14" s="477"/>
      <c r="E14" s="474"/>
      <c r="F14" s="478"/>
    </row>
    <row r="15" customFormat="false" ht="14.1" hidden="false" customHeight="true" outlineLevel="0" collapsed="false">
      <c r="A15" s="479"/>
      <c r="B15" s="480"/>
      <c r="C15" s="474"/>
      <c r="D15" s="479"/>
      <c r="E15" s="474"/>
      <c r="F15" s="478"/>
    </row>
    <row r="16" customFormat="false" ht="24" hidden="false" customHeight="true" outlineLevel="0" collapsed="false">
      <c r="A16" s="479"/>
      <c r="B16" s="480"/>
      <c r="C16" s="474"/>
      <c r="D16" s="479"/>
      <c r="E16" s="474"/>
      <c r="F16" s="478"/>
    </row>
    <row r="17" customFormat="false" ht="14.1" hidden="false" customHeight="true" outlineLevel="0" collapsed="false">
      <c r="A17" s="477"/>
      <c r="B17" s="474"/>
      <c r="C17" s="474"/>
      <c r="D17" s="477"/>
      <c r="E17" s="474"/>
      <c r="F17" s="478"/>
    </row>
    <row r="18" customFormat="false" ht="27.6" hidden="false" customHeight="true" outlineLevel="0" collapsed="false">
      <c r="A18" s="477"/>
      <c r="B18" s="474"/>
      <c r="C18" s="474"/>
      <c r="D18" s="477"/>
      <c r="E18" s="474"/>
      <c r="F18" s="478"/>
    </row>
    <row r="19" customFormat="false" ht="15.75" hidden="false" customHeight="false" outlineLevel="0" collapsed="false">
      <c r="A19" s="479"/>
      <c r="B19" s="480"/>
      <c r="C19" s="481"/>
      <c r="D19" s="481"/>
      <c r="E19" s="481"/>
      <c r="F19" s="478"/>
    </row>
    <row r="20" customFormat="false" ht="15.75" hidden="false" customHeight="false" outlineLevel="0" collapsed="false">
      <c r="A20" s="482"/>
      <c r="B20" s="482"/>
      <c r="C20" s="482"/>
      <c r="D20" s="482"/>
      <c r="E20" s="482"/>
      <c r="F20" s="478"/>
    </row>
    <row r="21" customFormat="false" ht="15.75" hidden="false" customHeight="false" outlineLevel="0" collapsed="false">
      <c r="A21" s="482"/>
      <c r="B21" s="482"/>
      <c r="C21" s="482"/>
      <c r="D21" s="482"/>
      <c r="E21" s="457"/>
      <c r="F21" s="457"/>
    </row>
    <row r="22" customFormat="false" ht="16.5" hidden="false" customHeight="true" outlineLevel="0" collapsed="false">
      <c r="A22" s="482" t="s">
        <v>459</v>
      </c>
      <c r="B22" s="482"/>
      <c r="C22" s="482"/>
      <c r="D22" s="483"/>
      <c r="E22" s="457" t="s">
        <v>460</v>
      </c>
      <c r="F22" s="457"/>
    </row>
    <row r="23" customFormat="false" ht="12.75" hidden="false" customHeight="false" outlineLevel="0" collapsed="false">
      <c r="A23" s="484"/>
      <c r="B23" s="484"/>
      <c r="C23" s="484"/>
      <c r="D23" s="460" t="s">
        <v>461</v>
      </c>
      <c r="E23" s="484"/>
      <c r="F23" s="484"/>
    </row>
    <row r="24" customFormat="false" ht="12.75" hidden="false" customHeight="false" outlineLevel="0" collapsed="false">
      <c r="A24" s="485"/>
      <c r="B24" s="485"/>
      <c r="C24" s="485"/>
      <c r="D24" s="485"/>
      <c r="E24" s="485"/>
      <c r="F24" s="485"/>
    </row>
    <row r="25" customFormat="false" ht="15" hidden="false" customHeight="false" outlineLevel="0" collapsed="false">
      <c r="A25" s="456"/>
    </row>
    <row r="26" customFormat="false" ht="15" hidden="false" customHeight="false" outlineLevel="0" collapsed="false">
      <c r="A26" s="456" t="s">
        <v>462</v>
      </c>
    </row>
    <row r="27" customFormat="false" ht="16.5" hidden="false" customHeight="false" outlineLevel="0" collapsed="false">
      <c r="A27" s="457" t="s">
        <v>463</v>
      </c>
      <c r="B27" s="486"/>
      <c r="C27" s="487"/>
    </row>
    <row r="28" customFormat="false" ht="15.75" hidden="false" customHeight="true" outlineLevel="0" collapsed="false">
      <c r="A28" s="457"/>
      <c r="B28" s="488" t="s">
        <v>461</v>
      </c>
      <c r="C28" s="457"/>
    </row>
    <row r="29" customFormat="false" ht="16.5" hidden="false" customHeight="false" outlineLevel="0" collapsed="false">
      <c r="A29" s="457" t="s">
        <v>464</v>
      </c>
      <c r="B29" s="488"/>
      <c r="C29" s="457"/>
    </row>
    <row r="30" customFormat="false" ht="15.75" hidden="false" customHeight="true" outlineLevel="0" collapsed="false">
      <c r="A30" s="457"/>
      <c r="B30" s="488" t="s">
        <v>461</v>
      </c>
      <c r="C30" s="470"/>
    </row>
    <row r="31" customFormat="false" ht="16.5" hidden="false" customHeight="false" outlineLevel="0" collapsed="false">
      <c r="A31" s="457" t="s">
        <v>465</v>
      </c>
      <c r="B31" s="488"/>
      <c r="C31" s="470"/>
    </row>
    <row r="32" customFormat="false" ht="12.75" hidden="false" customHeight="false" outlineLevel="0" collapsed="false">
      <c r="A32" s="460"/>
      <c r="B32" s="460" t="s">
        <v>461</v>
      </c>
      <c r="C32" s="460"/>
    </row>
  </sheetData>
  <mergeCells count="12">
    <mergeCell ref="A1:E1"/>
    <mergeCell ref="A2:E2"/>
    <mergeCell ref="C3:D3"/>
    <mergeCell ref="A4:A5"/>
    <mergeCell ref="B4:B5"/>
    <mergeCell ref="C4:C5"/>
    <mergeCell ref="F10:F11"/>
    <mergeCell ref="A21:C21"/>
    <mergeCell ref="A22:C22"/>
    <mergeCell ref="B28:B29"/>
    <mergeCell ref="B30:B31"/>
    <mergeCell ref="C30:C3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7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649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2018-04-06T08:08:51Z</dcterms:created>
  <dc:creator>AVS</dc:creator>
  <dc:description/>
  <dc:language>ru-RU</dc:language>
  <cp:lastModifiedBy/>
  <cp:lastPrinted>2021-03-09T15:24:30Z</cp:lastPrinted>
  <dcterms:modified xsi:type="dcterms:W3CDTF">2023-01-31T12:28:28Z</dcterms:modified>
  <cp:revision>7</cp:revision>
  <dc:subject/>
  <dc:title/>
</cp:coreProperties>
</file>