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user\Desktop\URECA_DenisTan\"/>
    </mc:Choice>
  </mc:AlternateContent>
  <xr:revisionPtr revIDLastSave="0" documentId="13_ncr:1_{07566445-E9D6-4C0F-8C66-825C7A9A7537}" xr6:coauthVersionLast="44" xr6:coauthVersionMax="44" xr10:uidLastSave="{00000000-0000-0000-0000-000000000000}"/>
  <bookViews>
    <workbookView xWindow="-108" yWindow="-108" windowWidth="23256" windowHeight="12576" xr2:uid="{37321369-0709-4D48-98BA-A8126DBE241A}"/>
  </bookViews>
  <sheets>
    <sheet name="Introduction" sheetId="1" r:id="rId1"/>
    <sheet name="Cost of Implementation" sheetId="2" r:id="rId2"/>
    <sheet name="Direct Cost Savings" sheetId="3" r:id="rId3"/>
    <sheet name="Indirect Cost Savings" sheetId="4" r:id="rId4"/>
    <sheet name="Net Benefit" sheetId="5" r:id="rId5"/>
    <sheet name="MCSim1" sheetId="27" r:id="rId6"/>
    <sheet name="MCSim2" sheetId="29" r:id="rId7"/>
    <sheet name="MCSim3" sheetId="23" r:id="rId8"/>
    <sheet name="MCSim4" sheetId="25" r:id="rId9"/>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5" l="1"/>
  <c r="B5" i="3"/>
  <c r="B4" i="3"/>
  <c r="B10" i="3"/>
  <c r="B11" i="3" l="1"/>
  <c r="B3" i="5" s="1"/>
  <c r="C16" i="2"/>
  <c r="D5" i="2"/>
  <c r="D7" i="2"/>
  <c r="B7" i="2"/>
  <c r="B5" i="2"/>
  <c r="B6" i="4" l="1"/>
  <c r="B4" i="4"/>
  <c r="B6" i="2"/>
  <c r="D6" i="2" s="1"/>
  <c r="B4" i="2"/>
  <c r="B16" i="2" s="1"/>
  <c r="D16" i="2" s="1"/>
  <c r="D12" i="2"/>
  <c r="D13" i="2"/>
  <c r="D14" i="2"/>
  <c r="D15" i="2"/>
  <c r="B14" i="2"/>
  <c r="B13" i="2"/>
  <c r="B12" i="2"/>
  <c r="B15" i="2"/>
  <c r="B8" i="4" l="1"/>
  <c r="B4" i="5" s="1"/>
  <c r="B5" i="5" s="1"/>
  <c r="D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denis tan</author>
  </authors>
  <commentList>
    <comment ref="A2" authorId="0" shapeId="0" xr:uid="{31D08DB8-0F93-43DC-994C-8EFE5A84C9D5}">
      <text>
        <r>
          <rPr>
            <sz val="9"/>
            <color indexed="81"/>
            <rFont val="Tahoma"/>
            <family val="2"/>
          </rPr>
          <t>http://citicenvirotech.listedcompany.com/newsroom/20190412_173746_NULL_8YJZ442SDX2XBXHK.1.pdf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denis tan</author>
  </authors>
  <commentList>
    <comment ref="B4" authorId="0" shapeId="0" xr:uid="{99FD9770-1C58-44D5-B74A-507F24123833}">
      <text>
        <r>
          <rPr>
            <b/>
            <sz val="9"/>
            <color indexed="81"/>
            <rFont val="Tahoma"/>
            <family val="2"/>
          </rPr>
          <t>https://www.amazon.sg/Google-Coral-Environmental-Sensor-Board/dp/B07XSM95YY/ref=asc_df_B07XSM95YY/?tag=googleshoppin-22&amp;linkCode=df0&amp;hvadid=404313457866&amp;hvpos=&amp;hvnetw=g&amp;hvrand=3719559195345220232&amp;hvpone=&amp;hvptwo=&amp;hvqmt=&amp;hvdev=c&amp;hvdvcmdl=&amp;hvlocint=&amp;hvlocphy=9062499&amp;hvtargid=pla-891548183921&amp;psc=1</t>
        </r>
      </text>
    </comment>
    <comment ref="B5" authorId="0" shapeId="0" xr:uid="{8FF05164-176D-427A-9293-0C1BF1EAC783}">
      <text>
        <r>
          <rPr>
            <sz val="9"/>
            <color indexed="81"/>
            <rFont val="Tahoma"/>
            <family val="2"/>
          </rPr>
          <t>https://www.ubuy.com.sg/catalog/product/view/id/11062171/s/fleck-5600sxt-filter-only-control-head-backwash-only-valve?gclid=CjwKCAjwv4_1BRAhEiwAtMDLsmuG3j39Lzz3vSC-BQgUaAhxXK5oVya2hNHcQc5AMGM03UJDYxZ-4xoCkj0QAvD_BwE</t>
        </r>
      </text>
    </comment>
    <comment ref="B6" authorId="0" shapeId="0" xr:uid="{BE128A6E-96F4-4079-9E94-A74E44557E77}">
      <text>
        <r>
          <rPr>
            <b/>
            <sz val="9"/>
            <color indexed="81"/>
            <rFont val="Tahoma"/>
            <family val="2"/>
          </rPr>
          <t>https://www.datacenter.sg/
Based on 42 units of rackspace and power of 2kVA
Monthly price: $1800</t>
        </r>
      </text>
    </comment>
    <comment ref="B7" authorId="0" shapeId="0" xr:uid="{75B9ABBA-1EAE-4C7D-848E-58DCEF2871D6}">
      <text>
        <r>
          <rPr>
            <b/>
            <sz val="9"/>
            <color indexed="81"/>
            <rFont val="Tahoma"/>
            <family val="2"/>
          </rPr>
          <t>https://www.dell.com/en-sg/shop/home-home-office-deals-october-deals/xps-tower-8930/spd/xps-8930-desktop/w21705508sgw10?u=s_pcid_355863753073_pkw__pmt__pdv_c_mtid_90109l7936_slid__product_W21705508SGW10_pgrid_70908635726_ptaid_pla-909853654487_&amp;gacd=9677453-23718887-5831585-266021536-0&amp;dgc=st&amp;cid=&amp;lid=&amp;&amp;gclid=CjwKCAjwv4_1BRAhEiwAtMDLspCFR7gtZSmFMZXUU3jGXr8ZGL0xREl5RcauZT5oqw-FhBiyDe3-GhoCue0QAvD_BwE</t>
        </r>
        <r>
          <rPr>
            <sz val="9"/>
            <color indexed="81"/>
            <rFont val="Tahoma"/>
            <family val="2"/>
          </rPr>
          <t xml:space="preserve">
</t>
        </r>
      </text>
    </comment>
    <comment ref="B12" authorId="0" shapeId="0" xr:uid="{44BAFE72-E9A9-4B54-B3F2-FEA1185EFA08}">
      <text>
        <r>
          <rPr>
            <sz val="9"/>
            <color indexed="81"/>
            <rFont val="Tahoma"/>
            <family val="2"/>
          </rPr>
          <t>https://www.payscale.com/research/SG/Job=Database_Administrator_(DBA)/Salary/57db30fc/Singapore</t>
        </r>
      </text>
    </comment>
    <comment ref="B13" authorId="0" shapeId="0" xr:uid="{005D2E62-D9E7-477D-AF32-90117C781F7F}">
      <text>
        <r>
          <rPr>
            <b/>
            <sz val="9"/>
            <color indexed="81"/>
            <rFont val="Tahoma"/>
            <family val="2"/>
          </rPr>
          <t>https://www.glassdoor.sg/Salaries/singapore-it-support-salary-SRCH_IL.0,9_IM1123_KO10,20.htm?countryRedirect=true</t>
        </r>
      </text>
    </comment>
    <comment ref="B14" authorId="0" shapeId="0" xr:uid="{97C583FE-570D-4E7C-81B2-B341678D2EA5}">
      <text>
        <r>
          <rPr>
            <b/>
            <sz val="9"/>
            <color indexed="81"/>
            <rFont val="Tahoma"/>
            <family val="2"/>
          </rPr>
          <t>https://www.glassdoor.sg/Salaries/singapore-data-analyst-salary-SRCH_IL.0,9_IM1123_KO10,22.htm?countryRedirect=true</t>
        </r>
      </text>
    </comment>
    <comment ref="B15" authorId="0" shapeId="0" xr:uid="{BBC440A1-1804-4FA6-9A85-11BBFADFD1E1}">
      <text>
        <r>
          <rPr>
            <b/>
            <sz val="9"/>
            <color indexed="81"/>
            <rFont val="Tahoma"/>
            <family val="2"/>
          </rPr>
          <t>Based on estimates from https://www.glassdoor.sg/Salaries/singapore-data-scientist-salary-SRCH_IL.0,9_IM1123_KO10,24.htm?countryRedirect=true</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denis tan</author>
  </authors>
  <commentList>
    <comment ref="B7" authorId="0" shapeId="0" xr:uid="{BB95440A-BC04-4FFD-BEDD-7DB469F4C429}">
      <text>
        <r>
          <rPr>
            <b/>
            <sz val="9"/>
            <color indexed="81"/>
            <rFont val="Tahoma"/>
            <family val="2"/>
          </rPr>
          <t>Assume savings in finance lease</t>
        </r>
        <r>
          <rPr>
            <sz val="9"/>
            <color indexed="81"/>
            <rFont val="Tahoma"/>
            <family val="2"/>
          </rPr>
          <t xml:space="preserve">
</t>
        </r>
      </text>
    </comment>
    <comment ref="B9" authorId="0" shapeId="0" xr:uid="{95F9D720-7BD3-4A65-A150-E0B2187A4BB3}">
      <text>
        <r>
          <rPr>
            <b/>
            <sz val="9"/>
            <color indexed="81"/>
            <rFont val="Tahoma"/>
            <family val="2"/>
          </rPr>
          <t>Assume sale of 50% 2018 PPE</t>
        </r>
      </text>
    </comment>
    <comment ref="B10" authorId="0" shapeId="0" xr:uid="{A3967326-7633-4106-9078-2309EF2599A7}">
      <text>
        <r>
          <rPr>
            <b/>
            <sz val="9"/>
            <color indexed="81"/>
            <rFont val="Tahoma"/>
            <family val="2"/>
          </rPr>
          <t>Due to lack of data, assume 10% of equipment sales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denis tan</author>
  </authors>
  <commentList>
    <comment ref="B4" authorId="0" shapeId="0" xr:uid="{664AD8D6-A2CA-402D-A689-A2680C30E13A}">
      <text>
        <r>
          <rPr>
            <b/>
            <sz val="9"/>
            <color indexed="81"/>
            <rFont val="Tahoma"/>
            <family val="2"/>
          </rPr>
          <t>Based on past 3 reported revenue years, we will put a range of $500m to $1b. Facilitate monte carlo simulation later on.</t>
        </r>
      </text>
    </comment>
    <comment ref="B7" authorId="0" shapeId="0" xr:uid="{471C2EFF-7CDC-4258-A0F3-865704D22430}">
      <text>
        <r>
          <rPr>
            <b/>
            <sz val="9"/>
            <color indexed="81"/>
            <rFont val="Tahoma"/>
            <family val="2"/>
          </rPr>
          <t>Labor is assumed to be a fixed cost rather than variable. This is because the workers won't be fired just because a maintenance cycle is avoided. A contract might be in place as well.</t>
        </r>
        <r>
          <rPr>
            <sz val="9"/>
            <color indexed="81"/>
            <rFont val="Tahoma"/>
            <family val="2"/>
          </rPr>
          <t xml:space="preserve">
</t>
        </r>
      </text>
    </comment>
  </commentList>
</comments>
</file>

<file path=xl/sharedStrings.xml><?xml version="1.0" encoding="utf-8"?>
<sst xmlns="http://schemas.openxmlformats.org/spreadsheetml/2006/main" count="109" uniqueCount="61">
  <si>
    <t>Cost of Implementation</t>
  </si>
  <si>
    <t>Cost Category</t>
  </si>
  <si>
    <t>Cat A: Equipment</t>
  </si>
  <si>
    <t>Cat C: Labor</t>
  </si>
  <si>
    <t>Fixed Cost (FC)</t>
  </si>
  <si>
    <t>Total Cost (TC = VC + FC)</t>
  </si>
  <si>
    <t>Sensors</t>
  </si>
  <si>
    <t>Actuators</t>
  </si>
  <si>
    <t>Mainframes/Computers</t>
  </si>
  <si>
    <t>Data scientists</t>
  </si>
  <si>
    <t>Data analysts</t>
  </si>
  <si>
    <t>IT personnel</t>
  </si>
  <si>
    <t>Database administrator</t>
  </si>
  <si>
    <t>Data center</t>
  </si>
  <si>
    <t>Total cost of implementation</t>
  </si>
  <si>
    <t>Direct Cost Savings</t>
  </si>
  <si>
    <t>Insurance premiums</t>
  </si>
  <si>
    <t>Total direct cost savings</t>
  </si>
  <si>
    <t>Inspection cost</t>
  </si>
  <si>
    <t>Maintenance cost</t>
  </si>
  <si>
    <t>Variable Cost (VC)</t>
  </si>
  <si>
    <t>Reduction in preventive maintenance operating activities</t>
  </si>
  <si>
    <t>Reduction in preventive maintenance financing activities</t>
  </si>
  <si>
    <t>Disposal of preventive maintenance equipment and supplies</t>
  </si>
  <si>
    <t>Equipment</t>
  </si>
  <si>
    <t>Supplies</t>
  </si>
  <si>
    <t>Indirect Cost Savings</t>
  </si>
  <si>
    <t>Lost productivity</t>
  </si>
  <si>
    <t>Total indirect cost savings</t>
  </si>
  <si>
    <t>Avoided maintenance</t>
  </si>
  <si>
    <t>Lost revenue</t>
  </si>
  <si>
    <t>Materials for maintenance</t>
  </si>
  <si>
    <t>Labor cost</t>
  </si>
  <si>
    <t>Net Benefit/Cost</t>
  </si>
  <si>
    <t>$</t>
  </si>
  <si>
    <t>Results of Monte Carlo Simulation</t>
  </si>
  <si>
    <t>Sample Number</t>
  </si>
  <si>
    <t>Simulation Stats</t>
  </si>
  <si>
    <t>repetitions</t>
  </si>
  <si>
    <t>Notes</t>
  </si>
  <si>
    <t>Average</t>
  </si>
  <si>
    <t>SD</t>
  </si>
  <si>
    <t>Max</t>
  </si>
  <si>
    <t>Min</t>
  </si>
  <si>
    <t>Only the first 100 repetitions are displayed on this worksheet.</t>
  </si>
  <si>
    <t>Indirect Cost Savings'!$B$4</t>
  </si>
  <si>
    <t>seconds</t>
  </si>
  <si>
    <t>Summary Statistics</t>
  </si>
  <si>
    <t>NA</t>
  </si>
  <si>
    <t>Cat B: Supplies/Inventories</t>
  </si>
  <si>
    <t>Inventory</t>
  </si>
  <si>
    <t>*Note: Where no comments are made, the cost is adapted from CITIC Envirotech Ltd</t>
  </si>
  <si>
    <t>Company: CITIC Envirotech Ltd (“CEL” , the “Company” or together with its subsidiaries, the “Group”)</t>
  </si>
  <si>
    <t>$B$6</t>
  </si>
  <si>
    <t>Indirect cost savings: lost revenue</t>
  </si>
  <si>
    <t>Indirect cost savings: materials for maintenance</t>
  </si>
  <si>
    <t>Direct Cost Savings'!$B$4</t>
  </si>
  <si>
    <t>Direct cost savings: inspection cost</t>
  </si>
  <si>
    <t>$B$5</t>
  </si>
  <si>
    <t>Direct cost savings: maintenance cost</t>
  </si>
  <si>
    <t>COST-BENEFIT ANALYSIS FINANCIAL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</si>
</sst>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6"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Arial Black"/>
      <family val="2"/>
    </font>
    <font>
      <sz val="12"/>
      <name val="Times New Roman"/>
      <family val="1"/>
    </font>
    <font>
      <sz val="24"/>
      <name val="Times New Roman"/>
      <family val="1"/>
    </font>
    <font>
      <sz val="10"/>
      <name val="Arial"/>
      <family val="2"/>
    </font>
    <font>
      <b/>
      <sz val="14"/>
      <name val="Times New Roman"/>
      <family val="1"/>
    </font>
    <font>
      <b/>
      <sz val="12"/>
      <color indexed="10"/>
      <name val="Times New Roman"/>
      <family val="1"/>
    </font>
    <font>
      <b/>
      <sz val="12"/>
      <name val="Times New Roman"/>
      <family val="1"/>
    </font>
    <font>
      <sz val="12"/>
      <color indexed="10"/>
      <name val="Times New Roman"/>
      <family val="1"/>
    </font>
    <font>
      <b/>
      <sz val="12"/>
      <color indexed="56"/>
      <name val="Times New Roman"/>
      <family val="1"/>
    </font>
    <font>
      <sz val="11"/>
      <color theme="1"/>
      <name val="Calibri"/>
      <family val="2"/>
      <scheme val="minor"/>
    </font>
    <font>
      <sz val="9"/>
      <color indexed="81"/>
      <name val="Tahoma"/>
      <family val="2"/>
    </font>
    <font>
      <b/>
      <sz val="9"/>
      <color indexed="81"/>
      <name val="Tahoma"/>
      <family val="2"/>
    </font>
    <font>
      <b/>
      <sz val="10"/>
      <color indexed="10"/>
      <name val="Times New Roman"/>
      <family val="1"/>
    </font>
  </fonts>
  <fills count="6">
    <fill>
      <patternFill patternType="none"/>
    </fill>
    <fill>
      <patternFill patternType="gray125"/>
    </fill>
    <fill>
      <patternFill patternType="solid">
        <fgColor rgb="FF002060"/>
        <bgColor indexed="64"/>
      </patternFill>
    </fill>
    <fill>
      <patternFill patternType="solid">
        <fgColor theme="1"/>
        <bgColor indexed="64"/>
      </patternFill>
    </fill>
    <fill>
      <patternFill patternType="solid">
        <fgColor theme="0"/>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s>
  <cellStyleXfs count="6">
    <xf numFmtId="0" fontId="0" fillId="0" borderId="0"/>
    <xf numFmtId="0" fontId="4" fillId="0" borderId="0"/>
    <xf numFmtId="9" fontId="4" fillId="0" borderId="0" applyFont="0" applyFill="0" applyBorder="0" applyAlignment="0" applyProtection="0"/>
    <xf numFmtId="0" fontId="6" fillId="0" borderId="0"/>
    <xf numFmtId="0" fontId="4" fillId="0" borderId="0"/>
    <xf numFmtId="43" fontId="12" fillId="0" borderId="0" applyFont="0" applyFill="0" applyBorder="0" applyAlignment="0" applyProtection="0"/>
  </cellStyleXfs>
  <cellXfs count="64">
    <xf numFmtId="0" fontId="0" fillId="0" borderId="0" xfId="0"/>
    <xf numFmtId="0" fontId="0" fillId="4" borderId="0" xfId="0" applyFill="1"/>
    <xf numFmtId="0" fontId="0" fillId="0" borderId="1" xfId="0" applyBorder="1"/>
    <xf numFmtId="0" fontId="1" fillId="2" borderId="1" xfId="0" applyFont="1" applyFill="1" applyBorder="1"/>
    <xf numFmtId="0" fontId="2" fillId="5" borderId="1" xfId="0" applyFont="1" applyFill="1" applyBorder="1"/>
    <xf numFmtId="0" fontId="0" fillId="5" borderId="1" xfId="0" applyFill="1" applyBorder="1"/>
    <xf numFmtId="0" fontId="0" fillId="5" borderId="1" xfId="0" applyFont="1" applyFill="1" applyBorder="1"/>
    <xf numFmtId="0" fontId="5" fillId="0" borderId="0" xfId="1" applyFont="1" applyAlignment="1">
      <alignment horizontal="left"/>
    </xf>
    <xf numFmtId="0" fontId="6" fillId="0" borderId="0" xfId="3"/>
    <xf numFmtId="0" fontId="4" fillId="0" borderId="0" xfId="1"/>
    <xf numFmtId="0" fontId="4" fillId="0" borderId="0" xfId="4"/>
    <xf numFmtId="0" fontId="4" fillId="0" borderId="5" xfId="1" applyBorder="1" applyAlignment="1">
      <alignment horizontal="center" wrapText="1"/>
    </xf>
    <xf numFmtId="0" fontId="4" fillId="0" borderId="0" xfId="1" applyAlignment="1">
      <alignment wrapText="1"/>
    </xf>
    <xf numFmtId="0" fontId="6" fillId="0" borderId="0" xfId="3" applyAlignment="1">
      <alignment wrapText="1"/>
    </xf>
    <xf numFmtId="0" fontId="4" fillId="0" borderId="0" xfId="1" applyAlignment="1">
      <alignment horizontal="center"/>
    </xf>
    <xf numFmtId="0" fontId="9" fillId="0" borderId="0" xfId="1" applyFont="1" applyAlignment="1">
      <alignment horizontal="center"/>
    </xf>
    <xf numFmtId="0" fontId="8" fillId="0" borderId="16" xfId="1" applyFont="1" applyBorder="1"/>
    <xf numFmtId="0" fontId="9" fillId="0" borderId="0" xfId="1" applyFont="1"/>
    <xf numFmtId="0" fontId="10" fillId="0" borderId="0" xfId="1" applyFont="1" applyAlignment="1">
      <alignment horizontal="left"/>
    </xf>
    <xf numFmtId="0" fontId="4" fillId="0" borderId="0" xfId="2" applyNumberFormat="1" applyAlignment="1">
      <alignment horizontal="center"/>
    </xf>
    <xf numFmtId="164" fontId="4" fillId="0" borderId="0" xfId="2" applyNumberFormat="1" applyAlignment="1">
      <alignment horizontal="center"/>
    </xf>
    <xf numFmtId="0" fontId="4" fillId="0" borderId="20" xfId="1" applyBorder="1"/>
    <xf numFmtId="0" fontId="4" fillId="0" borderId="17" xfId="1" applyBorder="1"/>
    <xf numFmtId="0" fontId="4" fillId="0" borderId="22" xfId="3" applyFont="1" applyBorder="1"/>
    <xf numFmtId="0" fontId="4" fillId="0" borderId="8" xfId="1" applyBorder="1"/>
    <xf numFmtId="0" fontId="4" fillId="0" borderId="10" xfId="1" applyBorder="1"/>
    <xf numFmtId="0" fontId="4" fillId="0" borderId="18" xfId="1" applyBorder="1"/>
    <xf numFmtId="43" fontId="0" fillId="0" borderId="1" xfId="5" applyFont="1" applyBorder="1"/>
    <xf numFmtId="43" fontId="0" fillId="0" borderId="1" xfId="0" applyNumberFormat="1" applyBorder="1"/>
    <xf numFmtId="1" fontId="4" fillId="0" borderId="0" xfId="1" applyNumberFormat="1"/>
    <xf numFmtId="1" fontId="4" fillId="0" borderId="8" xfId="1" applyNumberFormat="1" applyBorder="1"/>
    <xf numFmtId="0" fontId="4" fillId="0" borderId="9" xfId="1" applyBorder="1"/>
    <xf numFmtId="1" fontId="4" fillId="0" borderId="10" xfId="1" applyNumberFormat="1" applyBorder="1"/>
    <xf numFmtId="0" fontId="4" fillId="0" borderId="11" xfId="1" applyBorder="1"/>
    <xf numFmtId="1" fontId="4" fillId="0" borderId="0" xfId="2" applyNumberFormat="1"/>
    <xf numFmtId="0" fontId="4" fillId="0" borderId="5" xfId="1" applyBorder="1"/>
    <xf numFmtId="9" fontId="4" fillId="0" borderId="5" xfId="2" applyBorder="1" applyAlignment="1">
      <alignment horizontal="center" wrapText="1"/>
    </xf>
    <xf numFmtId="0" fontId="4" fillId="0" borderId="13" xfId="1" applyBorder="1"/>
    <xf numFmtId="0" fontId="4" fillId="0" borderId="0" xfId="3" applyFont="1"/>
    <xf numFmtId="0" fontId="4" fillId="0" borderId="22" xfId="1" applyBorder="1"/>
    <xf numFmtId="0" fontId="4" fillId="0" borderId="24" xfId="1" applyBorder="1"/>
    <xf numFmtId="9" fontId="4" fillId="0" borderId="5" xfId="2" quotePrefix="1" applyBorder="1" applyAlignment="1">
      <alignment horizontal="center" wrapText="1"/>
    </xf>
    <xf numFmtId="0" fontId="6" fillId="0" borderId="0" xfId="3" quotePrefix="1"/>
    <xf numFmtId="0" fontId="15" fillId="0" borderId="12" xfId="1" applyFont="1" applyBorder="1"/>
    <xf numFmtId="1" fontId="0" fillId="0" borderId="1" xfId="0" applyNumberFormat="1" applyBorder="1"/>
    <xf numFmtId="1" fontId="0" fillId="0" borderId="1" xfId="0" applyNumberFormat="1" applyFont="1" applyBorder="1"/>
    <xf numFmtId="1" fontId="4" fillId="0" borderId="21" xfId="2" applyNumberFormat="1" applyBorder="1"/>
    <xf numFmtId="1" fontId="4" fillId="0" borderId="1" xfId="2" applyNumberFormat="1" applyBorder="1"/>
    <xf numFmtId="1" fontId="4" fillId="0" borderId="23" xfId="2" applyNumberFormat="1" applyBorder="1"/>
    <xf numFmtId="0" fontId="3" fillId="3" borderId="0" xfId="0" applyFont="1" applyFill="1" applyAlignment="1">
      <alignment horizontal="center"/>
    </xf>
    <xf numFmtId="0" fontId="1" fillId="2" borderId="0" xfId="0" applyFont="1" applyFill="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1" fillId="2" borderId="2" xfId="0" applyFont="1" applyFill="1" applyBorder="1" applyAlignment="1">
      <alignment horizontal="center"/>
    </xf>
    <xf numFmtId="0" fontId="1" fillId="2" borderId="4" xfId="0" applyFont="1" applyFill="1" applyBorder="1" applyAlignment="1">
      <alignment horizontal="center"/>
    </xf>
    <xf numFmtId="0" fontId="7" fillId="0" borderId="6" xfId="1" applyFont="1" applyBorder="1" applyAlignment="1">
      <alignment horizontal="center" wrapText="1"/>
    </xf>
    <xf numFmtId="0" fontId="4" fillId="0" borderId="7" xfId="4" applyBorder="1" applyAlignment="1">
      <alignment horizontal="center" wrapText="1"/>
    </xf>
    <xf numFmtId="0" fontId="11" fillId="0" borderId="19" xfId="1" applyFont="1" applyBorder="1" applyAlignment="1">
      <alignment horizontal="center"/>
    </xf>
    <xf numFmtId="0" fontId="11" fillId="0" borderId="14" xfId="1" applyFont="1" applyBorder="1" applyAlignment="1">
      <alignment horizontal="center"/>
    </xf>
    <xf numFmtId="0" fontId="11" fillId="0" borderId="15" xfId="1" applyFont="1" applyBorder="1" applyAlignment="1">
      <alignment horizontal="center"/>
    </xf>
    <xf numFmtId="0" fontId="8" fillId="0" borderId="14" xfId="1" applyFont="1" applyBorder="1" applyAlignment="1">
      <alignment horizontal="center"/>
    </xf>
    <xf numFmtId="0" fontId="8" fillId="0" borderId="15" xfId="1" applyFont="1" applyBorder="1" applyAlignment="1">
      <alignment horizontal="center"/>
    </xf>
  </cellXfs>
  <cellStyles count="6">
    <cellStyle name="Comma" xfId="5" builtinId="3"/>
    <cellStyle name="Normal" xfId="0" builtinId="0"/>
    <cellStyle name="Normal 2" xfId="4" xr:uid="{D372D3DC-BCD5-4DCC-8362-BEB5E5EB498A}"/>
    <cellStyle name="Normal_AutoCorr" xfId="3" xr:uid="{A96338A3-E132-48E5-85A1-8FF2F4B6EC99}"/>
    <cellStyle name="Normal_MonteCarlo" xfId="1" xr:uid="{B7661D57-4BED-4AAF-B2AE-4B37C9570A40}"/>
    <cellStyle name="Percent 2" xfId="2" xr:uid="{24038F1C-CE20-49C0-9CE3-B6C92481D8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 of inspection cost</a:t>
            </a:r>
          </a:p>
        </c:rich>
      </c:tx>
      <c:overlay val="0"/>
    </c:title>
    <c:autoTitleDeleted val="0"/>
    <c:plotArea>
      <c:layout/>
      <c:scatterChart>
        <c:scatterStyle val="lineMarker"/>
        <c:varyColors val="0"/>
        <c:ser>
          <c:idx val="0"/>
          <c:order val="0"/>
          <c:tx>
            <c:strRef>
              <c:f>MCSim1!$AL$1</c:f>
              <c:strCache>
                <c:ptCount val="1"/>
                <c:pt idx="0">
                  <c:v>Direct Cost Savings'!$B$4</c:v>
                </c:pt>
              </c:strCache>
            </c:strRef>
          </c:tx>
          <c:marker>
            <c:symbol val="none"/>
          </c:marker>
          <c:xVal>
            <c:numRef>
              <c:f>MCSim1!$AK$2:$AK$93</c:f>
              <c:numCache>
                <c:formatCode>General</c:formatCode>
                <c:ptCount val="92"/>
                <c:pt idx="0">
                  <c:v>500000000</c:v>
                </c:pt>
                <c:pt idx="1">
                  <c:v>500000000</c:v>
                </c:pt>
                <c:pt idx="2">
                  <c:v>510000000</c:v>
                </c:pt>
                <c:pt idx="3">
                  <c:v>510000000</c:v>
                </c:pt>
                <c:pt idx="4">
                  <c:v>520000000</c:v>
                </c:pt>
                <c:pt idx="5">
                  <c:v>520000000</c:v>
                </c:pt>
                <c:pt idx="6">
                  <c:v>530000000</c:v>
                </c:pt>
                <c:pt idx="7">
                  <c:v>530000000</c:v>
                </c:pt>
                <c:pt idx="8">
                  <c:v>540000000</c:v>
                </c:pt>
                <c:pt idx="9">
                  <c:v>540000000</c:v>
                </c:pt>
                <c:pt idx="10">
                  <c:v>550000000</c:v>
                </c:pt>
                <c:pt idx="11">
                  <c:v>550000000</c:v>
                </c:pt>
                <c:pt idx="12">
                  <c:v>560000000</c:v>
                </c:pt>
                <c:pt idx="13">
                  <c:v>560000000</c:v>
                </c:pt>
                <c:pt idx="14">
                  <c:v>570000000</c:v>
                </c:pt>
                <c:pt idx="15">
                  <c:v>570000000</c:v>
                </c:pt>
                <c:pt idx="16">
                  <c:v>580000000</c:v>
                </c:pt>
                <c:pt idx="17">
                  <c:v>580000000</c:v>
                </c:pt>
                <c:pt idx="18">
                  <c:v>590000000</c:v>
                </c:pt>
                <c:pt idx="19">
                  <c:v>590000000</c:v>
                </c:pt>
                <c:pt idx="20">
                  <c:v>600000000</c:v>
                </c:pt>
                <c:pt idx="21">
                  <c:v>600000000</c:v>
                </c:pt>
                <c:pt idx="22">
                  <c:v>610000000</c:v>
                </c:pt>
                <c:pt idx="23">
                  <c:v>610000000</c:v>
                </c:pt>
                <c:pt idx="24">
                  <c:v>620000000</c:v>
                </c:pt>
                <c:pt idx="25">
                  <c:v>620000000</c:v>
                </c:pt>
                <c:pt idx="26">
                  <c:v>630000000</c:v>
                </c:pt>
                <c:pt idx="27">
                  <c:v>630000000</c:v>
                </c:pt>
                <c:pt idx="28">
                  <c:v>640000000</c:v>
                </c:pt>
                <c:pt idx="29">
                  <c:v>640000000</c:v>
                </c:pt>
                <c:pt idx="30">
                  <c:v>650000000</c:v>
                </c:pt>
                <c:pt idx="31">
                  <c:v>650000000</c:v>
                </c:pt>
                <c:pt idx="32">
                  <c:v>660000000</c:v>
                </c:pt>
                <c:pt idx="33">
                  <c:v>660000000</c:v>
                </c:pt>
                <c:pt idx="34">
                  <c:v>670000000</c:v>
                </c:pt>
                <c:pt idx="35">
                  <c:v>670000000</c:v>
                </c:pt>
                <c:pt idx="36">
                  <c:v>680000000</c:v>
                </c:pt>
                <c:pt idx="37">
                  <c:v>680000000</c:v>
                </c:pt>
                <c:pt idx="38">
                  <c:v>690000000</c:v>
                </c:pt>
                <c:pt idx="39">
                  <c:v>690000000</c:v>
                </c:pt>
                <c:pt idx="40">
                  <c:v>700000000</c:v>
                </c:pt>
                <c:pt idx="41">
                  <c:v>700000000</c:v>
                </c:pt>
                <c:pt idx="42">
                  <c:v>710000000</c:v>
                </c:pt>
                <c:pt idx="43">
                  <c:v>710000000</c:v>
                </c:pt>
                <c:pt idx="44">
                  <c:v>720000000</c:v>
                </c:pt>
                <c:pt idx="45">
                  <c:v>720000000</c:v>
                </c:pt>
                <c:pt idx="46">
                  <c:v>730000000</c:v>
                </c:pt>
                <c:pt idx="47">
                  <c:v>730000000</c:v>
                </c:pt>
                <c:pt idx="48">
                  <c:v>740000000</c:v>
                </c:pt>
                <c:pt idx="49">
                  <c:v>740000000</c:v>
                </c:pt>
                <c:pt idx="50">
                  <c:v>750000000</c:v>
                </c:pt>
                <c:pt idx="51">
                  <c:v>750000000</c:v>
                </c:pt>
                <c:pt idx="52">
                  <c:v>760000000</c:v>
                </c:pt>
                <c:pt idx="53">
                  <c:v>760000000</c:v>
                </c:pt>
                <c:pt idx="54">
                  <c:v>770000000</c:v>
                </c:pt>
                <c:pt idx="55">
                  <c:v>770000000</c:v>
                </c:pt>
                <c:pt idx="56">
                  <c:v>780000000</c:v>
                </c:pt>
                <c:pt idx="57">
                  <c:v>780000000</c:v>
                </c:pt>
                <c:pt idx="58">
                  <c:v>790000000</c:v>
                </c:pt>
                <c:pt idx="59">
                  <c:v>790000000</c:v>
                </c:pt>
                <c:pt idx="60">
                  <c:v>800000000</c:v>
                </c:pt>
                <c:pt idx="61">
                  <c:v>800000000</c:v>
                </c:pt>
                <c:pt idx="62">
                  <c:v>810000000</c:v>
                </c:pt>
                <c:pt idx="63">
                  <c:v>810000000</c:v>
                </c:pt>
                <c:pt idx="64">
                  <c:v>820000000</c:v>
                </c:pt>
                <c:pt idx="65">
                  <c:v>820000000</c:v>
                </c:pt>
                <c:pt idx="66">
                  <c:v>830000000</c:v>
                </c:pt>
                <c:pt idx="67">
                  <c:v>830000000</c:v>
                </c:pt>
                <c:pt idx="68">
                  <c:v>840000000</c:v>
                </c:pt>
                <c:pt idx="69">
                  <c:v>840000000</c:v>
                </c:pt>
                <c:pt idx="70">
                  <c:v>850000000</c:v>
                </c:pt>
                <c:pt idx="71">
                  <c:v>850000000</c:v>
                </c:pt>
                <c:pt idx="72">
                  <c:v>860000000</c:v>
                </c:pt>
                <c:pt idx="73">
                  <c:v>860000000</c:v>
                </c:pt>
                <c:pt idx="74">
                  <c:v>870000000</c:v>
                </c:pt>
                <c:pt idx="75">
                  <c:v>870000000</c:v>
                </c:pt>
                <c:pt idx="76">
                  <c:v>880000000</c:v>
                </c:pt>
                <c:pt idx="77">
                  <c:v>880000000</c:v>
                </c:pt>
                <c:pt idx="78">
                  <c:v>890000000</c:v>
                </c:pt>
                <c:pt idx="79">
                  <c:v>890000000</c:v>
                </c:pt>
                <c:pt idx="80">
                  <c:v>900000000</c:v>
                </c:pt>
                <c:pt idx="81">
                  <c:v>900000000</c:v>
                </c:pt>
                <c:pt idx="82">
                  <c:v>910000000</c:v>
                </c:pt>
                <c:pt idx="83">
                  <c:v>910000000</c:v>
                </c:pt>
                <c:pt idx="84">
                  <c:v>920000000</c:v>
                </c:pt>
                <c:pt idx="85">
                  <c:v>920000000</c:v>
                </c:pt>
                <c:pt idx="86">
                  <c:v>930000000</c:v>
                </c:pt>
                <c:pt idx="87">
                  <c:v>930000000</c:v>
                </c:pt>
                <c:pt idx="88">
                  <c:v>940000000</c:v>
                </c:pt>
                <c:pt idx="89">
                  <c:v>940000000</c:v>
                </c:pt>
                <c:pt idx="90">
                  <c:v>950000000</c:v>
                </c:pt>
                <c:pt idx="91">
                  <c:v>950000000</c:v>
                </c:pt>
              </c:numCache>
            </c:numRef>
          </c:xVal>
          <c:yVal>
            <c:numRef>
              <c:f>MCSim1!$AL$2:$AL$93</c:f>
              <c:numCache>
                <c:formatCode>General</c:formatCode>
                <c:ptCount val="92"/>
                <c:pt idx="0">
                  <c:v>0</c:v>
                </c:pt>
                <c:pt idx="1">
                  <c:v>30</c:v>
                </c:pt>
                <c:pt idx="2">
                  <c:v>30</c:v>
                </c:pt>
                <c:pt idx="3">
                  <c:v>21</c:v>
                </c:pt>
                <c:pt idx="4">
                  <c:v>21</c:v>
                </c:pt>
                <c:pt idx="5">
                  <c:v>26</c:v>
                </c:pt>
                <c:pt idx="6">
                  <c:v>26</c:v>
                </c:pt>
                <c:pt idx="7">
                  <c:v>23</c:v>
                </c:pt>
                <c:pt idx="8">
                  <c:v>23</c:v>
                </c:pt>
                <c:pt idx="9">
                  <c:v>22</c:v>
                </c:pt>
                <c:pt idx="10">
                  <c:v>22</c:v>
                </c:pt>
                <c:pt idx="11">
                  <c:v>21</c:v>
                </c:pt>
                <c:pt idx="12">
                  <c:v>21</c:v>
                </c:pt>
                <c:pt idx="13">
                  <c:v>19</c:v>
                </c:pt>
                <c:pt idx="14">
                  <c:v>19</c:v>
                </c:pt>
                <c:pt idx="15">
                  <c:v>18</c:v>
                </c:pt>
                <c:pt idx="16">
                  <c:v>18</c:v>
                </c:pt>
                <c:pt idx="17">
                  <c:v>18</c:v>
                </c:pt>
                <c:pt idx="18">
                  <c:v>18</c:v>
                </c:pt>
                <c:pt idx="19">
                  <c:v>24</c:v>
                </c:pt>
                <c:pt idx="20">
                  <c:v>24</c:v>
                </c:pt>
                <c:pt idx="21">
                  <c:v>25</c:v>
                </c:pt>
                <c:pt idx="22">
                  <c:v>25</c:v>
                </c:pt>
                <c:pt idx="23">
                  <c:v>18</c:v>
                </c:pt>
                <c:pt idx="24">
                  <c:v>18</c:v>
                </c:pt>
                <c:pt idx="25">
                  <c:v>29</c:v>
                </c:pt>
                <c:pt idx="26">
                  <c:v>29</c:v>
                </c:pt>
                <c:pt idx="27">
                  <c:v>15</c:v>
                </c:pt>
                <c:pt idx="28">
                  <c:v>15</c:v>
                </c:pt>
                <c:pt idx="29">
                  <c:v>26</c:v>
                </c:pt>
                <c:pt idx="30">
                  <c:v>26</c:v>
                </c:pt>
                <c:pt idx="31">
                  <c:v>27</c:v>
                </c:pt>
                <c:pt idx="32">
                  <c:v>27</c:v>
                </c:pt>
                <c:pt idx="33">
                  <c:v>25</c:v>
                </c:pt>
                <c:pt idx="34">
                  <c:v>25</c:v>
                </c:pt>
                <c:pt idx="35">
                  <c:v>18</c:v>
                </c:pt>
                <c:pt idx="36">
                  <c:v>18</c:v>
                </c:pt>
                <c:pt idx="37">
                  <c:v>18</c:v>
                </c:pt>
                <c:pt idx="38">
                  <c:v>18</c:v>
                </c:pt>
                <c:pt idx="39">
                  <c:v>32</c:v>
                </c:pt>
                <c:pt idx="40">
                  <c:v>32</c:v>
                </c:pt>
                <c:pt idx="41">
                  <c:v>28</c:v>
                </c:pt>
                <c:pt idx="42">
                  <c:v>28</c:v>
                </c:pt>
                <c:pt idx="43">
                  <c:v>24</c:v>
                </c:pt>
                <c:pt idx="44">
                  <c:v>24</c:v>
                </c:pt>
                <c:pt idx="45">
                  <c:v>27</c:v>
                </c:pt>
                <c:pt idx="46">
                  <c:v>27</c:v>
                </c:pt>
                <c:pt idx="47">
                  <c:v>23</c:v>
                </c:pt>
                <c:pt idx="48">
                  <c:v>23</c:v>
                </c:pt>
                <c:pt idx="49">
                  <c:v>11</c:v>
                </c:pt>
                <c:pt idx="50">
                  <c:v>11</c:v>
                </c:pt>
                <c:pt idx="51">
                  <c:v>20</c:v>
                </c:pt>
                <c:pt idx="52">
                  <c:v>20</c:v>
                </c:pt>
                <c:pt idx="53">
                  <c:v>24</c:v>
                </c:pt>
                <c:pt idx="54">
                  <c:v>24</c:v>
                </c:pt>
                <c:pt idx="55">
                  <c:v>22</c:v>
                </c:pt>
                <c:pt idx="56">
                  <c:v>22</c:v>
                </c:pt>
                <c:pt idx="57">
                  <c:v>20</c:v>
                </c:pt>
                <c:pt idx="58">
                  <c:v>20</c:v>
                </c:pt>
                <c:pt idx="59">
                  <c:v>25</c:v>
                </c:pt>
                <c:pt idx="60">
                  <c:v>25</c:v>
                </c:pt>
                <c:pt idx="61">
                  <c:v>30</c:v>
                </c:pt>
                <c:pt idx="62">
                  <c:v>30</c:v>
                </c:pt>
                <c:pt idx="63">
                  <c:v>11</c:v>
                </c:pt>
                <c:pt idx="64">
                  <c:v>11</c:v>
                </c:pt>
                <c:pt idx="65">
                  <c:v>21</c:v>
                </c:pt>
                <c:pt idx="66">
                  <c:v>21</c:v>
                </c:pt>
                <c:pt idx="67">
                  <c:v>27</c:v>
                </c:pt>
                <c:pt idx="68">
                  <c:v>27</c:v>
                </c:pt>
                <c:pt idx="69">
                  <c:v>23</c:v>
                </c:pt>
                <c:pt idx="70">
                  <c:v>23</c:v>
                </c:pt>
                <c:pt idx="71">
                  <c:v>20</c:v>
                </c:pt>
                <c:pt idx="72">
                  <c:v>20</c:v>
                </c:pt>
                <c:pt idx="73">
                  <c:v>24</c:v>
                </c:pt>
                <c:pt idx="74">
                  <c:v>24</c:v>
                </c:pt>
                <c:pt idx="75">
                  <c:v>24</c:v>
                </c:pt>
                <c:pt idx="76">
                  <c:v>24</c:v>
                </c:pt>
                <c:pt idx="77">
                  <c:v>22</c:v>
                </c:pt>
                <c:pt idx="78">
                  <c:v>22</c:v>
                </c:pt>
                <c:pt idx="79">
                  <c:v>18</c:v>
                </c:pt>
                <c:pt idx="80">
                  <c:v>18</c:v>
                </c:pt>
                <c:pt idx="81">
                  <c:v>24</c:v>
                </c:pt>
                <c:pt idx="82">
                  <c:v>24</c:v>
                </c:pt>
                <c:pt idx="83">
                  <c:v>16</c:v>
                </c:pt>
                <c:pt idx="84">
                  <c:v>16</c:v>
                </c:pt>
                <c:pt idx="85">
                  <c:v>23</c:v>
                </c:pt>
                <c:pt idx="86">
                  <c:v>23</c:v>
                </c:pt>
                <c:pt idx="87">
                  <c:v>22</c:v>
                </c:pt>
                <c:pt idx="88">
                  <c:v>22</c:v>
                </c:pt>
                <c:pt idx="89">
                  <c:v>16</c:v>
                </c:pt>
                <c:pt idx="90">
                  <c:v>16</c:v>
                </c:pt>
                <c:pt idx="91">
                  <c:v>0</c:v>
                </c:pt>
              </c:numCache>
            </c:numRef>
          </c:yVal>
          <c:smooth val="0"/>
          <c:extLst>
            <c:ext xmlns:c16="http://schemas.microsoft.com/office/drawing/2014/chart" uri="{C3380CC4-5D6E-409C-BE32-E72D297353CC}">
              <c16:uniqueId val="{00000000-E74D-4F6D-AD4D-7145706B07BE}"/>
            </c:ext>
          </c:extLst>
        </c:ser>
        <c:dLbls>
          <c:showLegendKey val="0"/>
          <c:showVal val="0"/>
          <c:showCatName val="0"/>
          <c:showSerName val="0"/>
          <c:showPercent val="0"/>
          <c:showBubbleSize val="0"/>
        </c:dLbls>
        <c:axId val="540214160"/>
        <c:axId val="540205304"/>
      </c:scatterChart>
      <c:valAx>
        <c:axId val="540214160"/>
        <c:scaling>
          <c:orientation val="minMax"/>
          <c:max val="950000000"/>
          <c:min val="500000000"/>
        </c:scaling>
        <c:delete val="0"/>
        <c:axPos val="b"/>
        <c:numFmt formatCode="General" sourceLinked="1"/>
        <c:majorTickMark val="out"/>
        <c:minorTickMark val="none"/>
        <c:tickLblPos val="nextTo"/>
        <c:crossAx val="540205304"/>
        <c:crosses val="autoZero"/>
        <c:crossBetween val="midCat"/>
      </c:valAx>
      <c:valAx>
        <c:axId val="540205304"/>
        <c:scaling>
          <c:orientation val="minMax"/>
        </c:scaling>
        <c:delete val="0"/>
        <c:axPos val="l"/>
        <c:numFmt formatCode="General" sourceLinked="1"/>
        <c:majorTickMark val="none"/>
        <c:minorTickMark val="none"/>
        <c:tickLblPos val="none"/>
        <c:spPr>
          <a:ln w="25400">
            <a:noFill/>
          </a:ln>
        </c:spPr>
        <c:crossAx val="5402141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 of maintenance cost</a:t>
            </a:r>
          </a:p>
        </c:rich>
      </c:tx>
      <c:overlay val="0"/>
    </c:title>
    <c:autoTitleDeleted val="0"/>
    <c:plotArea>
      <c:layout/>
      <c:scatterChart>
        <c:scatterStyle val="lineMarker"/>
        <c:varyColors val="0"/>
        <c:ser>
          <c:idx val="0"/>
          <c:order val="0"/>
          <c:tx>
            <c:strRef>
              <c:f>MCSim2!$AL$1</c:f>
              <c:strCache>
                <c:ptCount val="1"/>
                <c:pt idx="0">
                  <c:v>$B$5</c:v>
                </c:pt>
              </c:strCache>
            </c:strRef>
          </c:tx>
          <c:marker>
            <c:symbol val="none"/>
          </c:marker>
          <c:xVal>
            <c:numRef>
              <c:f>MCSim2!$AK$2:$AK$93</c:f>
              <c:numCache>
                <c:formatCode>General</c:formatCode>
                <c:ptCount val="92"/>
                <c:pt idx="0">
                  <c:v>50000000</c:v>
                </c:pt>
                <c:pt idx="1">
                  <c:v>50000000</c:v>
                </c:pt>
                <c:pt idx="2">
                  <c:v>60000000</c:v>
                </c:pt>
                <c:pt idx="3">
                  <c:v>60000000</c:v>
                </c:pt>
                <c:pt idx="4">
                  <c:v>70000000</c:v>
                </c:pt>
                <c:pt idx="5">
                  <c:v>70000000</c:v>
                </c:pt>
                <c:pt idx="6">
                  <c:v>80000000</c:v>
                </c:pt>
                <c:pt idx="7">
                  <c:v>80000000</c:v>
                </c:pt>
                <c:pt idx="8">
                  <c:v>90000000</c:v>
                </c:pt>
                <c:pt idx="9">
                  <c:v>90000000</c:v>
                </c:pt>
                <c:pt idx="10">
                  <c:v>100000000</c:v>
                </c:pt>
                <c:pt idx="11">
                  <c:v>100000000</c:v>
                </c:pt>
                <c:pt idx="12">
                  <c:v>110000000</c:v>
                </c:pt>
                <c:pt idx="13">
                  <c:v>110000000</c:v>
                </c:pt>
                <c:pt idx="14">
                  <c:v>120000000</c:v>
                </c:pt>
                <c:pt idx="15">
                  <c:v>120000000</c:v>
                </c:pt>
                <c:pt idx="16">
                  <c:v>130000000</c:v>
                </c:pt>
                <c:pt idx="17">
                  <c:v>130000000</c:v>
                </c:pt>
                <c:pt idx="18">
                  <c:v>140000000</c:v>
                </c:pt>
                <c:pt idx="19">
                  <c:v>140000000</c:v>
                </c:pt>
                <c:pt idx="20">
                  <c:v>150000000</c:v>
                </c:pt>
                <c:pt idx="21">
                  <c:v>150000000</c:v>
                </c:pt>
                <c:pt idx="22">
                  <c:v>160000000</c:v>
                </c:pt>
                <c:pt idx="23">
                  <c:v>160000000</c:v>
                </c:pt>
                <c:pt idx="24">
                  <c:v>170000000</c:v>
                </c:pt>
                <c:pt idx="25">
                  <c:v>170000000</c:v>
                </c:pt>
                <c:pt idx="26">
                  <c:v>180000000</c:v>
                </c:pt>
                <c:pt idx="27">
                  <c:v>180000000</c:v>
                </c:pt>
                <c:pt idx="28">
                  <c:v>190000000</c:v>
                </c:pt>
                <c:pt idx="29">
                  <c:v>190000000</c:v>
                </c:pt>
                <c:pt idx="30">
                  <c:v>200000000</c:v>
                </c:pt>
                <c:pt idx="31">
                  <c:v>200000000</c:v>
                </c:pt>
                <c:pt idx="32">
                  <c:v>210000000</c:v>
                </c:pt>
                <c:pt idx="33">
                  <c:v>210000000</c:v>
                </c:pt>
                <c:pt idx="34">
                  <c:v>220000000</c:v>
                </c:pt>
                <c:pt idx="35">
                  <c:v>220000000</c:v>
                </c:pt>
                <c:pt idx="36">
                  <c:v>230000000</c:v>
                </c:pt>
                <c:pt idx="37">
                  <c:v>230000000</c:v>
                </c:pt>
                <c:pt idx="38">
                  <c:v>240000000</c:v>
                </c:pt>
                <c:pt idx="39">
                  <c:v>240000000</c:v>
                </c:pt>
                <c:pt idx="40">
                  <c:v>250000000</c:v>
                </c:pt>
                <c:pt idx="41">
                  <c:v>250000000</c:v>
                </c:pt>
                <c:pt idx="42">
                  <c:v>260000000</c:v>
                </c:pt>
                <c:pt idx="43">
                  <c:v>260000000</c:v>
                </c:pt>
                <c:pt idx="44">
                  <c:v>270000000</c:v>
                </c:pt>
                <c:pt idx="45">
                  <c:v>270000000</c:v>
                </c:pt>
                <c:pt idx="46">
                  <c:v>280000000</c:v>
                </c:pt>
                <c:pt idx="47">
                  <c:v>280000000</c:v>
                </c:pt>
                <c:pt idx="48">
                  <c:v>290000000</c:v>
                </c:pt>
                <c:pt idx="49">
                  <c:v>290000000</c:v>
                </c:pt>
                <c:pt idx="50">
                  <c:v>300000000</c:v>
                </c:pt>
                <c:pt idx="51">
                  <c:v>300000000</c:v>
                </c:pt>
                <c:pt idx="52">
                  <c:v>310000000</c:v>
                </c:pt>
                <c:pt idx="53">
                  <c:v>310000000</c:v>
                </c:pt>
                <c:pt idx="54">
                  <c:v>320000000</c:v>
                </c:pt>
                <c:pt idx="55">
                  <c:v>320000000</c:v>
                </c:pt>
                <c:pt idx="56">
                  <c:v>330000000</c:v>
                </c:pt>
                <c:pt idx="57">
                  <c:v>330000000</c:v>
                </c:pt>
                <c:pt idx="58">
                  <c:v>340000000</c:v>
                </c:pt>
                <c:pt idx="59">
                  <c:v>340000000</c:v>
                </c:pt>
                <c:pt idx="60">
                  <c:v>350000000</c:v>
                </c:pt>
                <c:pt idx="61">
                  <c:v>350000000</c:v>
                </c:pt>
                <c:pt idx="62">
                  <c:v>360000000</c:v>
                </c:pt>
                <c:pt idx="63">
                  <c:v>360000000</c:v>
                </c:pt>
                <c:pt idx="64">
                  <c:v>370000000</c:v>
                </c:pt>
                <c:pt idx="65">
                  <c:v>370000000</c:v>
                </c:pt>
                <c:pt idx="66">
                  <c:v>380000000</c:v>
                </c:pt>
                <c:pt idx="67">
                  <c:v>380000000</c:v>
                </c:pt>
                <c:pt idx="68">
                  <c:v>390000000</c:v>
                </c:pt>
                <c:pt idx="69">
                  <c:v>390000000</c:v>
                </c:pt>
                <c:pt idx="70">
                  <c:v>400000000</c:v>
                </c:pt>
                <c:pt idx="71">
                  <c:v>400000000</c:v>
                </c:pt>
                <c:pt idx="72">
                  <c:v>410000000</c:v>
                </c:pt>
                <c:pt idx="73">
                  <c:v>410000000</c:v>
                </c:pt>
                <c:pt idx="74">
                  <c:v>420000000</c:v>
                </c:pt>
                <c:pt idx="75">
                  <c:v>420000000</c:v>
                </c:pt>
                <c:pt idx="76">
                  <c:v>430000000</c:v>
                </c:pt>
                <c:pt idx="77">
                  <c:v>430000000</c:v>
                </c:pt>
                <c:pt idx="78">
                  <c:v>440000000</c:v>
                </c:pt>
                <c:pt idx="79">
                  <c:v>440000000</c:v>
                </c:pt>
                <c:pt idx="80">
                  <c:v>450000000</c:v>
                </c:pt>
                <c:pt idx="81">
                  <c:v>450000000</c:v>
                </c:pt>
                <c:pt idx="82">
                  <c:v>460000000</c:v>
                </c:pt>
                <c:pt idx="83">
                  <c:v>460000000</c:v>
                </c:pt>
                <c:pt idx="84">
                  <c:v>470000000</c:v>
                </c:pt>
                <c:pt idx="85">
                  <c:v>470000000</c:v>
                </c:pt>
                <c:pt idx="86">
                  <c:v>480000000</c:v>
                </c:pt>
                <c:pt idx="87">
                  <c:v>480000000</c:v>
                </c:pt>
                <c:pt idx="88">
                  <c:v>490000000</c:v>
                </c:pt>
                <c:pt idx="89">
                  <c:v>490000000</c:v>
                </c:pt>
                <c:pt idx="90">
                  <c:v>500000000</c:v>
                </c:pt>
                <c:pt idx="91">
                  <c:v>500000000</c:v>
                </c:pt>
              </c:numCache>
            </c:numRef>
          </c:xVal>
          <c:yVal>
            <c:numRef>
              <c:f>MCSim2!$AL$2:$AL$93</c:f>
              <c:numCache>
                <c:formatCode>General</c:formatCode>
                <c:ptCount val="92"/>
                <c:pt idx="0">
                  <c:v>0</c:v>
                </c:pt>
                <c:pt idx="1">
                  <c:v>24</c:v>
                </c:pt>
                <c:pt idx="2">
                  <c:v>24</c:v>
                </c:pt>
                <c:pt idx="3">
                  <c:v>24</c:v>
                </c:pt>
                <c:pt idx="4">
                  <c:v>24</c:v>
                </c:pt>
                <c:pt idx="5">
                  <c:v>21</c:v>
                </c:pt>
                <c:pt idx="6">
                  <c:v>21</c:v>
                </c:pt>
                <c:pt idx="7">
                  <c:v>14</c:v>
                </c:pt>
                <c:pt idx="8">
                  <c:v>14</c:v>
                </c:pt>
                <c:pt idx="9">
                  <c:v>22</c:v>
                </c:pt>
                <c:pt idx="10">
                  <c:v>22</c:v>
                </c:pt>
                <c:pt idx="11">
                  <c:v>23</c:v>
                </c:pt>
                <c:pt idx="12">
                  <c:v>23</c:v>
                </c:pt>
                <c:pt idx="13">
                  <c:v>19</c:v>
                </c:pt>
                <c:pt idx="14">
                  <c:v>19</c:v>
                </c:pt>
                <c:pt idx="15">
                  <c:v>20</c:v>
                </c:pt>
                <c:pt idx="16">
                  <c:v>20</c:v>
                </c:pt>
                <c:pt idx="17">
                  <c:v>25</c:v>
                </c:pt>
                <c:pt idx="18">
                  <c:v>25</c:v>
                </c:pt>
                <c:pt idx="19">
                  <c:v>22</c:v>
                </c:pt>
                <c:pt idx="20">
                  <c:v>22</c:v>
                </c:pt>
                <c:pt idx="21">
                  <c:v>19</c:v>
                </c:pt>
                <c:pt idx="22">
                  <c:v>19</c:v>
                </c:pt>
                <c:pt idx="23">
                  <c:v>24</c:v>
                </c:pt>
                <c:pt idx="24">
                  <c:v>24</c:v>
                </c:pt>
                <c:pt idx="25">
                  <c:v>24</c:v>
                </c:pt>
                <c:pt idx="26">
                  <c:v>24</c:v>
                </c:pt>
                <c:pt idx="27">
                  <c:v>22</c:v>
                </c:pt>
                <c:pt idx="28">
                  <c:v>22</c:v>
                </c:pt>
                <c:pt idx="29">
                  <c:v>21</c:v>
                </c:pt>
                <c:pt idx="30">
                  <c:v>21</c:v>
                </c:pt>
                <c:pt idx="31">
                  <c:v>30</c:v>
                </c:pt>
                <c:pt idx="32">
                  <c:v>30</c:v>
                </c:pt>
                <c:pt idx="33">
                  <c:v>16</c:v>
                </c:pt>
                <c:pt idx="34">
                  <c:v>16</c:v>
                </c:pt>
                <c:pt idx="35">
                  <c:v>20</c:v>
                </c:pt>
                <c:pt idx="36">
                  <c:v>20</c:v>
                </c:pt>
                <c:pt idx="37">
                  <c:v>27</c:v>
                </c:pt>
                <c:pt idx="38">
                  <c:v>27</c:v>
                </c:pt>
                <c:pt idx="39">
                  <c:v>26</c:v>
                </c:pt>
                <c:pt idx="40">
                  <c:v>26</c:v>
                </c:pt>
                <c:pt idx="41">
                  <c:v>29</c:v>
                </c:pt>
                <c:pt idx="42">
                  <c:v>29</c:v>
                </c:pt>
                <c:pt idx="43">
                  <c:v>33</c:v>
                </c:pt>
                <c:pt idx="44">
                  <c:v>33</c:v>
                </c:pt>
                <c:pt idx="45">
                  <c:v>23</c:v>
                </c:pt>
                <c:pt idx="46">
                  <c:v>23</c:v>
                </c:pt>
                <c:pt idx="47">
                  <c:v>25</c:v>
                </c:pt>
                <c:pt idx="48">
                  <c:v>25</c:v>
                </c:pt>
                <c:pt idx="49">
                  <c:v>13</c:v>
                </c:pt>
                <c:pt idx="50">
                  <c:v>13</c:v>
                </c:pt>
                <c:pt idx="51">
                  <c:v>21</c:v>
                </c:pt>
                <c:pt idx="52">
                  <c:v>21</c:v>
                </c:pt>
                <c:pt idx="53">
                  <c:v>13</c:v>
                </c:pt>
                <c:pt idx="54">
                  <c:v>13</c:v>
                </c:pt>
                <c:pt idx="55">
                  <c:v>24</c:v>
                </c:pt>
                <c:pt idx="56">
                  <c:v>24</c:v>
                </c:pt>
                <c:pt idx="57">
                  <c:v>28</c:v>
                </c:pt>
                <c:pt idx="58">
                  <c:v>28</c:v>
                </c:pt>
                <c:pt idx="59">
                  <c:v>19</c:v>
                </c:pt>
                <c:pt idx="60">
                  <c:v>19</c:v>
                </c:pt>
                <c:pt idx="61">
                  <c:v>20</c:v>
                </c:pt>
                <c:pt idx="62">
                  <c:v>20</c:v>
                </c:pt>
                <c:pt idx="63">
                  <c:v>23</c:v>
                </c:pt>
                <c:pt idx="64">
                  <c:v>23</c:v>
                </c:pt>
                <c:pt idx="65">
                  <c:v>20</c:v>
                </c:pt>
                <c:pt idx="66">
                  <c:v>20</c:v>
                </c:pt>
                <c:pt idx="67">
                  <c:v>20</c:v>
                </c:pt>
                <c:pt idx="68">
                  <c:v>20</c:v>
                </c:pt>
                <c:pt idx="69">
                  <c:v>24</c:v>
                </c:pt>
                <c:pt idx="70">
                  <c:v>24</c:v>
                </c:pt>
                <c:pt idx="71">
                  <c:v>16</c:v>
                </c:pt>
                <c:pt idx="72">
                  <c:v>16</c:v>
                </c:pt>
                <c:pt idx="73">
                  <c:v>21</c:v>
                </c:pt>
                <c:pt idx="74">
                  <c:v>21</c:v>
                </c:pt>
                <c:pt idx="75">
                  <c:v>27</c:v>
                </c:pt>
                <c:pt idx="76">
                  <c:v>27</c:v>
                </c:pt>
                <c:pt idx="77">
                  <c:v>19</c:v>
                </c:pt>
                <c:pt idx="78">
                  <c:v>19</c:v>
                </c:pt>
                <c:pt idx="79">
                  <c:v>26</c:v>
                </c:pt>
                <c:pt idx="80">
                  <c:v>26</c:v>
                </c:pt>
                <c:pt idx="81">
                  <c:v>24</c:v>
                </c:pt>
                <c:pt idx="82">
                  <c:v>24</c:v>
                </c:pt>
                <c:pt idx="83">
                  <c:v>23</c:v>
                </c:pt>
                <c:pt idx="84">
                  <c:v>23</c:v>
                </c:pt>
                <c:pt idx="85">
                  <c:v>19</c:v>
                </c:pt>
                <c:pt idx="86">
                  <c:v>19</c:v>
                </c:pt>
                <c:pt idx="87">
                  <c:v>16</c:v>
                </c:pt>
                <c:pt idx="88">
                  <c:v>16</c:v>
                </c:pt>
                <c:pt idx="89">
                  <c:v>31</c:v>
                </c:pt>
                <c:pt idx="90">
                  <c:v>31</c:v>
                </c:pt>
                <c:pt idx="91">
                  <c:v>0</c:v>
                </c:pt>
              </c:numCache>
            </c:numRef>
          </c:yVal>
          <c:smooth val="0"/>
          <c:extLst>
            <c:ext xmlns:c16="http://schemas.microsoft.com/office/drawing/2014/chart" uri="{C3380CC4-5D6E-409C-BE32-E72D297353CC}">
              <c16:uniqueId val="{00000000-55E6-4D87-A16B-076E19A6DE7A}"/>
            </c:ext>
          </c:extLst>
        </c:ser>
        <c:dLbls>
          <c:showLegendKey val="0"/>
          <c:showVal val="0"/>
          <c:showCatName val="0"/>
          <c:showSerName val="0"/>
          <c:showPercent val="0"/>
          <c:showBubbleSize val="0"/>
        </c:dLbls>
        <c:axId val="540365928"/>
        <c:axId val="540363304"/>
      </c:scatterChart>
      <c:valAx>
        <c:axId val="540365928"/>
        <c:scaling>
          <c:orientation val="minMax"/>
          <c:max val="500000000"/>
          <c:min val="50000000"/>
        </c:scaling>
        <c:delete val="0"/>
        <c:axPos val="b"/>
        <c:numFmt formatCode="General" sourceLinked="1"/>
        <c:majorTickMark val="out"/>
        <c:minorTickMark val="none"/>
        <c:tickLblPos val="nextTo"/>
        <c:crossAx val="540363304"/>
        <c:crosses val="autoZero"/>
        <c:crossBetween val="midCat"/>
      </c:valAx>
      <c:valAx>
        <c:axId val="540363304"/>
        <c:scaling>
          <c:orientation val="minMax"/>
        </c:scaling>
        <c:delete val="0"/>
        <c:axPos val="l"/>
        <c:numFmt formatCode="General" sourceLinked="1"/>
        <c:majorTickMark val="none"/>
        <c:minorTickMark val="none"/>
        <c:tickLblPos val="none"/>
        <c:spPr>
          <a:ln w="25400">
            <a:noFill/>
          </a:ln>
        </c:spPr>
        <c:crossAx val="5403659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 of lost revenue</a:t>
            </a:r>
          </a:p>
        </c:rich>
      </c:tx>
      <c:overlay val="0"/>
    </c:title>
    <c:autoTitleDeleted val="0"/>
    <c:plotArea>
      <c:layout/>
      <c:scatterChart>
        <c:scatterStyle val="lineMarker"/>
        <c:varyColors val="0"/>
        <c:ser>
          <c:idx val="0"/>
          <c:order val="0"/>
          <c:tx>
            <c:strRef>
              <c:f>MCSim3!$AL$1</c:f>
              <c:strCache>
                <c:ptCount val="1"/>
                <c:pt idx="0">
                  <c:v>Indirect Cost Savings'!$B$4</c:v>
                </c:pt>
              </c:strCache>
            </c:strRef>
          </c:tx>
          <c:marker>
            <c:symbol val="none"/>
          </c:marker>
          <c:xVal>
            <c:numRef>
              <c:f>MCSim3!$AK$2:$AK$103</c:f>
              <c:numCache>
                <c:formatCode>General</c:formatCode>
                <c:ptCount val="102"/>
                <c:pt idx="0">
                  <c:v>500000000</c:v>
                </c:pt>
                <c:pt idx="1">
                  <c:v>500000000</c:v>
                </c:pt>
                <c:pt idx="2">
                  <c:v>510000000</c:v>
                </c:pt>
                <c:pt idx="3">
                  <c:v>510000000</c:v>
                </c:pt>
                <c:pt idx="4">
                  <c:v>520000000</c:v>
                </c:pt>
                <c:pt idx="5">
                  <c:v>520000000</c:v>
                </c:pt>
                <c:pt idx="6">
                  <c:v>530000000</c:v>
                </c:pt>
                <c:pt idx="7">
                  <c:v>530000000</c:v>
                </c:pt>
                <c:pt idx="8">
                  <c:v>540000000</c:v>
                </c:pt>
                <c:pt idx="9">
                  <c:v>540000000</c:v>
                </c:pt>
                <c:pt idx="10">
                  <c:v>550000000</c:v>
                </c:pt>
                <c:pt idx="11">
                  <c:v>550000000</c:v>
                </c:pt>
                <c:pt idx="12">
                  <c:v>560000000</c:v>
                </c:pt>
                <c:pt idx="13">
                  <c:v>560000000</c:v>
                </c:pt>
                <c:pt idx="14">
                  <c:v>570000000</c:v>
                </c:pt>
                <c:pt idx="15">
                  <c:v>570000000</c:v>
                </c:pt>
                <c:pt idx="16">
                  <c:v>580000000</c:v>
                </c:pt>
                <c:pt idx="17">
                  <c:v>580000000</c:v>
                </c:pt>
                <c:pt idx="18">
                  <c:v>590000000</c:v>
                </c:pt>
                <c:pt idx="19">
                  <c:v>590000000</c:v>
                </c:pt>
                <c:pt idx="20">
                  <c:v>600000000</c:v>
                </c:pt>
                <c:pt idx="21">
                  <c:v>600000000</c:v>
                </c:pt>
                <c:pt idx="22">
                  <c:v>610000000</c:v>
                </c:pt>
                <c:pt idx="23">
                  <c:v>610000000</c:v>
                </c:pt>
                <c:pt idx="24">
                  <c:v>620000000</c:v>
                </c:pt>
                <c:pt idx="25">
                  <c:v>620000000</c:v>
                </c:pt>
                <c:pt idx="26">
                  <c:v>630000000</c:v>
                </c:pt>
                <c:pt idx="27">
                  <c:v>630000000</c:v>
                </c:pt>
                <c:pt idx="28">
                  <c:v>640000000</c:v>
                </c:pt>
                <c:pt idx="29">
                  <c:v>640000000</c:v>
                </c:pt>
                <c:pt idx="30">
                  <c:v>650000000</c:v>
                </c:pt>
                <c:pt idx="31">
                  <c:v>650000000</c:v>
                </c:pt>
                <c:pt idx="32">
                  <c:v>660000000</c:v>
                </c:pt>
                <c:pt idx="33">
                  <c:v>660000000</c:v>
                </c:pt>
                <c:pt idx="34">
                  <c:v>670000000</c:v>
                </c:pt>
                <c:pt idx="35">
                  <c:v>670000000</c:v>
                </c:pt>
                <c:pt idx="36">
                  <c:v>680000000</c:v>
                </c:pt>
                <c:pt idx="37">
                  <c:v>680000000</c:v>
                </c:pt>
                <c:pt idx="38">
                  <c:v>690000000</c:v>
                </c:pt>
                <c:pt idx="39">
                  <c:v>690000000</c:v>
                </c:pt>
                <c:pt idx="40">
                  <c:v>700000000</c:v>
                </c:pt>
                <c:pt idx="41">
                  <c:v>700000000</c:v>
                </c:pt>
                <c:pt idx="42">
                  <c:v>710000000</c:v>
                </c:pt>
                <c:pt idx="43">
                  <c:v>710000000</c:v>
                </c:pt>
                <c:pt idx="44">
                  <c:v>720000000</c:v>
                </c:pt>
                <c:pt idx="45">
                  <c:v>720000000</c:v>
                </c:pt>
                <c:pt idx="46">
                  <c:v>730000000</c:v>
                </c:pt>
                <c:pt idx="47">
                  <c:v>730000000</c:v>
                </c:pt>
                <c:pt idx="48">
                  <c:v>740000000</c:v>
                </c:pt>
                <c:pt idx="49">
                  <c:v>740000000</c:v>
                </c:pt>
                <c:pt idx="50">
                  <c:v>750000000</c:v>
                </c:pt>
                <c:pt idx="51">
                  <c:v>750000000</c:v>
                </c:pt>
                <c:pt idx="52">
                  <c:v>760000000</c:v>
                </c:pt>
                <c:pt idx="53">
                  <c:v>760000000</c:v>
                </c:pt>
                <c:pt idx="54">
                  <c:v>770000000</c:v>
                </c:pt>
                <c:pt idx="55">
                  <c:v>770000000</c:v>
                </c:pt>
                <c:pt idx="56">
                  <c:v>780000000</c:v>
                </c:pt>
                <c:pt idx="57">
                  <c:v>780000000</c:v>
                </c:pt>
                <c:pt idx="58">
                  <c:v>790000000</c:v>
                </c:pt>
                <c:pt idx="59">
                  <c:v>790000000</c:v>
                </c:pt>
                <c:pt idx="60">
                  <c:v>800000000</c:v>
                </c:pt>
                <c:pt idx="61">
                  <c:v>800000000</c:v>
                </c:pt>
                <c:pt idx="62">
                  <c:v>810000000</c:v>
                </c:pt>
                <c:pt idx="63">
                  <c:v>810000000</c:v>
                </c:pt>
                <c:pt idx="64">
                  <c:v>820000000</c:v>
                </c:pt>
                <c:pt idx="65">
                  <c:v>820000000</c:v>
                </c:pt>
                <c:pt idx="66">
                  <c:v>830000000</c:v>
                </c:pt>
                <c:pt idx="67">
                  <c:v>830000000</c:v>
                </c:pt>
                <c:pt idx="68">
                  <c:v>840000000</c:v>
                </c:pt>
                <c:pt idx="69">
                  <c:v>840000000</c:v>
                </c:pt>
                <c:pt idx="70">
                  <c:v>850000000</c:v>
                </c:pt>
                <c:pt idx="71">
                  <c:v>850000000</c:v>
                </c:pt>
                <c:pt idx="72">
                  <c:v>860000000</c:v>
                </c:pt>
                <c:pt idx="73">
                  <c:v>860000000</c:v>
                </c:pt>
                <c:pt idx="74">
                  <c:v>870000000</c:v>
                </c:pt>
                <c:pt idx="75">
                  <c:v>870000000</c:v>
                </c:pt>
                <c:pt idx="76">
                  <c:v>880000000</c:v>
                </c:pt>
                <c:pt idx="77">
                  <c:v>880000000</c:v>
                </c:pt>
                <c:pt idx="78">
                  <c:v>890000000</c:v>
                </c:pt>
                <c:pt idx="79">
                  <c:v>890000000</c:v>
                </c:pt>
                <c:pt idx="80">
                  <c:v>900000000</c:v>
                </c:pt>
                <c:pt idx="81">
                  <c:v>900000000</c:v>
                </c:pt>
                <c:pt idx="82">
                  <c:v>910000000</c:v>
                </c:pt>
                <c:pt idx="83">
                  <c:v>910000000</c:v>
                </c:pt>
                <c:pt idx="84">
                  <c:v>920000000</c:v>
                </c:pt>
                <c:pt idx="85">
                  <c:v>920000000</c:v>
                </c:pt>
                <c:pt idx="86">
                  <c:v>930000000</c:v>
                </c:pt>
                <c:pt idx="87">
                  <c:v>930000000</c:v>
                </c:pt>
                <c:pt idx="88">
                  <c:v>940000000</c:v>
                </c:pt>
                <c:pt idx="89">
                  <c:v>940000000</c:v>
                </c:pt>
                <c:pt idx="90">
                  <c:v>950000000</c:v>
                </c:pt>
                <c:pt idx="91">
                  <c:v>950000000</c:v>
                </c:pt>
                <c:pt idx="92">
                  <c:v>960000000</c:v>
                </c:pt>
                <c:pt idx="93">
                  <c:v>960000000</c:v>
                </c:pt>
                <c:pt idx="94">
                  <c:v>970000000</c:v>
                </c:pt>
                <c:pt idx="95">
                  <c:v>970000000</c:v>
                </c:pt>
                <c:pt idx="96">
                  <c:v>980000000</c:v>
                </c:pt>
                <c:pt idx="97">
                  <c:v>980000000</c:v>
                </c:pt>
                <c:pt idx="98">
                  <c:v>990000000</c:v>
                </c:pt>
                <c:pt idx="99">
                  <c:v>990000000</c:v>
                </c:pt>
                <c:pt idx="100">
                  <c:v>1000000000</c:v>
                </c:pt>
                <c:pt idx="101">
                  <c:v>1000000000</c:v>
                </c:pt>
              </c:numCache>
            </c:numRef>
          </c:xVal>
          <c:yVal>
            <c:numRef>
              <c:f>MCSim3!$AL$2:$AL$103</c:f>
              <c:numCache>
                <c:formatCode>General</c:formatCode>
                <c:ptCount val="102"/>
                <c:pt idx="0">
                  <c:v>0</c:v>
                </c:pt>
                <c:pt idx="1">
                  <c:v>15</c:v>
                </c:pt>
                <c:pt idx="2">
                  <c:v>15</c:v>
                </c:pt>
                <c:pt idx="3">
                  <c:v>20</c:v>
                </c:pt>
                <c:pt idx="4">
                  <c:v>20</c:v>
                </c:pt>
                <c:pt idx="5">
                  <c:v>21</c:v>
                </c:pt>
                <c:pt idx="6">
                  <c:v>21</c:v>
                </c:pt>
                <c:pt idx="7">
                  <c:v>23</c:v>
                </c:pt>
                <c:pt idx="8">
                  <c:v>23</c:v>
                </c:pt>
                <c:pt idx="9">
                  <c:v>23</c:v>
                </c:pt>
                <c:pt idx="10">
                  <c:v>23</c:v>
                </c:pt>
                <c:pt idx="11">
                  <c:v>19</c:v>
                </c:pt>
                <c:pt idx="12">
                  <c:v>19</c:v>
                </c:pt>
                <c:pt idx="13">
                  <c:v>17</c:v>
                </c:pt>
                <c:pt idx="14">
                  <c:v>17</c:v>
                </c:pt>
                <c:pt idx="15">
                  <c:v>19</c:v>
                </c:pt>
                <c:pt idx="16">
                  <c:v>19</c:v>
                </c:pt>
                <c:pt idx="17">
                  <c:v>12</c:v>
                </c:pt>
                <c:pt idx="18">
                  <c:v>12</c:v>
                </c:pt>
                <c:pt idx="19">
                  <c:v>12</c:v>
                </c:pt>
                <c:pt idx="20">
                  <c:v>12</c:v>
                </c:pt>
                <c:pt idx="21">
                  <c:v>22</c:v>
                </c:pt>
                <c:pt idx="22">
                  <c:v>22</c:v>
                </c:pt>
                <c:pt idx="23">
                  <c:v>12</c:v>
                </c:pt>
                <c:pt idx="24">
                  <c:v>12</c:v>
                </c:pt>
                <c:pt idx="25">
                  <c:v>20</c:v>
                </c:pt>
                <c:pt idx="26">
                  <c:v>20</c:v>
                </c:pt>
                <c:pt idx="27">
                  <c:v>20</c:v>
                </c:pt>
                <c:pt idx="28">
                  <c:v>20</c:v>
                </c:pt>
                <c:pt idx="29">
                  <c:v>16</c:v>
                </c:pt>
                <c:pt idx="30">
                  <c:v>16</c:v>
                </c:pt>
                <c:pt idx="31">
                  <c:v>28</c:v>
                </c:pt>
                <c:pt idx="32">
                  <c:v>28</c:v>
                </c:pt>
                <c:pt idx="33">
                  <c:v>17</c:v>
                </c:pt>
                <c:pt idx="34">
                  <c:v>17</c:v>
                </c:pt>
                <c:pt idx="35">
                  <c:v>22</c:v>
                </c:pt>
                <c:pt idx="36">
                  <c:v>22</c:v>
                </c:pt>
                <c:pt idx="37">
                  <c:v>21</c:v>
                </c:pt>
                <c:pt idx="38">
                  <c:v>21</c:v>
                </c:pt>
                <c:pt idx="39">
                  <c:v>25</c:v>
                </c:pt>
                <c:pt idx="40">
                  <c:v>25</c:v>
                </c:pt>
                <c:pt idx="41">
                  <c:v>18</c:v>
                </c:pt>
                <c:pt idx="42">
                  <c:v>18</c:v>
                </c:pt>
                <c:pt idx="43">
                  <c:v>17</c:v>
                </c:pt>
                <c:pt idx="44">
                  <c:v>17</c:v>
                </c:pt>
                <c:pt idx="45">
                  <c:v>18</c:v>
                </c:pt>
                <c:pt idx="46">
                  <c:v>18</c:v>
                </c:pt>
                <c:pt idx="47">
                  <c:v>30</c:v>
                </c:pt>
                <c:pt idx="48">
                  <c:v>30</c:v>
                </c:pt>
                <c:pt idx="49">
                  <c:v>20</c:v>
                </c:pt>
                <c:pt idx="50">
                  <c:v>20</c:v>
                </c:pt>
                <c:pt idx="51">
                  <c:v>22</c:v>
                </c:pt>
                <c:pt idx="52">
                  <c:v>22</c:v>
                </c:pt>
                <c:pt idx="53">
                  <c:v>13</c:v>
                </c:pt>
                <c:pt idx="54">
                  <c:v>13</c:v>
                </c:pt>
                <c:pt idx="55">
                  <c:v>21</c:v>
                </c:pt>
                <c:pt idx="56">
                  <c:v>21</c:v>
                </c:pt>
                <c:pt idx="57">
                  <c:v>16</c:v>
                </c:pt>
                <c:pt idx="58">
                  <c:v>16</c:v>
                </c:pt>
                <c:pt idx="59">
                  <c:v>24</c:v>
                </c:pt>
                <c:pt idx="60">
                  <c:v>24</c:v>
                </c:pt>
                <c:pt idx="61">
                  <c:v>20</c:v>
                </c:pt>
                <c:pt idx="62">
                  <c:v>20</c:v>
                </c:pt>
                <c:pt idx="63">
                  <c:v>29</c:v>
                </c:pt>
                <c:pt idx="64">
                  <c:v>29</c:v>
                </c:pt>
                <c:pt idx="65">
                  <c:v>19</c:v>
                </c:pt>
                <c:pt idx="66">
                  <c:v>19</c:v>
                </c:pt>
                <c:pt idx="67">
                  <c:v>21</c:v>
                </c:pt>
                <c:pt idx="68">
                  <c:v>21</c:v>
                </c:pt>
                <c:pt idx="69">
                  <c:v>24</c:v>
                </c:pt>
                <c:pt idx="70">
                  <c:v>24</c:v>
                </c:pt>
                <c:pt idx="71">
                  <c:v>29</c:v>
                </c:pt>
                <c:pt idx="72">
                  <c:v>29</c:v>
                </c:pt>
                <c:pt idx="73">
                  <c:v>18</c:v>
                </c:pt>
                <c:pt idx="74">
                  <c:v>18</c:v>
                </c:pt>
                <c:pt idx="75">
                  <c:v>18</c:v>
                </c:pt>
                <c:pt idx="76">
                  <c:v>18</c:v>
                </c:pt>
                <c:pt idx="77">
                  <c:v>22</c:v>
                </c:pt>
                <c:pt idx="78">
                  <c:v>22</c:v>
                </c:pt>
                <c:pt idx="79">
                  <c:v>15</c:v>
                </c:pt>
                <c:pt idx="80">
                  <c:v>15</c:v>
                </c:pt>
                <c:pt idx="81">
                  <c:v>11</c:v>
                </c:pt>
                <c:pt idx="82">
                  <c:v>11</c:v>
                </c:pt>
                <c:pt idx="83">
                  <c:v>23</c:v>
                </c:pt>
                <c:pt idx="84">
                  <c:v>23</c:v>
                </c:pt>
                <c:pt idx="85">
                  <c:v>21</c:v>
                </c:pt>
                <c:pt idx="86">
                  <c:v>21</c:v>
                </c:pt>
                <c:pt idx="87">
                  <c:v>21</c:v>
                </c:pt>
                <c:pt idx="88">
                  <c:v>21</c:v>
                </c:pt>
                <c:pt idx="89">
                  <c:v>18</c:v>
                </c:pt>
                <c:pt idx="90">
                  <c:v>18</c:v>
                </c:pt>
                <c:pt idx="91">
                  <c:v>28</c:v>
                </c:pt>
                <c:pt idx="92">
                  <c:v>28</c:v>
                </c:pt>
                <c:pt idx="93">
                  <c:v>20</c:v>
                </c:pt>
                <c:pt idx="94">
                  <c:v>20</c:v>
                </c:pt>
                <c:pt idx="95">
                  <c:v>21</c:v>
                </c:pt>
                <c:pt idx="96">
                  <c:v>21</c:v>
                </c:pt>
                <c:pt idx="97">
                  <c:v>17</c:v>
                </c:pt>
                <c:pt idx="98">
                  <c:v>17</c:v>
                </c:pt>
                <c:pt idx="99">
                  <c:v>22</c:v>
                </c:pt>
                <c:pt idx="100">
                  <c:v>22</c:v>
                </c:pt>
                <c:pt idx="101">
                  <c:v>0</c:v>
                </c:pt>
              </c:numCache>
            </c:numRef>
          </c:yVal>
          <c:smooth val="0"/>
          <c:extLst>
            <c:ext xmlns:c16="http://schemas.microsoft.com/office/drawing/2014/chart" uri="{C3380CC4-5D6E-409C-BE32-E72D297353CC}">
              <c16:uniqueId val="{00000000-3E7A-411E-905A-BEC127346632}"/>
            </c:ext>
          </c:extLst>
        </c:ser>
        <c:dLbls>
          <c:showLegendKey val="0"/>
          <c:showVal val="0"/>
          <c:showCatName val="0"/>
          <c:showSerName val="0"/>
          <c:showPercent val="0"/>
          <c:showBubbleSize val="0"/>
        </c:dLbls>
        <c:axId val="543220304"/>
        <c:axId val="543224896"/>
      </c:scatterChart>
      <c:valAx>
        <c:axId val="543220304"/>
        <c:scaling>
          <c:orientation val="minMax"/>
          <c:max val="1000000000"/>
          <c:min val="500000000"/>
        </c:scaling>
        <c:delete val="0"/>
        <c:axPos val="b"/>
        <c:numFmt formatCode="General" sourceLinked="1"/>
        <c:majorTickMark val="out"/>
        <c:minorTickMark val="none"/>
        <c:tickLblPos val="nextTo"/>
        <c:crossAx val="543224896"/>
        <c:crosses val="autoZero"/>
        <c:crossBetween val="midCat"/>
      </c:valAx>
      <c:valAx>
        <c:axId val="543224896"/>
        <c:scaling>
          <c:orientation val="minMax"/>
        </c:scaling>
        <c:delete val="0"/>
        <c:axPos val="l"/>
        <c:numFmt formatCode="General" sourceLinked="1"/>
        <c:majorTickMark val="none"/>
        <c:minorTickMark val="none"/>
        <c:tickLblPos val="none"/>
        <c:spPr>
          <a:ln w="25400">
            <a:noFill/>
          </a:ln>
        </c:spPr>
        <c:crossAx val="5432203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 of materials for maintenance</a:t>
            </a:r>
          </a:p>
        </c:rich>
      </c:tx>
      <c:overlay val="0"/>
    </c:title>
    <c:autoTitleDeleted val="0"/>
    <c:plotArea>
      <c:layout/>
      <c:scatterChart>
        <c:scatterStyle val="lineMarker"/>
        <c:varyColors val="0"/>
        <c:ser>
          <c:idx val="0"/>
          <c:order val="0"/>
          <c:tx>
            <c:strRef>
              <c:f>MCSim4!$AL$1</c:f>
              <c:strCache>
                <c:ptCount val="1"/>
                <c:pt idx="0">
                  <c:v>$B$6</c:v>
                </c:pt>
              </c:strCache>
            </c:strRef>
          </c:tx>
          <c:marker>
            <c:symbol val="none"/>
          </c:marker>
          <c:xVal>
            <c:numRef>
              <c:f>MCSim4!$AK$2:$AK$75</c:f>
              <c:numCache>
                <c:formatCode>General</c:formatCode>
                <c:ptCount val="74"/>
                <c:pt idx="0">
                  <c:v>1000000</c:v>
                </c:pt>
                <c:pt idx="1">
                  <c:v>1000000</c:v>
                </c:pt>
                <c:pt idx="2">
                  <c:v>1250000</c:v>
                </c:pt>
                <c:pt idx="3">
                  <c:v>1250000</c:v>
                </c:pt>
                <c:pt idx="4">
                  <c:v>1500000</c:v>
                </c:pt>
                <c:pt idx="5">
                  <c:v>1500000</c:v>
                </c:pt>
                <c:pt idx="6">
                  <c:v>1750000</c:v>
                </c:pt>
                <c:pt idx="7">
                  <c:v>1750000</c:v>
                </c:pt>
                <c:pt idx="8">
                  <c:v>2000000</c:v>
                </c:pt>
                <c:pt idx="9">
                  <c:v>2000000</c:v>
                </c:pt>
                <c:pt idx="10">
                  <c:v>2250000</c:v>
                </c:pt>
                <c:pt idx="11">
                  <c:v>2250000</c:v>
                </c:pt>
                <c:pt idx="12">
                  <c:v>2500000</c:v>
                </c:pt>
                <c:pt idx="13">
                  <c:v>2500000</c:v>
                </c:pt>
                <c:pt idx="14">
                  <c:v>2750000</c:v>
                </c:pt>
                <c:pt idx="15">
                  <c:v>2750000</c:v>
                </c:pt>
                <c:pt idx="16">
                  <c:v>3000000</c:v>
                </c:pt>
                <c:pt idx="17">
                  <c:v>3000000</c:v>
                </c:pt>
                <c:pt idx="18">
                  <c:v>3250000</c:v>
                </c:pt>
                <c:pt idx="19">
                  <c:v>3250000</c:v>
                </c:pt>
                <c:pt idx="20">
                  <c:v>3500000</c:v>
                </c:pt>
                <c:pt idx="21">
                  <c:v>3500000</c:v>
                </c:pt>
                <c:pt idx="22">
                  <c:v>3750000</c:v>
                </c:pt>
                <c:pt idx="23">
                  <c:v>3750000</c:v>
                </c:pt>
                <c:pt idx="24">
                  <c:v>4000000</c:v>
                </c:pt>
                <c:pt idx="25">
                  <c:v>4000000</c:v>
                </c:pt>
                <c:pt idx="26">
                  <c:v>4250000</c:v>
                </c:pt>
                <c:pt idx="27">
                  <c:v>4250000</c:v>
                </c:pt>
                <c:pt idx="28">
                  <c:v>4500000</c:v>
                </c:pt>
                <c:pt idx="29">
                  <c:v>4500000</c:v>
                </c:pt>
                <c:pt idx="30">
                  <c:v>4750000</c:v>
                </c:pt>
                <c:pt idx="31">
                  <c:v>4750000</c:v>
                </c:pt>
                <c:pt idx="32">
                  <c:v>5000000</c:v>
                </c:pt>
                <c:pt idx="33">
                  <c:v>5000000</c:v>
                </c:pt>
                <c:pt idx="34">
                  <c:v>5250000</c:v>
                </c:pt>
                <c:pt idx="35">
                  <c:v>5250000</c:v>
                </c:pt>
                <c:pt idx="36">
                  <c:v>5500000</c:v>
                </c:pt>
                <c:pt idx="37">
                  <c:v>5500000</c:v>
                </c:pt>
                <c:pt idx="38">
                  <c:v>5750000</c:v>
                </c:pt>
                <c:pt idx="39">
                  <c:v>5750000</c:v>
                </c:pt>
                <c:pt idx="40">
                  <c:v>6000000</c:v>
                </c:pt>
                <c:pt idx="41">
                  <c:v>6000000</c:v>
                </c:pt>
                <c:pt idx="42">
                  <c:v>6250000</c:v>
                </c:pt>
                <c:pt idx="43">
                  <c:v>6250000</c:v>
                </c:pt>
                <c:pt idx="44">
                  <c:v>6500000</c:v>
                </c:pt>
                <c:pt idx="45">
                  <c:v>6500000</c:v>
                </c:pt>
                <c:pt idx="46">
                  <c:v>6750000</c:v>
                </c:pt>
                <c:pt idx="47">
                  <c:v>6750000</c:v>
                </c:pt>
                <c:pt idx="48">
                  <c:v>7000000</c:v>
                </c:pt>
                <c:pt idx="49">
                  <c:v>7000000</c:v>
                </c:pt>
                <c:pt idx="50">
                  <c:v>7250000</c:v>
                </c:pt>
                <c:pt idx="51">
                  <c:v>7250000</c:v>
                </c:pt>
                <c:pt idx="52">
                  <c:v>7500000</c:v>
                </c:pt>
                <c:pt idx="53">
                  <c:v>7500000</c:v>
                </c:pt>
                <c:pt idx="54">
                  <c:v>7750000</c:v>
                </c:pt>
                <c:pt idx="55">
                  <c:v>7750000</c:v>
                </c:pt>
                <c:pt idx="56">
                  <c:v>8000000</c:v>
                </c:pt>
                <c:pt idx="57">
                  <c:v>8000000</c:v>
                </c:pt>
                <c:pt idx="58">
                  <c:v>8250000</c:v>
                </c:pt>
                <c:pt idx="59">
                  <c:v>8250000</c:v>
                </c:pt>
                <c:pt idx="60">
                  <c:v>8500000</c:v>
                </c:pt>
                <c:pt idx="61">
                  <c:v>8500000</c:v>
                </c:pt>
                <c:pt idx="62">
                  <c:v>8750000</c:v>
                </c:pt>
                <c:pt idx="63">
                  <c:v>8750000</c:v>
                </c:pt>
                <c:pt idx="64">
                  <c:v>9000000</c:v>
                </c:pt>
                <c:pt idx="65">
                  <c:v>9000000</c:v>
                </c:pt>
                <c:pt idx="66">
                  <c:v>9250000</c:v>
                </c:pt>
                <c:pt idx="67">
                  <c:v>9250000</c:v>
                </c:pt>
                <c:pt idx="68">
                  <c:v>9500000</c:v>
                </c:pt>
                <c:pt idx="69">
                  <c:v>9500000</c:v>
                </c:pt>
                <c:pt idx="70">
                  <c:v>9750000</c:v>
                </c:pt>
                <c:pt idx="71">
                  <c:v>9750000</c:v>
                </c:pt>
                <c:pt idx="72">
                  <c:v>10000000</c:v>
                </c:pt>
                <c:pt idx="73">
                  <c:v>10000000</c:v>
                </c:pt>
              </c:numCache>
            </c:numRef>
          </c:xVal>
          <c:yVal>
            <c:numRef>
              <c:f>MCSim4!$AL$2:$AL$75</c:f>
              <c:numCache>
                <c:formatCode>General</c:formatCode>
                <c:ptCount val="74"/>
                <c:pt idx="0">
                  <c:v>0</c:v>
                </c:pt>
                <c:pt idx="1">
                  <c:v>22</c:v>
                </c:pt>
                <c:pt idx="2">
                  <c:v>22</c:v>
                </c:pt>
                <c:pt idx="3">
                  <c:v>25</c:v>
                </c:pt>
                <c:pt idx="4">
                  <c:v>25</c:v>
                </c:pt>
                <c:pt idx="5">
                  <c:v>24</c:v>
                </c:pt>
                <c:pt idx="6">
                  <c:v>24</c:v>
                </c:pt>
                <c:pt idx="7">
                  <c:v>29</c:v>
                </c:pt>
                <c:pt idx="8">
                  <c:v>29</c:v>
                </c:pt>
                <c:pt idx="9">
                  <c:v>31</c:v>
                </c:pt>
                <c:pt idx="10">
                  <c:v>31</c:v>
                </c:pt>
                <c:pt idx="11">
                  <c:v>24</c:v>
                </c:pt>
                <c:pt idx="12">
                  <c:v>24</c:v>
                </c:pt>
                <c:pt idx="13">
                  <c:v>31</c:v>
                </c:pt>
                <c:pt idx="14">
                  <c:v>31</c:v>
                </c:pt>
                <c:pt idx="15">
                  <c:v>25</c:v>
                </c:pt>
                <c:pt idx="16">
                  <c:v>25</c:v>
                </c:pt>
                <c:pt idx="17">
                  <c:v>31</c:v>
                </c:pt>
                <c:pt idx="18">
                  <c:v>31</c:v>
                </c:pt>
                <c:pt idx="19">
                  <c:v>26</c:v>
                </c:pt>
                <c:pt idx="20">
                  <c:v>26</c:v>
                </c:pt>
                <c:pt idx="21">
                  <c:v>17</c:v>
                </c:pt>
                <c:pt idx="22">
                  <c:v>17</c:v>
                </c:pt>
                <c:pt idx="23">
                  <c:v>32</c:v>
                </c:pt>
                <c:pt idx="24">
                  <c:v>32</c:v>
                </c:pt>
                <c:pt idx="25">
                  <c:v>27</c:v>
                </c:pt>
                <c:pt idx="26">
                  <c:v>27</c:v>
                </c:pt>
                <c:pt idx="27">
                  <c:v>29</c:v>
                </c:pt>
                <c:pt idx="28">
                  <c:v>29</c:v>
                </c:pt>
                <c:pt idx="29">
                  <c:v>28</c:v>
                </c:pt>
                <c:pt idx="30">
                  <c:v>28</c:v>
                </c:pt>
                <c:pt idx="31">
                  <c:v>21</c:v>
                </c:pt>
                <c:pt idx="32">
                  <c:v>21</c:v>
                </c:pt>
                <c:pt idx="33">
                  <c:v>24</c:v>
                </c:pt>
                <c:pt idx="34">
                  <c:v>24</c:v>
                </c:pt>
                <c:pt idx="35">
                  <c:v>33</c:v>
                </c:pt>
                <c:pt idx="36">
                  <c:v>33</c:v>
                </c:pt>
                <c:pt idx="37">
                  <c:v>29</c:v>
                </c:pt>
                <c:pt idx="38">
                  <c:v>29</c:v>
                </c:pt>
                <c:pt idx="39">
                  <c:v>32</c:v>
                </c:pt>
                <c:pt idx="40">
                  <c:v>32</c:v>
                </c:pt>
                <c:pt idx="41">
                  <c:v>36</c:v>
                </c:pt>
                <c:pt idx="42">
                  <c:v>36</c:v>
                </c:pt>
                <c:pt idx="43">
                  <c:v>32</c:v>
                </c:pt>
                <c:pt idx="44">
                  <c:v>32</c:v>
                </c:pt>
                <c:pt idx="45">
                  <c:v>43</c:v>
                </c:pt>
                <c:pt idx="46">
                  <c:v>43</c:v>
                </c:pt>
                <c:pt idx="47">
                  <c:v>19</c:v>
                </c:pt>
                <c:pt idx="48">
                  <c:v>19</c:v>
                </c:pt>
                <c:pt idx="49">
                  <c:v>24</c:v>
                </c:pt>
                <c:pt idx="50">
                  <c:v>24</c:v>
                </c:pt>
                <c:pt idx="51">
                  <c:v>32</c:v>
                </c:pt>
                <c:pt idx="52">
                  <c:v>32</c:v>
                </c:pt>
                <c:pt idx="53">
                  <c:v>28</c:v>
                </c:pt>
                <c:pt idx="54">
                  <c:v>28</c:v>
                </c:pt>
                <c:pt idx="55">
                  <c:v>35</c:v>
                </c:pt>
                <c:pt idx="56">
                  <c:v>35</c:v>
                </c:pt>
                <c:pt idx="57">
                  <c:v>24</c:v>
                </c:pt>
                <c:pt idx="58">
                  <c:v>24</c:v>
                </c:pt>
                <c:pt idx="59">
                  <c:v>18</c:v>
                </c:pt>
                <c:pt idx="60">
                  <c:v>18</c:v>
                </c:pt>
                <c:pt idx="61">
                  <c:v>31</c:v>
                </c:pt>
                <c:pt idx="62">
                  <c:v>31</c:v>
                </c:pt>
                <c:pt idx="63">
                  <c:v>32</c:v>
                </c:pt>
                <c:pt idx="64">
                  <c:v>32</c:v>
                </c:pt>
                <c:pt idx="65">
                  <c:v>26</c:v>
                </c:pt>
                <c:pt idx="66">
                  <c:v>26</c:v>
                </c:pt>
                <c:pt idx="67">
                  <c:v>33</c:v>
                </c:pt>
                <c:pt idx="68">
                  <c:v>33</c:v>
                </c:pt>
                <c:pt idx="69">
                  <c:v>26</c:v>
                </c:pt>
                <c:pt idx="70">
                  <c:v>26</c:v>
                </c:pt>
                <c:pt idx="71">
                  <c:v>21</c:v>
                </c:pt>
                <c:pt idx="72">
                  <c:v>21</c:v>
                </c:pt>
                <c:pt idx="73">
                  <c:v>0</c:v>
                </c:pt>
              </c:numCache>
            </c:numRef>
          </c:yVal>
          <c:smooth val="0"/>
          <c:extLst>
            <c:ext xmlns:c16="http://schemas.microsoft.com/office/drawing/2014/chart" uri="{C3380CC4-5D6E-409C-BE32-E72D297353CC}">
              <c16:uniqueId val="{00000000-5A04-4BA6-BAD1-0D48A72C1C5D}"/>
            </c:ext>
          </c:extLst>
        </c:ser>
        <c:dLbls>
          <c:showLegendKey val="0"/>
          <c:showVal val="0"/>
          <c:showCatName val="0"/>
          <c:showSerName val="0"/>
          <c:showPercent val="0"/>
          <c:showBubbleSize val="0"/>
        </c:dLbls>
        <c:axId val="543201936"/>
        <c:axId val="543203576"/>
      </c:scatterChart>
      <c:valAx>
        <c:axId val="543201936"/>
        <c:scaling>
          <c:orientation val="minMax"/>
          <c:max val="10000000"/>
          <c:min val="1000000"/>
        </c:scaling>
        <c:delete val="0"/>
        <c:axPos val="b"/>
        <c:numFmt formatCode="General" sourceLinked="1"/>
        <c:majorTickMark val="out"/>
        <c:minorTickMark val="none"/>
        <c:tickLblPos val="nextTo"/>
        <c:crossAx val="543203576"/>
        <c:crosses val="autoZero"/>
        <c:crossBetween val="midCat"/>
      </c:valAx>
      <c:valAx>
        <c:axId val="543203576"/>
        <c:scaling>
          <c:orientation val="minMax"/>
        </c:scaling>
        <c:delete val="0"/>
        <c:axPos val="l"/>
        <c:numFmt formatCode="General" sourceLinked="1"/>
        <c:majorTickMark val="none"/>
        <c:minorTickMark val="none"/>
        <c:tickLblPos val="none"/>
        <c:spPr>
          <a:ln w="25400">
            <a:noFill/>
          </a:ln>
        </c:spPr>
        <c:crossAx val="5432019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7620</xdr:rowOff>
    </xdr:from>
    <xdr:to>
      <xdr:col>9</xdr:col>
      <xdr:colOff>601980</xdr:colOff>
      <xdr:row>11</xdr:row>
      <xdr:rowOff>175260</xdr:rowOff>
    </xdr:to>
    <xdr:sp macro="" textlink="">
      <xdr:nvSpPr>
        <xdr:cNvPr id="2" name="TextBox 1">
          <a:extLst>
            <a:ext uri="{FF2B5EF4-FFF2-40B4-BE49-F238E27FC236}">
              <a16:creationId xmlns:a16="http://schemas.microsoft.com/office/drawing/2014/main" id="{E8E349C4-1DCC-464F-BD72-368A75470CEB}"/>
            </a:ext>
          </a:extLst>
        </xdr:cNvPr>
        <xdr:cNvSpPr txBox="1"/>
      </xdr:nvSpPr>
      <xdr:spPr>
        <a:xfrm>
          <a:off x="0" y="426720"/>
          <a:ext cx="8755380" cy="18135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u="sng">
              <a:latin typeface="Arial" panose="020B0604020202020204" pitchFamily="34" charset="0"/>
              <a:cs typeface="Arial" panose="020B0604020202020204" pitchFamily="34" charset="0"/>
            </a:rPr>
            <a:t>Purpose</a:t>
          </a:r>
        </a:p>
        <a:p>
          <a:pPr algn="l"/>
          <a:endParaRPr lang="en-SG" sz="1100" b="0" u="none">
            <a:latin typeface="Arial" panose="020B0604020202020204" pitchFamily="34" charset="0"/>
            <a:cs typeface="Arial" panose="020B0604020202020204" pitchFamily="34" charset="0"/>
          </a:endParaRPr>
        </a:p>
        <a:p>
          <a:pPr algn="l"/>
          <a:r>
            <a:rPr lang="en-SG" sz="1100" b="0" u="none">
              <a:latin typeface="Arial" panose="020B0604020202020204" pitchFamily="34" charset="0"/>
              <a:cs typeface="Arial" panose="020B0604020202020204" pitchFamily="34" charset="0"/>
            </a:rPr>
            <a:t>With</a:t>
          </a:r>
          <a:r>
            <a:rPr lang="en-SG" sz="1100" b="0" u="none" baseline="0">
              <a:latin typeface="Arial" panose="020B0604020202020204" pitchFamily="34" charset="0"/>
              <a:cs typeface="Arial" panose="020B0604020202020204" pitchFamily="34" charset="0"/>
            </a:rPr>
            <a:t> the advent of big data and commodification of IoT devices, the topic of predictive maintenance has resurfaced in recent years. Currently, the main issue faced by businesses when implementing predictive maintenance programs is justifying the huge amount of costs required for setting up the relevant technologies. Profitability is a key metric for any businesses, and failing to communicate the benefits of a program to the management results in an almost instantaneous rejection most of the time.</a:t>
          </a:r>
        </a:p>
        <a:p>
          <a:pPr algn="l"/>
          <a:endParaRPr lang="en-SG" sz="1100" b="0" u="none" baseline="0">
            <a:latin typeface="Arial" panose="020B0604020202020204" pitchFamily="34" charset="0"/>
            <a:cs typeface="Arial" panose="020B0604020202020204" pitchFamily="34" charset="0"/>
          </a:endParaRPr>
        </a:p>
        <a:p>
          <a:pPr algn="l"/>
          <a:r>
            <a:rPr lang="en-SG" sz="1100" b="0" u="none" baseline="0">
              <a:latin typeface="Arial" panose="020B0604020202020204" pitchFamily="34" charset="0"/>
              <a:cs typeface="Arial" panose="020B0604020202020204" pitchFamily="34" charset="0"/>
            </a:rPr>
            <a:t>This incremental analysis template aims to serve as a non-biased assessment technique for justifying the implementation of predictive maintenance programs. Ideally, this template will allow the program manager to key in all the costs and savings that can be quantified. Any costs and savings that cannot be quantified or measured reliably will be clearly stated in the assumptions or notes.</a:t>
          </a:r>
          <a:endParaRPr lang="en-SG" sz="1100" b="0" u="none">
            <a:latin typeface="Arial" panose="020B0604020202020204" pitchFamily="34" charset="0"/>
            <a:cs typeface="Arial" panose="020B0604020202020204" pitchFamily="34" charset="0"/>
          </a:endParaRPr>
        </a:p>
      </xdr:txBody>
    </xdr:sp>
    <xdr:clientData/>
  </xdr:twoCellAnchor>
  <xdr:twoCellAnchor>
    <xdr:from>
      <xdr:col>0</xdr:col>
      <xdr:colOff>0</xdr:colOff>
      <xdr:row>13</xdr:row>
      <xdr:rowOff>0</xdr:rowOff>
    </xdr:from>
    <xdr:to>
      <xdr:col>9</xdr:col>
      <xdr:colOff>601980</xdr:colOff>
      <xdr:row>29</xdr:row>
      <xdr:rowOff>175260</xdr:rowOff>
    </xdr:to>
    <xdr:sp macro="" textlink="">
      <xdr:nvSpPr>
        <xdr:cNvPr id="3" name="TextBox 2">
          <a:extLst>
            <a:ext uri="{FF2B5EF4-FFF2-40B4-BE49-F238E27FC236}">
              <a16:creationId xmlns:a16="http://schemas.microsoft.com/office/drawing/2014/main" id="{91174D4C-7395-4E36-B64D-D69E6CB25FB5}"/>
            </a:ext>
          </a:extLst>
        </xdr:cNvPr>
        <xdr:cNvSpPr txBox="1"/>
      </xdr:nvSpPr>
      <xdr:spPr>
        <a:xfrm>
          <a:off x="0" y="2430780"/>
          <a:ext cx="8755380" cy="310134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u="sng">
              <a:solidFill>
                <a:schemeClr val="dk1"/>
              </a:solidFill>
              <a:latin typeface="Arial" panose="020B0604020202020204" pitchFamily="34" charset="0"/>
              <a:ea typeface="+mn-ea"/>
              <a:cs typeface="Arial" panose="020B0604020202020204" pitchFamily="34" charset="0"/>
            </a:rPr>
            <a:t>Template Outline</a:t>
          </a:r>
        </a:p>
        <a:p>
          <a:endParaRPr lang="en-SG" sz="1100" b="0" u="none" baseline="0">
            <a:solidFill>
              <a:schemeClr val="dk1"/>
            </a:solidFill>
            <a:latin typeface="Arial" panose="020B0604020202020204" pitchFamily="34" charset="0"/>
            <a:ea typeface="+mn-ea"/>
            <a:cs typeface="Arial" panose="020B0604020202020204" pitchFamily="34" charset="0"/>
          </a:endParaRPr>
        </a:p>
        <a:p>
          <a:r>
            <a:rPr lang="en-SG" sz="1100" b="0" u="none" baseline="0">
              <a:solidFill>
                <a:schemeClr val="dk1"/>
              </a:solidFill>
              <a:latin typeface="Arial" panose="020B0604020202020204" pitchFamily="34" charset="0"/>
              <a:ea typeface="+mn-ea"/>
              <a:cs typeface="Arial" panose="020B0604020202020204" pitchFamily="34" charset="0"/>
            </a:rPr>
            <a:t>The incremental analysis will be conducted using a three-pronged approach. Mainly, three calculation templates will be used for the incremental analysis. </a:t>
          </a:r>
        </a:p>
        <a:p>
          <a:r>
            <a:rPr lang="en-SG" sz="1100" b="0" u="none" baseline="0">
              <a:solidFill>
                <a:schemeClr val="dk1"/>
              </a:solidFill>
              <a:latin typeface="Arial" panose="020B0604020202020204" pitchFamily="34" charset="0"/>
              <a:ea typeface="+mn-ea"/>
              <a:cs typeface="Arial" panose="020B0604020202020204" pitchFamily="34" charset="0"/>
            </a:rPr>
            <a:t>1) Cost of implementing the predictive maintenance program</a:t>
          </a:r>
        </a:p>
        <a:p>
          <a:r>
            <a:rPr lang="en-SG" sz="1100" b="0" u="none" baseline="0">
              <a:solidFill>
                <a:schemeClr val="dk1"/>
              </a:solidFill>
              <a:latin typeface="Arial" panose="020B0604020202020204" pitchFamily="34" charset="0"/>
              <a:ea typeface="+mn-ea"/>
              <a:cs typeface="Arial" panose="020B0604020202020204" pitchFamily="34" charset="0"/>
            </a:rPr>
            <a:t>2) Direct cost savings from the implementation of the predictive maintenance program</a:t>
          </a:r>
        </a:p>
        <a:p>
          <a:r>
            <a:rPr lang="en-SG" sz="1100" b="0" u="none" baseline="0">
              <a:solidFill>
                <a:schemeClr val="dk1"/>
              </a:solidFill>
              <a:latin typeface="Arial" panose="020B0604020202020204" pitchFamily="34" charset="0"/>
              <a:ea typeface="+mn-ea"/>
              <a:cs typeface="Arial" panose="020B0604020202020204" pitchFamily="34" charset="0"/>
            </a:rPr>
            <a:t>3) Indirect cost savings from the implementation of the predictive maintenance program </a:t>
          </a:r>
        </a:p>
        <a:p>
          <a:endParaRPr lang="en-SG" sz="1100" b="0" u="none" baseline="0">
            <a:solidFill>
              <a:schemeClr val="dk1"/>
            </a:solidFill>
            <a:latin typeface="Arial" panose="020B0604020202020204" pitchFamily="34" charset="0"/>
            <a:ea typeface="+mn-ea"/>
            <a:cs typeface="Arial" panose="020B0604020202020204" pitchFamily="34" charset="0"/>
          </a:endParaRPr>
        </a:p>
        <a:p>
          <a:r>
            <a:rPr lang="en-SG" sz="1100" b="1" u="none" baseline="0">
              <a:solidFill>
                <a:schemeClr val="dk1"/>
              </a:solidFill>
              <a:latin typeface="Arial" panose="020B0604020202020204" pitchFamily="34" charset="0"/>
              <a:ea typeface="+mn-ea"/>
              <a:cs typeface="Arial" panose="020B0604020202020204" pitchFamily="34" charset="0"/>
            </a:rPr>
            <a:t>Note:</a:t>
          </a:r>
          <a:r>
            <a:rPr lang="en-SG" sz="1100" b="0" u="none" baseline="0">
              <a:solidFill>
                <a:schemeClr val="dk1"/>
              </a:solidFill>
              <a:latin typeface="Arial" panose="020B0604020202020204" pitchFamily="34" charset="0"/>
              <a:ea typeface="+mn-ea"/>
              <a:cs typeface="Arial" panose="020B0604020202020204" pitchFamily="34" charset="0"/>
            </a:rPr>
            <a:t> As this is an incremental analysis, only relevant costs will be taken into account. This means sunk costs or any other costs that cannot be recovered or avoided from the implementation of the predictive maintenance program will be ignored in the calculations.</a:t>
          </a:r>
        </a:p>
        <a:p>
          <a:endParaRPr lang="en-SG" sz="1100" b="0" u="none" baseline="0">
            <a:solidFill>
              <a:schemeClr val="dk1"/>
            </a:solidFill>
            <a:latin typeface="Arial" panose="020B0604020202020204" pitchFamily="34" charset="0"/>
            <a:ea typeface="+mn-ea"/>
            <a:cs typeface="Arial" panose="020B0604020202020204" pitchFamily="34" charset="0"/>
          </a:endParaRPr>
        </a:p>
        <a:p>
          <a:r>
            <a:rPr lang="en-SG" sz="1100" b="0" u="none" baseline="0">
              <a:solidFill>
                <a:schemeClr val="dk1"/>
              </a:solidFill>
              <a:latin typeface="Arial" panose="020B0604020202020204" pitchFamily="34" charset="0"/>
              <a:ea typeface="+mn-ea"/>
              <a:cs typeface="Arial" panose="020B0604020202020204" pitchFamily="34" charset="0"/>
            </a:rPr>
            <a:t>This template attempts to generalize the calculations as much as possible in order to cater to any program managers who are interested in quantifying the financial decision of implementing the predictive maintenance program. It is possible for a cost to be relevant for one company and totally irrelevant for another company. Adjustments can be made accordingly for these company-specific details.</a:t>
          </a:r>
        </a:p>
        <a:p>
          <a:endParaRPr lang="en-SG" sz="1100" b="0" u="none" baseline="0">
            <a:solidFill>
              <a:schemeClr val="dk1"/>
            </a:solidFill>
            <a:latin typeface="Arial" panose="020B0604020202020204" pitchFamily="34" charset="0"/>
            <a:ea typeface="+mn-ea"/>
            <a:cs typeface="Arial" panose="020B0604020202020204" pitchFamily="34" charset="0"/>
          </a:endParaRPr>
        </a:p>
        <a:p>
          <a:r>
            <a:rPr lang="en-SG" sz="1100" b="0" u="none" baseline="0">
              <a:solidFill>
                <a:schemeClr val="dk1"/>
              </a:solidFill>
              <a:latin typeface="Arial" panose="020B0604020202020204" pitchFamily="34" charset="0"/>
              <a:ea typeface="+mn-ea"/>
              <a:cs typeface="Arial" panose="020B0604020202020204" pitchFamily="34" charset="0"/>
            </a:rPr>
            <a:t>This template is not meant to be a "once and for all" analysis. As hidden or latent costs surface throughout the predictive maintenance program, it should be reflected in these calculations. Companies can also expand upon this template to perform return on investment or internal rate of return calculations.</a:t>
          </a:r>
          <a:endParaRPr lang="en-SG" sz="1100" b="0" u="none"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18</xdr:col>
      <xdr:colOff>7620</xdr:colOff>
      <xdr:row>34</xdr:row>
      <xdr:rowOff>152400</xdr:rowOff>
    </xdr:to>
    <xdr:sp macro="" textlink="">
      <xdr:nvSpPr>
        <xdr:cNvPr id="2" name="TextBox 1">
          <a:extLst>
            <a:ext uri="{FF2B5EF4-FFF2-40B4-BE49-F238E27FC236}">
              <a16:creationId xmlns:a16="http://schemas.microsoft.com/office/drawing/2014/main" id="{C30534C7-E2CD-44B2-9407-E72612E19C40}"/>
            </a:ext>
          </a:extLst>
        </xdr:cNvPr>
        <xdr:cNvSpPr txBox="1"/>
      </xdr:nvSpPr>
      <xdr:spPr>
        <a:xfrm>
          <a:off x="5882640" y="182880"/>
          <a:ext cx="7932420" cy="618744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u="sng">
              <a:latin typeface="Arial" panose="020B0604020202020204" pitchFamily="34" charset="0"/>
              <a:cs typeface="Arial" panose="020B0604020202020204" pitchFamily="34" charset="0"/>
            </a:rPr>
            <a:t>Notes to Cost of Implementation Template</a:t>
          </a:r>
        </a:p>
        <a:p>
          <a:endParaRPr lang="en-SG" sz="1100" b="1" u="none">
            <a:latin typeface="Arial" panose="020B0604020202020204" pitchFamily="34" charset="0"/>
            <a:cs typeface="Arial" panose="020B0604020202020204" pitchFamily="34" charset="0"/>
          </a:endParaRPr>
        </a:p>
        <a:p>
          <a:r>
            <a:rPr lang="en-SG" sz="1100" b="1" u="none">
              <a:latin typeface="Arial" panose="020B0604020202020204" pitchFamily="34" charset="0"/>
              <a:cs typeface="Arial" panose="020B0604020202020204" pitchFamily="34" charset="0"/>
            </a:rPr>
            <a:t>General notes:</a:t>
          </a:r>
        </a:p>
        <a:p>
          <a:r>
            <a:rPr lang="en-SG" sz="1100" b="0" u="none">
              <a:latin typeface="Arial" panose="020B0604020202020204" pitchFamily="34" charset="0"/>
              <a:cs typeface="Arial" panose="020B0604020202020204" pitchFamily="34" charset="0"/>
            </a:rPr>
            <a:t>- Costs can be either variable</a:t>
          </a:r>
          <a:r>
            <a:rPr lang="en-SG" sz="1100" b="0" u="none" baseline="0">
              <a:latin typeface="Arial" panose="020B0604020202020204" pitchFamily="34" charset="0"/>
              <a:cs typeface="Arial" panose="020B0604020202020204" pitchFamily="34" charset="0"/>
            </a:rPr>
            <a:t> only, fixed only or both.</a:t>
          </a:r>
        </a:p>
        <a:p>
          <a:r>
            <a:rPr lang="en-SG" sz="1100" b="0" u="none" baseline="0">
              <a:latin typeface="Arial" panose="020B0604020202020204" pitchFamily="34" charset="0"/>
              <a:cs typeface="Arial" panose="020B0604020202020204" pitchFamily="34" charset="0"/>
            </a:rPr>
            <a:t>- Some of the references will be made in accordance to the water filtration industry as this template originated from my research scope. However, I will try to keep the cost calculations as generalized as possible for use in other industries.</a:t>
          </a:r>
        </a:p>
        <a:p>
          <a:r>
            <a:rPr lang="en-SG" sz="1100" b="0" u="none">
              <a:latin typeface="Arial" panose="020B0604020202020204" pitchFamily="34" charset="0"/>
              <a:cs typeface="Arial" panose="020B0604020202020204" pitchFamily="34" charset="0"/>
            </a:rPr>
            <a:t>- To allow comparison</a:t>
          </a:r>
          <a:r>
            <a:rPr lang="en-SG" sz="1100" b="0" u="none" baseline="0">
              <a:latin typeface="Arial" panose="020B0604020202020204" pitchFamily="34" charset="0"/>
              <a:cs typeface="Arial" panose="020B0604020202020204" pitchFamily="34" charset="0"/>
            </a:rPr>
            <a:t> within the same timeframe (quarterly/annually), the costs incurred and saved should be for the same period of time. </a:t>
          </a:r>
        </a:p>
        <a:p>
          <a:r>
            <a:rPr lang="en-SG" sz="1100" b="0" u="none" baseline="0">
              <a:latin typeface="Arial" panose="020B0604020202020204" pitchFamily="34" charset="0"/>
              <a:cs typeface="Arial" panose="020B0604020202020204" pitchFamily="34" charset="0"/>
            </a:rPr>
            <a:t>- All units are in dollars ($) unless otherwise specified.</a:t>
          </a:r>
          <a:endParaRPr lang="en-SG" sz="1100" b="0" u="none">
            <a:latin typeface="Arial" panose="020B0604020202020204" pitchFamily="34" charset="0"/>
            <a:cs typeface="Arial" panose="020B0604020202020204" pitchFamily="34" charset="0"/>
          </a:endParaRPr>
        </a:p>
        <a:p>
          <a:endParaRPr lang="en-SG" sz="1100" b="0" u="none">
            <a:latin typeface="Arial" panose="020B0604020202020204" pitchFamily="34" charset="0"/>
            <a:cs typeface="Arial" panose="020B0604020202020204" pitchFamily="34" charset="0"/>
          </a:endParaRPr>
        </a:p>
        <a:p>
          <a:r>
            <a:rPr lang="en-SG" sz="1100" b="1" u="none">
              <a:latin typeface="Arial" panose="020B0604020202020204" pitchFamily="34" charset="0"/>
              <a:cs typeface="Arial" panose="020B0604020202020204" pitchFamily="34" charset="0"/>
            </a:rPr>
            <a:t>Cat</a:t>
          </a:r>
          <a:r>
            <a:rPr lang="en-SG" sz="1100" b="1" u="none" baseline="0">
              <a:latin typeface="Arial" panose="020B0604020202020204" pitchFamily="34" charset="0"/>
              <a:cs typeface="Arial" panose="020B0604020202020204" pitchFamily="34" charset="0"/>
            </a:rPr>
            <a:t> A: </a:t>
          </a:r>
        </a:p>
        <a:p>
          <a:r>
            <a:rPr lang="en-SG" sz="1100" b="0" u="none" baseline="0">
              <a:latin typeface="Arial" panose="020B0604020202020204" pitchFamily="34" charset="0"/>
              <a:cs typeface="Arial" panose="020B0604020202020204" pitchFamily="34" charset="0"/>
            </a:rPr>
            <a:t>- Equipment such as sensors and actuators can be either bought or rented. </a:t>
          </a:r>
        </a:p>
        <a:p>
          <a:r>
            <a:rPr lang="en-SG" sz="1100" b="0" u="none" baseline="0">
              <a:latin typeface="Arial" panose="020B0604020202020204" pitchFamily="34" charset="0"/>
              <a:cs typeface="Arial" panose="020B0604020202020204" pitchFamily="34" charset="0"/>
            </a:rPr>
            <a:t>- If rented, the cost calculation will be just a simple rental fee per period (e.g. monthly/annually). </a:t>
          </a:r>
        </a:p>
        <a:p>
          <a:r>
            <a:rPr lang="en-SG" sz="1100" b="0" u="none" baseline="0">
              <a:latin typeface="Arial" panose="020B0604020202020204" pitchFamily="34" charset="0"/>
              <a:cs typeface="Arial" panose="020B0604020202020204" pitchFamily="34" charset="0"/>
            </a:rPr>
            <a:t>- If bought, the payment can be done on an instalment basis or in one lump sum. Depreciation is an irrelevant cost here as we are performing incremental analysis.</a:t>
          </a:r>
        </a:p>
        <a:p>
          <a:r>
            <a:rPr lang="en-SG" sz="1100" b="0" u="none" baseline="0">
              <a:latin typeface="Arial" panose="020B0604020202020204" pitchFamily="34" charset="0"/>
              <a:cs typeface="Arial" panose="020B0604020202020204" pitchFamily="34" charset="0"/>
            </a:rPr>
            <a:t> - </a:t>
          </a:r>
          <a:r>
            <a:rPr lang="en-SG" sz="1100" b="0" i="0" u="none" baseline="0">
              <a:solidFill>
                <a:schemeClr val="dk1"/>
              </a:solidFill>
              <a:effectLst/>
              <a:latin typeface="Arial" panose="020B0604020202020204" pitchFamily="34" charset="0"/>
              <a:ea typeface="+mn-ea"/>
              <a:cs typeface="Arial" panose="020B0604020202020204" pitchFamily="34" charset="0"/>
            </a:rPr>
            <a:t>A data center is a building, dedicated space within a building, or a group of buildings used to house computer systems and associated components, such as telecommunications and storage systems. </a:t>
          </a:r>
          <a:r>
            <a:rPr lang="en-SG" sz="1100" b="0" i="0">
              <a:solidFill>
                <a:schemeClr val="dk1"/>
              </a:solidFill>
              <a:effectLst/>
              <a:latin typeface="Arial" panose="020B0604020202020204" pitchFamily="34" charset="0"/>
              <a:ea typeface="+mn-ea"/>
              <a:cs typeface="Arial" panose="020B0604020202020204" pitchFamily="34" charset="0"/>
            </a:rPr>
            <a:t>This cost category will probably be a huge upfront cost for companies implementing predictive maintenance and currently do not engage in any data related activities. </a:t>
          </a:r>
        </a:p>
        <a:p>
          <a:r>
            <a:rPr lang="en-SG" sz="1100" b="0" i="0">
              <a:solidFill>
                <a:schemeClr val="dk1"/>
              </a:solidFill>
              <a:effectLst/>
              <a:latin typeface="Arial" panose="020B0604020202020204" pitchFamily="34" charset="0"/>
              <a:ea typeface="+mn-ea"/>
              <a:cs typeface="Arial" panose="020B0604020202020204" pitchFamily="34" charset="0"/>
            </a:rPr>
            <a:t>- With the rise of infrastructure as a service</a:t>
          </a:r>
          <a:r>
            <a:rPr lang="en-SG" sz="1100" b="0" i="0" baseline="0">
              <a:solidFill>
                <a:schemeClr val="dk1"/>
              </a:solidFill>
              <a:effectLst/>
              <a:latin typeface="Arial" panose="020B0604020202020204" pitchFamily="34" charset="0"/>
              <a:ea typeface="+mn-ea"/>
              <a:cs typeface="Arial" panose="020B0604020202020204" pitchFamily="34" charset="0"/>
            </a:rPr>
            <a:t> (IaaS), a physical data center might no longer be required</a:t>
          </a:r>
          <a:r>
            <a:rPr lang="en-SG" sz="1100" b="0" i="0" u="none" baseline="0">
              <a:solidFill>
                <a:schemeClr val="dk1"/>
              </a:solidFill>
              <a:effectLst/>
              <a:latin typeface="Arial" panose="020B0604020202020204" pitchFamily="34" charset="0"/>
              <a:ea typeface="+mn-ea"/>
              <a:cs typeface="Arial" panose="020B0604020202020204" pitchFamily="34" charset="0"/>
            </a:rPr>
            <a:t>. I</a:t>
          </a:r>
          <a:r>
            <a:rPr lang="en-SG" sz="1100" b="0" i="0">
              <a:solidFill>
                <a:schemeClr val="dk1"/>
              </a:solidFill>
              <a:effectLst/>
              <a:latin typeface="Arial" panose="020B0604020202020204" pitchFamily="34" charset="0"/>
              <a:ea typeface="+mn-ea"/>
              <a:cs typeface="Arial" panose="020B0604020202020204" pitchFamily="34" charset="0"/>
            </a:rPr>
            <a:t>nfrastructure as a service </a:t>
          </a:r>
          <a:r>
            <a:rPr lang="en-SG" sz="1100" b="0" i="0" u="none" baseline="0">
              <a:solidFill>
                <a:schemeClr val="dk1"/>
              </a:solidFill>
              <a:effectLst/>
              <a:latin typeface="Arial" panose="020B0604020202020204" pitchFamily="34" charset="0"/>
              <a:ea typeface="+mn-ea"/>
              <a:cs typeface="Arial" panose="020B0604020202020204" pitchFamily="34" charset="0"/>
            </a:rPr>
            <a:t>(IaaS) </a:t>
          </a:r>
          <a:r>
            <a:rPr lang="en-SG" sz="1100" b="0" i="0">
              <a:solidFill>
                <a:schemeClr val="dk1"/>
              </a:solidFill>
              <a:effectLst/>
              <a:latin typeface="Arial" panose="020B0604020202020204" pitchFamily="34" charset="0"/>
              <a:ea typeface="+mn-ea"/>
              <a:cs typeface="Arial" panose="020B0604020202020204" pitchFamily="34" charset="0"/>
            </a:rPr>
            <a:t> is a cloud computing offering in which a vendor provides users access to computing resources such as servers, storage and networking. Organizations use their own platforms and applications within a service provider’s infrastructure.</a:t>
          </a:r>
        </a:p>
        <a:p>
          <a:r>
            <a:rPr lang="en-SG" sz="1100" b="0" i="0" u="none" baseline="0">
              <a:solidFill>
                <a:schemeClr val="dk1"/>
              </a:solidFill>
              <a:effectLst/>
              <a:latin typeface="Arial" panose="020B0604020202020204" pitchFamily="34" charset="0"/>
              <a:ea typeface="+mn-ea"/>
              <a:cs typeface="Arial" panose="020B0604020202020204" pitchFamily="34" charset="0"/>
            </a:rPr>
            <a:t>- Mainframes or high performance computers will be required as huge volumes of data are being captured into the system every second.</a:t>
          </a:r>
          <a:endParaRPr lang="en-SG" sz="1100" b="0" u="none" baseline="0">
            <a:latin typeface="Arial" panose="020B0604020202020204" pitchFamily="34" charset="0"/>
            <a:cs typeface="Arial" panose="020B0604020202020204" pitchFamily="34" charset="0"/>
          </a:endParaRPr>
        </a:p>
        <a:p>
          <a:endParaRPr lang="en-SG" sz="1100" b="0" u="none" baseline="0">
            <a:latin typeface="Arial" panose="020B0604020202020204" pitchFamily="34" charset="0"/>
            <a:cs typeface="Arial" panose="020B0604020202020204" pitchFamily="34" charset="0"/>
          </a:endParaRPr>
        </a:p>
        <a:p>
          <a:r>
            <a:rPr lang="en-SG" sz="1100" b="1" u="none" baseline="0">
              <a:latin typeface="Arial" panose="020B0604020202020204" pitchFamily="34" charset="0"/>
              <a:cs typeface="Arial" panose="020B0604020202020204" pitchFamily="34" charset="0"/>
            </a:rPr>
            <a:t>Cat B: </a:t>
          </a:r>
        </a:p>
        <a:p>
          <a:r>
            <a:rPr lang="en-SG" sz="1100" b="0" u="none" baseline="0">
              <a:latin typeface="Arial" panose="020B0604020202020204" pitchFamily="34" charset="0"/>
              <a:cs typeface="Arial" panose="020B0604020202020204" pitchFamily="34" charset="0"/>
            </a:rPr>
            <a:t>- Supplies are short-term assets that are expected to be used up within a year. This is in contrast to equipment which is a long-term asset expected to have several years of useful life. Supplies may differ according to the industry in which predictive maintenance is being implemented. Supplies cost such as chemicals for cleaning the filtration units may reduce if the predictive maintenance works smoothly which is difficult to know at the planning stage. As such, supplies may be totally irrelevant to some industries or could be represented in the cost savings part.</a:t>
          </a:r>
        </a:p>
        <a:p>
          <a:endParaRPr lang="en-SG" sz="1100" b="0" u="none" baseline="0">
            <a:latin typeface="Arial" panose="020B0604020202020204" pitchFamily="34" charset="0"/>
            <a:cs typeface="Arial" panose="020B0604020202020204" pitchFamily="34" charset="0"/>
          </a:endParaRPr>
        </a:p>
        <a:p>
          <a:r>
            <a:rPr lang="en-SG" sz="1100" b="1" u="none" baseline="0">
              <a:latin typeface="Arial" panose="020B0604020202020204" pitchFamily="34" charset="0"/>
              <a:cs typeface="Arial" panose="020B0604020202020204" pitchFamily="34" charset="0"/>
            </a:rPr>
            <a:t>Cat C: </a:t>
          </a:r>
        </a:p>
        <a:p>
          <a:r>
            <a:rPr lang="en-SG" sz="1100" b="0" u="none" baseline="0">
              <a:latin typeface="Arial" panose="020B0604020202020204" pitchFamily="34" charset="0"/>
              <a:cs typeface="Arial" panose="020B0604020202020204" pitchFamily="34" charset="0"/>
            </a:rPr>
            <a:t>- In order to handle the voluminous data from predictive analytics, a dedicated team consisting of data administrator, IT personnel, data analysts and data scientists is usually required. In addition to all these new hires, the company may also want to upskill and train their existing workers for the onboarding of predictive maintenance. Mass termination of current employees might backfire on the company as these employees possess valuable domain knowledge.</a:t>
          </a:r>
        </a:p>
        <a:p>
          <a:endParaRPr lang="en-SG" sz="1100" b="0" u="none" baseline="0">
            <a:latin typeface="Arial" panose="020B0604020202020204" pitchFamily="34" charset="0"/>
            <a:cs typeface="Arial" panose="020B0604020202020204" pitchFamily="34" charset="0"/>
          </a:endParaRPr>
        </a:p>
        <a:p>
          <a:r>
            <a:rPr lang="en-SG" sz="1100" b="0" u="none" baseline="0">
              <a:latin typeface="Arial" panose="020B0604020202020204" pitchFamily="34" charset="0"/>
              <a:cs typeface="Arial" panose="020B0604020202020204" pitchFamily="34" charset="0"/>
            </a:rPr>
            <a:t>	</a:t>
          </a:r>
          <a:endParaRPr lang="en-SG" sz="1100" b="0" u="none">
            <a:latin typeface="Arial" panose="020B0604020202020204" pitchFamily="34" charset="0"/>
            <a:cs typeface="Arial" panose="020B0604020202020204" pitchFamily="34" charset="0"/>
          </a:endParaRPr>
        </a:p>
      </xdr:txBody>
    </xdr:sp>
    <xdr:clientData/>
  </xdr:twoCellAnchor>
  <xdr:twoCellAnchor>
    <xdr:from>
      <xdr:col>0</xdr:col>
      <xdr:colOff>83820</xdr:colOff>
      <xdr:row>19</xdr:row>
      <xdr:rowOff>0</xdr:rowOff>
    </xdr:from>
    <xdr:to>
      <xdr:col>4</xdr:col>
      <xdr:colOff>0</xdr:colOff>
      <xdr:row>45</xdr:row>
      <xdr:rowOff>167640</xdr:rowOff>
    </xdr:to>
    <xdr:sp macro="" textlink="">
      <xdr:nvSpPr>
        <xdr:cNvPr id="3" name="TextBox 2">
          <a:extLst>
            <a:ext uri="{FF2B5EF4-FFF2-40B4-BE49-F238E27FC236}">
              <a16:creationId xmlns:a16="http://schemas.microsoft.com/office/drawing/2014/main" id="{1153CFBD-2A63-48F4-8D49-70E4AA99B752}"/>
            </a:ext>
          </a:extLst>
        </xdr:cNvPr>
        <xdr:cNvSpPr txBox="1"/>
      </xdr:nvSpPr>
      <xdr:spPr>
        <a:xfrm>
          <a:off x="83820" y="4754880"/>
          <a:ext cx="5166360" cy="49225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SG" sz="1100" b="1" u="sng">
              <a:latin typeface="Arial" panose="020B0604020202020204" pitchFamily="34" charset="0"/>
              <a:cs typeface="Arial" panose="020B0604020202020204" pitchFamily="34" charset="0"/>
            </a:rPr>
            <a:t>Assumptions / Notes (To be filled in by program manager)</a:t>
          </a:r>
        </a:p>
        <a:p>
          <a:pPr algn="ctr"/>
          <a:endParaRPr lang="en-SG" sz="1100" b="1" u="sng">
            <a:latin typeface="Arial" panose="020B0604020202020204" pitchFamily="34" charset="0"/>
            <a:cs typeface="Arial" panose="020B0604020202020204" pitchFamily="34" charset="0"/>
          </a:endParaRPr>
        </a:p>
        <a:p>
          <a:pPr marL="171450" indent="-171450">
            <a:buFont typeface="Wingdings" panose="05000000000000000000" pitchFamily="2" charset="2"/>
            <a:buChar char="q"/>
          </a:pPr>
          <a:r>
            <a:rPr lang="en-SG" sz="1100" b="1" i="0" u="sng" strike="noStrike">
              <a:solidFill>
                <a:schemeClr val="dk1"/>
              </a:solidFill>
              <a:effectLst/>
              <a:latin typeface="Arial" panose="020B0604020202020204" pitchFamily="34" charset="0"/>
              <a:ea typeface="+mn-ea"/>
              <a:cs typeface="Arial" panose="020B0604020202020204" pitchFamily="34" charset="0"/>
            </a:rPr>
            <a:t>Cat A: Equipment</a:t>
          </a:r>
          <a:r>
            <a:rPr lang="en-SG" b="1" u="sng">
              <a:latin typeface="Arial" panose="020B0604020202020204" pitchFamily="34" charset="0"/>
              <a:cs typeface="Arial" panose="020B0604020202020204" pitchFamily="34" charset="0"/>
            </a:rPr>
            <a:t> </a:t>
          </a: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r>
            <a:rPr lang="en-SG" sz="1100" b="1" i="0" u="sng" strike="noStrike">
              <a:solidFill>
                <a:schemeClr val="dk1"/>
              </a:solidFill>
              <a:effectLst/>
              <a:latin typeface="Arial" panose="020B0604020202020204" pitchFamily="34" charset="0"/>
              <a:ea typeface="+mn-ea"/>
              <a:cs typeface="Arial" panose="020B0604020202020204" pitchFamily="34" charset="0"/>
            </a:rPr>
            <a:t>Cat B: Supplies</a:t>
          </a:r>
          <a:r>
            <a:rPr lang="en-SG" b="1" u="sng">
              <a:latin typeface="Arial" panose="020B0604020202020204" pitchFamily="34" charset="0"/>
              <a:cs typeface="Arial" panose="020B0604020202020204" pitchFamily="34" charset="0"/>
            </a:rPr>
            <a:t> </a:t>
          </a: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r>
            <a:rPr lang="en-SG" sz="1100" b="1" i="0" u="sng" strike="noStrike">
              <a:solidFill>
                <a:schemeClr val="dk1"/>
              </a:solidFill>
              <a:effectLst/>
              <a:latin typeface="Arial" panose="020B0604020202020204" pitchFamily="34" charset="0"/>
              <a:ea typeface="+mn-ea"/>
              <a:cs typeface="Arial" panose="020B0604020202020204" pitchFamily="34" charset="0"/>
            </a:rPr>
            <a:t>Cat C: Labor</a:t>
          </a:r>
          <a:r>
            <a:rPr lang="en-SG" b="1" u="sng">
              <a:latin typeface="Arial" panose="020B0604020202020204" pitchFamily="34" charset="0"/>
              <a:cs typeface="Arial" panose="020B0604020202020204" pitchFamily="34" charset="0"/>
            </a:rPr>
            <a:t> </a:t>
          </a: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endParaRPr lang="en-SG" sz="1100" b="1" i="0" u="sng" strike="noStrike">
            <a:solidFill>
              <a:schemeClr val="dk1"/>
            </a:solidFill>
            <a:effectLst/>
            <a:latin typeface="Arial" panose="020B0604020202020204" pitchFamily="34" charset="0"/>
            <a:ea typeface="+mn-ea"/>
            <a:cs typeface="Arial" panose="020B0604020202020204" pitchFamily="34" charset="0"/>
          </a:endParaRPr>
        </a:p>
        <a:p>
          <a:pPr marL="171450" indent="-171450">
            <a:buFont typeface="Wingdings" panose="05000000000000000000" pitchFamily="2" charset="2"/>
            <a:buChar char="q"/>
          </a:pPr>
          <a:r>
            <a:rPr lang="en-SG" sz="1100" b="1" i="0" u="sng" strike="noStrike">
              <a:solidFill>
                <a:schemeClr val="dk1"/>
              </a:solidFill>
              <a:effectLst/>
              <a:latin typeface="Arial" panose="020B0604020202020204" pitchFamily="34" charset="0"/>
              <a:ea typeface="+mn-ea"/>
              <a:cs typeface="Arial" panose="020B0604020202020204" pitchFamily="34" charset="0"/>
            </a:rPr>
            <a:t>Cat D: Overhead</a:t>
          </a:r>
          <a:r>
            <a:rPr lang="en-SG" b="1" u="sng">
              <a:latin typeface="Arial" panose="020B0604020202020204" pitchFamily="34" charset="0"/>
              <a:cs typeface="Arial" panose="020B0604020202020204" pitchFamily="34" charset="0"/>
            </a:rPr>
            <a:t> </a:t>
          </a:r>
        </a:p>
        <a:p>
          <a:pPr marL="171450" indent="-171450">
            <a:buFont typeface="Wingdings" panose="05000000000000000000" pitchFamily="2" charset="2"/>
            <a:buChar char="q"/>
          </a:pPr>
          <a:endParaRPr lang="en-SG" sz="1100" b="1" u="sng">
            <a:latin typeface="Arial" panose="020B0604020202020204" pitchFamily="34" charset="0"/>
            <a:cs typeface="Arial" panose="020B0604020202020204" pitchFamily="34" charset="0"/>
          </a:endParaRPr>
        </a:p>
        <a:p>
          <a:pPr marL="171450" indent="-171450">
            <a:buFont typeface="Wingdings" panose="05000000000000000000" pitchFamily="2" charset="2"/>
            <a:buChar char="q"/>
          </a:pPr>
          <a:endParaRPr lang="en-SG" sz="1100" b="1" u="sng">
            <a:latin typeface="Arial" panose="020B0604020202020204" pitchFamily="34" charset="0"/>
            <a:cs typeface="Arial" panose="020B0604020202020204" pitchFamily="34" charset="0"/>
          </a:endParaRPr>
        </a:p>
        <a:p>
          <a:pPr marL="171450" indent="-171450">
            <a:buFont typeface="Wingdings" panose="05000000000000000000" pitchFamily="2" charset="2"/>
            <a:buChar char="q"/>
          </a:pPr>
          <a:endParaRPr lang="en-SG" sz="1100" b="1" u="sng">
            <a:latin typeface="Arial" panose="020B0604020202020204" pitchFamily="34" charset="0"/>
            <a:cs typeface="Arial" panose="020B0604020202020204" pitchFamily="34" charset="0"/>
          </a:endParaRPr>
        </a:p>
        <a:p>
          <a:pPr marL="171450" indent="-171450">
            <a:buFont typeface="Wingdings" panose="05000000000000000000" pitchFamily="2" charset="2"/>
            <a:buChar char="q"/>
          </a:pPr>
          <a:endParaRPr lang="en-SG" sz="1100" b="1" u="sng">
            <a:latin typeface="Arial" panose="020B0604020202020204" pitchFamily="34" charset="0"/>
            <a:cs typeface="Arial" panose="020B0604020202020204" pitchFamily="34" charset="0"/>
          </a:endParaRPr>
        </a:p>
        <a:p>
          <a:pPr marL="171450" indent="-171450">
            <a:buFont typeface="Wingdings" panose="05000000000000000000" pitchFamily="2" charset="2"/>
            <a:buChar char="q"/>
          </a:pPr>
          <a:r>
            <a:rPr lang="en-SG" sz="1100" b="1" u="sng">
              <a:latin typeface="Arial" panose="020B0604020202020204" pitchFamily="34" charset="0"/>
              <a:cs typeface="Arial" panose="020B0604020202020204" pitchFamily="34" charset="0"/>
            </a:rPr>
            <a:t>Other</a:t>
          </a:r>
          <a:r>
            <a:rPr lang="en-SG" sz="1100" b="1" u="sng" baseline="0">
              <a:latin typeface="Arial" panose="020B0604020202020204" pitchFamily="34" charset="0"/>
              <a:cs typeface="Arial" panose="020B0604020202020204" pitchFamily="34" charset="0"/>
            </a:rPr>
            <a:t>s:</a:t>
          </a:r>
          <a:endParaRPr lang="en-SG" sz="1100" b="1" u="sng">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708660</xdr:colOff>
      <xdr:row>1</xdr:row>
      <xdr:rowOff>7620</xdr:rowOff>
    </xdr:from>
    <xdr:to>
      <xdr:col>15</xdr:col>
      <xdr:colOff>449580</xdr:colOff>
      <xdr:row>23</xdr:row>
      <xdr:rowOff>0</xdr:rowOff>
    </xdr:to>
    <xdr:sp macro="" textlink="">
      <xdr:nvSpPr>
        <xdr:cNvPr id="2" name="TextBox 1">
          <a:extLst>
            <a:ext uri="{FF2B5EF4-FFF2-40B4-BE49-F238E27FC236}">
              <a16:creationId xmlns:a16="http://schemas.microsoft.com/office/drawing/2014/main" id="{F9134A34-751D-432D-B38F-7D1FE533C44D}"/>
            </a:ext>
          </a:extLst>
        </xdr:cNvPr>
        <xdr:cNvSpPr txBox="1"/>
      </xdr:nvSpPr>
      <xdr:spPr>
        <a:xfrm>
          <a:off x="6126480" y="190500"/>
          <a:ext cx="7932420" cy="401574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u="sng">
              <a:latin typeface="Arial" panose="020B0604020202020204" pitchFamily="34" charset="0"/>
              <a:cs typeface="Arial" panose="020B0604020202020204" pitchFamily="34" charset="0"/>
            </a:rPr>
            <a:t>Notes to Direct Cost Savings Template</a:t>
          </a:r>
        </a:p>
        <a:p>
          <a:endParaRPr lang="en-SG" sz="1100" b="1" u="none">
            <a:latin typeface="Arial" panose="020B0604020202020204" pitchFamily="34" charset="0"/>
            <a:cs typeface="Arial" panose="020B0604020202020204" pitchFamily="34" charset="0"/>
          </a:endParaRPr>
        </a:p>
        <a:p>
          <a:r>
            <a:rPr lang="en-SG" sz="1100" b="1" u="none">
              <a:latin typeface="Arial" panose="020B0604020202020204" pitchFamily="34" charset="0"/>
              <a:cs typeface="Arial" panose="020B0604020202020204" pitchFamily="34" charset="0"/>
            </a:rPr>
            <a:t>General notes:</a:t>
          </a:r>
        </a:p>
        <a:p>
          <a:r>
            <a:rPr lang="en-SG" sz="1100" b="0" u="none">
              <a:latin typeface="Arial" panose="020B0604020202020204" pitchFamily="34" charset="0"/>
              <a:cs typeface="Arial" panose="020B0604020202020204" pitchFamily="34" charset="0"/>
            </a:rPr>
            <a:t>- Assume costs can be variable</a:t>
          </a:r>
          <a:r>
            <a:rPr lang="en-SG" sz="1100" b="0" u="none" baseline="0">
              <a:latin typeface="Arial" panose="020B0604020202020204" pitchFamily="34" charset="0"/>
              <a:cs typeface="Arial" panose="020B0604020202020204" pitchFamily="34" charset="0"/>
            </a:rPr>
            <a:t> only and the fixed portion is a sunk cost.</a:t>
          </a:r>
        </a:p>
        <a:p>
          <a:r>
            <a:rPr lang="en-SG" sz="1100" b="0" u="none">
              <a:latin typeface="Arial" panose="020B0604020202020204" pitchFamily="34" charset="0"/>
              <a:cs typeface="Arial" panose="020B0604020202020204" pitchFamily="34" charset="0"/>
            </a:rPr>
            <a:t>- To allow comparison</a:t>
          </a:r>
          <a:r>
            <a:rPr lang="en-SG" sz="1100" b="0" u="none" baseline="0">
              <a:latin typeface="Arial" panose="020B0604020202020204" pitchFamily="34" charset="0"/>
              <a:cs typeface="Arial" panose="020B0604020202020204" pitchFamily="34" charset="0"/>
            </a:rPr>
            <a:t> within the same timeframe (quarterly/annually), the costs incurred and saved should be for the same period of time. </a:t>
          </a:r>
        </a:p>
        <a:p>
          <a:r>
            <a:rPr lang="en-SG" sz="1100" b="0" u="none" baseline="0">
              <a:latin typeface="Arial" panose="020B0604020202020204" pitchFamily="34" charset="0"/>
              <a:cs typeface="Arial" panose="020B0604020202020204" pitchFamily="34" charset="0"/>
            </a:rPr>
            <a:t>- All units are in dollars ($) unless otherwise specified.</a:t>
          </a:r>
        </a:p>
        <a:p>
          <a:r>
            <a:rPr lang="en-SG" sz="1100" b="0" u="none" baseline="0">
              <a:latin typeface="Arial" panose="020B0604020202020204" pitchFamily="34" charset="0"/>
              <a:cs typeface="Arial" panose="020B0604020202020204" pitchFamily="34" charset="0"/>
            </a:rPr>
            <a:t>- Direct cost savings are the concrete financial benefits of implementing a predictive maintenance program. These benefits can be measured accurately and reliably. These benefits are also expected to recur periodically. </a:t>
          </a:r>
          <a:endParaRPr lang="en-SG" sz="1100" b="0" u="none">
            <a:latin typeface="Arial" panose="020B0604020202020204" pitchFamily="34" charset="0"/>
            <a:cs typeface="Arial" panose="020B0604020202020204" pitchFamily="34" charset="0"/>
          </a:endParaRPr>
        </a:p>
        <a:p>
          <a:endParaRPr lang="en-SG" sz="1100" b="0" u="none">
            <a:latin typeface="Arial" panose="020B0604020202020204" pitchFamily="34" charset="0"/>
            <a:cs typeface="Arial" panose="020B0604020202020204" pitchFamily="34" charset="0"/>
          </a:endParaRPr>
        </a:p>
        <a:p>
          <a:r>
            <a:rPr lang="en-SG" sz="1100" b="1" u="none">
              <a:solidFill>
                <a:schemeClr val="dk1"/>
              </a:solidFill>
              <a:latin typeface="Arial" panose="020B0604020202020204" pitchFamily="34" charset="0"/>
              <a:ea typeface="+mn-ea"/>
              <a:cs typeface="Arial" panose="020B0604020202020204" pitchFamily="34" charset="0"/>
            </a:rPr>
            <a:t>Reduction in preventive maintenance operating activities:</a:t>
          </a:r>
        </a:p>
        <a:p>
          <a:r>
            <a:rPr lang="en-SG" sz="1100" b="0" u="none">
              <a:solidFill>
                <a:schemeClr val="dk1"/>
              </a:solidFill>
              <a:latin typeface="Arial" panose="020B0604020202020204" pitchFamily="34" charset="0"/>
              <a:ea typeface="+mn-ea"/>
              <a:cs typeface="Arial" panose="020B0604020202020204" pitchFamily="34" charset="0"/>
            </a:rPr>
            <a:t>-</a:t>
          </a:r>
          <a:r>
            <a:rPr lang="en-SG" sz="1100" b="0" u="none" baseline="0">
              <a:solidFill>
                <a:schemeClr val="dk1"/>
              </a:solidFill>
              <a:latin typeface="Arial" panose="020B0604020202020204" pitchFamily="34" charset="0"/>
              <a:ea typeface="+mn-ea"/>
              <a:cs typeface="Arial" panose="020B0604020202020204" pitchFamily="34" charset="0"/>
            </a:rPr>
            <a:t> Revising the frequency of maintenance activities can lead to cost savings. Occasionally, diagnostic data indicates that there is a need for increased maintenance and this might reverse the savings. The trade off made here is manifested in the indirect cost savings due to increased equipment reliability.</a:t>
          </a:r>
        </a:p>
        <a:p>
          <a:endParaRPr lang="en-SG" sz="1100" b="0" u="none" baseline="0">
            <a:solidFill>
              <a:schemeClr val="dk1"/>
            </a:solidFill>
            <a:latin typeface="Arial" panose="020B0604020202020204" pitchFamily="34" charset="0"/>
            <a:ea typeface="+mn-ea"/>
            <a:cs typeface="Arial" panose="020B0604020202020204" pitchFamily="34" charset="0"/>
          </a:endParaRPr>
        </a:p>
        <a:p>
          <a:r>
            <a:rPr lang="en-SG" sz="1100" b="1" u="none">
              <a:solidFill>
                <a:schemeClr val="dk1"/>
              </a:solidFill>
              <a:latin typeface="Arial" panose="020B0604020202020204" pitchFamily="34" charset="0"/>
              <a:ea typeface="+mn-ea"/>
              <a:cs typeface="Arial" panose="020B0604020202020204" pitchFamily="34" charset="0"/>
            </a:rPr>
            <a:t>Reduction in preventive maintenance financing activities:</a:t>
          </a:r>
        </a:p>
        <a:p>
          <a:r>
            <a:rPr lang="en-SG" sz="1100" b="0" u="none">
              <a:solidFill>
                <a:schemeClr val="dk1"/>
              </a:solidFill>
              <a:latin typeface="Arial" panose="020B0604020202020204" pitchFamily="34" charset="0"/>
              <a:ea typeface="+mn-ea"/>
              <a:cs typeface="Arial" panose="020B0604020202020204" pitchFamily="34" charset="0"/>
            </a:rPr>
            <a:t>-</a:t>
          </a:r>
          <a:r>
            <a:rPr lang="en-SG" sz="1100" b="0" u="none" baseline="0">
              <a:solidFill>
                <a:schemeClr val="dk1"/>
              </a:solidFill>
              <a:latin typeface="Arial" panose="020B0604020202020204" pitchFamily="34" charset="0"/>
              <a:ea typeface="+mn-ea"/>
              <a:cs typeface="Arial" panose="020B0604020202020204" pitchFamily="34" charset="0"/>
            </a:rPr>
            <a:t> Predictive maintenance can lower the risk of mechanical breakdown and insurance companies can reduce the premiums as insurance risks are lower.</a:t>
          </a:r>
        </a:p>
        <a:p>
          <a:endParaRPr lang="en-SG" sz="1100" b="0" u="none" baseline="0">
            <a:solidFill>
              <a:schemeClr val="dk1"/>
            </a:solidFill>
            <a:latin typeface="Arial" panose="020B0604020202020204" pitchFamily="34" charset="0"/>
            <a:ea typeface="+mn-ea"/>
            <a:cs typeface="Arial" panose="020B0604020202020204" pitchFamily="34" charset="0"/>
          </a:endParaRPr>
        </a:p>
        <a:p>
          <a:r>
            <a:rPr lang="en-SG" sz="1100" b="1" u="none">
              <a:solidFill>
                <a:schemeClr val="dk1"/>
              </a:solidFill>
              <a:latin typeface="Arial" panose="020B0604020202020204" pitchFamily="34" charset="0"/>
              <a:ea typeface="+mn-ea"/>
              <a:cs typeface="Arial" panose="020B0604020202020204" pitchFamily="34" charset="0"/>
            </a:rPr>
            <a:t>Disposal of preventive maintenance equipment and supplies:</a:t>
          </a:r>
        </a:p>
        <a:p>
          <a:r>
            <a:rPr lang="en-SG" sz="1100" b="0" u="none">
              <a:solidFill>
                <a:schemeClr val="dk1"/>
              </a:solidFill>
              <a:latin typeface="Arial" panose="020B0604020202020204" pitchFamily="34" charset="0"/>
              <a:ea typeface="+mn-ea"/>
              <a:cs typeface="Arial" panose="020B0604020202020204" pitchFamily="34" charset="0"/>
            </a:rPr>
            <a:t>- This is most</a:t>
          </a:r>
          <a:r>
            <a:rPr lang="en-SG" sz="1100" b="0" u="none" baseline="0">
              <a:solidFill>
                <a:schemeClr val="dk1"/>
              </a:solidFill>
              <a:latin typeface="Arial" panose="020B0604020202020204" pitchFamily="34" charset="0"/>
              <a:ea typeface="+mn-ea"/>
              <a:cs typeface="Arial" panose="020B0604020202020204" pitchFamily="34" charset="0"/>
            </a:rPr>
            <a:t> likely a single occuring event where the company disposes off the equipment and supplies which are exclusive to preventive maintenance. It will probably affect the first year financial statements only.</a:t>
          </a:r>
          <a:r>
            <a:rPr lang="en-SG" sz="1100" b="1" u="none">
              <a:solidFill>
                <a:schemeClr val="dk1"/>
              </a:solidFill>
              <a:latin typeface="Arial" panose="020B0604020202020204" pitchFamily="34" charset="0"/>
              <a:ea typeface="+mn-ea"/>
              <a:cs typeface="Arial" panose="020B0604020202020204" pitchFamily="34" charset="0"/>
            </a:rPr>
            <a:t> </a:t>
          </a:r>
        </a:p>
        <a:p>
          <a:r>
            <a:rPr lang="en-SG" sz="1100" b="0" u="none" baseline="0">
              <a:latin typeface="Arial" panose="020B0604020202020204" pitchFamily="34" charset="0"/>
              <a:cs typeface="Arial" panose="020B0604020202020204" pitchFamily="34" charset="0"/>
            </a:rPr>
            <a:t>	</a:t>
          </a:r>
          <a:endParaRPr lang="en-SG" sz="1100" b="0" u="none">
            <a:latin typeface="Arial" panose="020B0604020202020204" pitchFamily="34" charset="0"/>
            <a:cs typeface="Arial" panose="020B0604020202020204" pitchFamily="34" charset="0"/>
          </a:endParaRPr>
        </a:p>
      </xdr:txBody>
    </xdr:sp>
    <xdr:clientData/>
  </xdr:twoCellAnchor>
  <xdr:twoCellAnchor>
    <xdr:from>
      <xdr:col>0</xdr:col>
      <xdr:colOff>76200</xdr:colOff>
      <xdr:row>14</xdr:row>
      <xdr:rowOff>7620</xdr:rowOff>
    </xdr:from>
    <xdr:to>
      <xdr:col>3</xdr:col>
      <xdr:colOff>0</xdr:colOff>
      <xdr:row>40</xdr:row>
      <xdr:rowOff>175260</xdr:rowOff>
    </xdr:to>
    <xdr:sp macro="" textlink="">
      <xdr:nvSpPr>
        <xdr:cNvPr id="3" name="TextBox 2">
          <a:extLst>
            <a:ext uri="{FF2B5EF4-FFF2-40B4-BE49-F238E27FC236}">
              <a16:creationId xmlns:a16="http://schemas.microsoft.com/office/drawing/2014/main" id="{E093FB4C-8E43-4F09-A18B-F5AD69E2001B}"/>
            </a:ext>
          </a:extLst>
        </xdr:cNvPr>
        <xdr:cNvSpPr txBox="1"/>
      </xdr:nvSpPr>
      <xdr:spPr>
        <a:xfrm>
          <a:off x="76200" y="2019300"/>
          <a:ext cx="5341620" cy="49225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SG" sz="1100" b="1" u="sng">
              <a:latin typeface="Arial" panose="020B0604020202020204" pitchFamily="34" charset="0"/>
              <a:cs typeface="Arial" panose="020B0604020202020204" pitchFamily="34" charset="0"/>
            </a:rPr>
            <a:t>Assumptions / Notes (To be filled in by program manager)</a:t>
          </a:r>
        </a:p>
        <a:p>
          <a:pPr algn="ctr"/>
          <a:endParaRPr lang="en-SG" sz="1100" b="1" u="sng">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274320</xdr:colOff>
      <xdr:row>11</xdr:row>
      <xdr:rowOff>0</xdr:rowOff>
    </xdr:from>
    <xdr:to>
      <xdr:col>3</xdr:col>
      <xdr:colOff>289560</xdr:colOff>
      <xdr:row>37</xdr:row>
      <xdr:rowOff>167640</xdr:rowOff>
    </xdr:to>
    <xdr:sp macro="" textlink="">
      <xdr:nvSpPr>
        <xdr:cNvPr id="2" name="TextBox 1">
          <a:extLst>
            <a:ext uri="{FF2B5EF4-FFF2-40B4-BE49-F238E27FC236}">
              <a16:creationId xmlns:a16="http://schemas.microsoft.com/office/drawing/2014/main" id="{9405E01D-7F08-4805-9464-B3E944FAB165}"/>
            </a:ext>
          </a:extLst>
        </xdr:cNvPr>
        <xdr:cNvSpPr txBox="1"/>
      </xdr:nvSpPr>
      <xdr:spPr>
        <a:xfrm>
          <a:off x="274320" y="2011680"/>
          <a:ext cx="5341620" cy="49225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SG" sz="1100" b="1" u="sng">
              <a:latin typeface="Arial" panose="020B0604020202020204" pitchFamily="34" charset="0"/>
              <a:cs typeface="Arial" panose="020B0604020202020204" pitchFamily="34" charset="0"/>
            </a:rPr>
            <a:t>Assumptions / Notes (To be filled in by program manager)</a:t>
          </a:r>
        </a:p>
        <a:p>
          <a:pPr algn="ctr"/>
          <a:endParaRPr lang="en-SG" sz="1100" b="1" u="sng">
            <a:latin typeface="Arial" panose="020B0604020202020204" pitchFamily="34" charset="0"/>
            <a:cs typeface="Arial" panose="020B0604020202020204" pitchFamily="34" charset="0"/>
          </a:endParaRPr>
        </a:p>
      </xdr:txBody>
    </xdr:sp>
    <xdr:clientData/>
  </xdr:twoCellAnchor>
  <xdr:twoCellAnchor>
    <xdr:from>
      <xdr:col>4</xdr:col>
      <xdr:colOff>0</xdr:colOff>
      <xdr:row>1</xdr:row>
      <xdr:rowOff>0</xdr:rowOff>
    </xdr:from>
    <xdr:to>
      <xdr:col>17</xdr:col>
      <xdr:colOff>7620</xdr:colOff>
      <xdr:row>22</xdr:row>
      <xdr:rowOff>175260</xdr:rowOff>
    </xdr:to>
    <xdr:sp macro="" textlink="">
      <xdr:nvSpPr>
        <xdr:cNvPr id="3" name="TextBox 2">
          <a:extLst>
            <a:ext uri="{FF2B5EF4-FFF2-40B4-BE49-F238E27FC236}">
              <a16:creationId xmlns:a16="http://schemas.microsoft.com/office/drawing/2014/main" id="{4A4A0D6E-0291-43D0-ACFC-581023D856E3}"/>
            </a:ext>
          </a:extLst>
        </xdr:cNvPr>
        <xdr:cNvSpPr txBox="1"/>
      </xdr:nvSpPr>
      <xdr:spPr>
        <a:xfrm>
          <a:off x="5935980" y="182880"/>
          <a:ext cx="7932420" cy="401574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u="sng">
              <a:latin typeface="Arial" panose="020B0604020202020204" pitchFamily="34" charset="0"/>
              <a:cs typeface="Arial" panose="020B0604020202020204" pitchFamily="34" charset="0"/>
            </a:rPr>
            <a:t>Notes to Indirect Direct Cost Savings Template</a:t>
          </a:r>
        </a:p>
        <a:p>
          <a:endParaRPr lang="en-SG" sz="1100" b="1" u="none">
            <a:latin typeface="Arial" panose="020B0604020202020204" pitchFamily="34" charset="0"/>
            <a:cs typeface="Arial" panose="020B0604020202020204" pitchFamily="34" charset="0"/>
          </a:endParaRPr>
        </a:p>
        <a:p>
          <a:r>
            <a:rPr lang="en-SG" sz="1100" b="1" u="none">
              <a:latin typeface="Arial" panose="020B0604020202020204" pitchFamily="34" charset="0"/>
              <a:cs typeface="Arial" panose="020B0604020202020204" pitchFamily="34" charset="0"/>
            </a:rPr>
            <a:t>General notes:</a:t>
          </a:r>
        </a:p>
        <a:p>
          <a:r>
            <a:rPr lang="en-SG" sz="1100" b="0" u="none">
              <a:latin typeface="Arial" panose="020B0604020202020204" pitchFamily="34" charset="0"/>
              <a:cs typeface="Arial" panose="020B0604020202020204" pitchFamily="34" charset="0"/>
            </a:rPr>
            <a:t>- Assume costs can be variable</a:t>
          </a:r>
          <a:r>
            <a:rPr lang="en-SG" sz="1100" b="0" u="none" baseline="0">
              <a:latin typeface="Arial" panose="020B0604020202020204" pitchFamily="34" charset="0"/>
              <a:cs typeface="Arial" panose="020B0604020202020204" pitchFamily="34" charset="0"/>
            </a:rPr>
            <a:t> only and the fixed portion is a sunk cost.</a:t>
          </a:r>
        </a:p>
        <a:p>
          <a:r>
            <a:rPr lang="en-SG" sz="1100" b="0" u="none">
              <a:latin typeface="Arial" panose="020B0604020202020204" pitchFamily="34" charset="0"/>
              <a:cs typeface="Arial" panose="020B0604020202020204" pitchFamily="34" charset="0"/>
            </a:rPr>
            <a:t>- To allow comparison</a:t>
          </a:r>
          <a:r>
            <a:rPr lang="en-SG" sz="1100" b="0" u="none" baseline="0">
              <a:latin typeface="Arial" panose="020B0604020202020204" pitchFamily="34" charset="0"/>
              <a:cs typeface="Arial" panose="020B0604020202020204" pitchFamily="34" charset="0"/>
            </a:rPr>
            <a:t> within the same timeframe (quarterly/annually), the costs incurred and saved should be for the same period of time. </a:t>
          </a:r>
        </a:p>
        <a:p>
          <a:r>
            <a:rPr lang="en-SG" sz="1100" b="0" u="none" baseline="0">
              <a:latin typeface="Arial" panose="020B0604020202020204" pitchFamily="34" charset="0"/>
              <a:cs typeface="Arial" panose="020B0604020202020204" pitchFamily="34" charset="0"/>
            </a:rPr>
            <a:t>- All units are in dollars ($) unless otherwise specified.</a:t>
          </a:r>
          <a:endParaRPr lang="en-SG" sz="1100" b="0" i="0" u="none" strike="noStrike" baseline="0">
            <a:solidFill>
              <a:schemeClr val="dk1"/>
            </a:solidFill>
            <a:effectLst/>
            <a:latin typeface="Arial" panose="020B0604020202020204" pitchFamily="34" charset="0"/>
            <a:ea typeface="+mn-ea"/>
            <a:cs typeface="Arial" panose="020B0604020202020204" pitchFamily="34" charset="0"/>
          </a:endParaRPr>
        </a:p>
        <a:p>
          <a:r>
            <a:rPr lang="en-SG" sz="1100" b="0" u="none" baseline="0">
              <a:latin typeface="Arial" panose="020B0604020202020204" pitchFamily="34" charset="0"/>
              <a:cs typeface="Arial" panose="020B0604020202020204" pitchFamily="34" charset="0"/>
            </a:rPr>
            <a:t>- Indirect cost savings are the most subjective numbers among the 3 templates as lots of assumptions have to be made. It is not easy to come up with a point estimate of the savings that can be achieved. Also, indirect cost savings do not actually appear as cashflow for the company as the event of "equipment failure" did not actually occur.</a:t>
          </a:r>
        </a:p>
        <a:p>
          <a:r>
            <a:rPr lang="en-SG" sz="1100" b="0" u="none" baseline="0">
              <a:latin typeface="Arial" panose="020B0604020202020204" pitchFamily="34" charset="0"/>
              <a:cs typeface="Arial" panose="020B0604020202020204" pitchFamily="34" charset="0"/>
            </a:rPr>
            <a:t>- However, the reason this template is important is because direct cost savings are only a fraction of the true benefits of predictive maintenance. Removing the indirect cost savings estimates will almost definitely make the predictive maintenance program look "bad".</a:t>
          </a:r>
        </a:p>
        <a:p>
          <a:endParaRPr lang="en-SG" sz="1100" b="0" u="none"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SG" sz="1100" b="1" u="none">
              <a:solidFill>
                <a:schemeClr val="dk1"/>
              </a:solidFill>
              <a:latin typeface="Arial" panose="020B0604020202020204" pitchFamily="34" charset="0"/>
              <a:ea typeface="+mn-ea"/>
              <a:cs typeface="Arial" panose="020B0604020202020204" pitchFamily="34" charset="0"/>
            </a:rPr>
            <a:t>Lost productivity/Avoided maintenance:</a:t>
          </a:r>
        </a:p>
        <a:p>
          <a:pPr marL="0" marR="0" lvl="0" indent="0" defTabSz="914400" eaLnBrk="1" fontAlgn="auto" latinLnBrk="0" hangingPunct="1">
            <a:lnSpc>
              <a:spcPct val="100000"/>
            </a:lnSpc>
            <a:spcBef>
              <a:spcPts val="0"/>
            </a:spcBef>
            <a:spcAft>
              <a:spcPts val="0"/>
            </a:spcAft>
            <a:buClrTx/>
            <a:buSzTx/>
            <a:buFontTx/>
            <a:buNone/>
            <a:tabLst/>
            <a:defRPr/>
          </a:pPr>
          <a:r>
            <a:rPr lang="en-SG" sz="1100" b="0" u="none">
              <a:solidFill>
                <a:schemeClr val="dk1"/>
              </a:solidFill>
              <a:latin typeface="Arial" panose="020B0604020202020204" pitchFamily="34" charset="0"/>
              <a:ea typeface="+mn-ea"/>
              <a:cs typeface="Arial" panose="020B0604020202020204" pitchFamily="34" charset="0"/>
            </a:rPr>
            <a:t>- When equipment</a:t>
          </a:r>
          <a:r>
            <a:rPr lang="en-SG" sz="1100" b="0" u="none" baseline="0">
              <a:solidFill>
                <a:schemeClr val="dk1"/>
              </a:solidFill>
              <a:latin typeface="Arial" panose="020B0604020202020204" pitchFamily="34" charset="0"/>
              <a:ea typeface="+mn-ea"/>
              <a:cs typeface="Arial" panose="020B0604020202020204" pitchFamily="34" charset="0"/>
            </a:rPr>
            <a:t> breaks down, the opportunity cost can be small or large depending on the industry. For the water industry, the lost revenue is due to the sale of filtered water that cannot be made. The duration of equipment failure also depends on severity of damage which stems from a probability distribution which may be known or not known.</a:t>
          </a:r>
        </a:p>
        <a:p>
          <a:pPr marL="0" marR="0" lvl="0" indent="0" defTabSz="914400" eaLnBrk="1" fontAlgn="auto" latinLnBrk="0" hangingPunct="1">
            <a:lnSpc>
              <a:spcPct val="100000"/>
            </a:lnSpc>
            <a:spcBef>
              <a:spcPts val="0"/>
            </a:spcBef>
            <a:spcAft>
              <a:spcPts val="0"/>
            </a:spcAft>
            <a:buClrTx/>
            <a:buSzTx/>
            <a:buFontTx/>
            <a:buNone/>
            <a:tabLst/>
            <a:defRPr/>
          </a:pPr>
          <a:r>
            <a:rPr lang="en-SG" sz="1100" b="0" u="none" baseline="0">
              <a:solidFill>
                <a:schemeClr val="dk1"/>
              </a:solidFill>
              <a:latin typeface="Arial" panose="020B0604020202020204" pitchFamily="34" charset="0"/>
              <a:ea typeface="+mn-ea"/>
              <a:cs typeface="Arial" panose="020B0604020202020204" pitchFamily="34" charset="0"/>
            </a:rPr>
            <a:t>- Each avoided failure has the effect of avoided maintenance costs from the reduction of severity of equipment damage, unless the equipment is currently operated using a run-to-failure method. </a:t>
          </a:r>
        </a:p>
        <a:p>
          <a:pPr marL="0" marR="0" lvl="0" indent="0" defTabSz="914400" eaLnBrk="1" fontAlgn="auto" latinLnBrk="0" hangingPunct="1">
            <a:lnSpc>
              <a:spcPct val="100000"/>
            </a:lnSpc>
            <a:spcBef>
              <a:spcPts val="0"/>
            </a:spcBef>
            <a:spcAft>
              <a:spcPts val="0"/>
            </a:spcAft>
            <a:buClrTx/>
            <a:buSzTx/>
            <a:buFontTx/>
            <a:buNone/>
            <a:tabLst/>
            <a:defRPr/>
          </a:pPr>
          <a:r>
            <a:rPr lang="en-SG" sz="1100" b="0" u="none" baseline="0">
              <a:solidFill>
                <a:schemeClr val="dk1"/>
              </a:solidFill>
              <a:latin typeface="Arial" panose="020B0604020202020204" pitchFamily="34" charset="0"/>
              <a:ea typeface="+mn-ea"/>
              <a:cs typeface="Arial" panose="020B0604020202020204" pitchFamily="34" charset="0"/>
            </a:rPr>
            <a:t>- Usually, predictive maintenance programs reap the most benefit from reduction in costs due to unanticipated maintenance repair activities which incur huge amount of costs in terms of materials and labor.</a:t>
          </a:r>
          <a:endParaRPr lang="en-SG" sz="1100" b="0" u="none">
            <a:solidFill>
              <a:schemeClr val="dk1"/>
            </a:solidFill>
            <a:latin typeface="Arial" panose="020B0604020202020204" pitchFamily="34" charset="0"/>
            <a:ea typeface="+mn-ea"/>
            <a:cs typeface="Arial" panose="020B0604020202020204" pitchFamily="34" charset="0"/>
          </a:endParaRPr>
        </a:p>
        <a:p>
          <a:endParaRPr lang="en-SG" sz="1100" b="0" u="none">
            <a:latin typeface="Arial" panose="020B0604020202020204" pitchFamily="34" charset="0"/>
            <a:cs typeface="Arial" panose="020B0604020202020204" pitchFamily="34" charset="0"/>
          </a:endParaRPr>
        </a:p>
        <a:p>
          <a:endParaRPr lang="en-SG" sz="1100" b="0" u="none">
            <a:latin typeface="Arial" panose="020B0604020202020204" pitchFamily="34" charset="0"/>
            <a:cs typeface="Arial" panose="020B0604020202020204" pitchFamily="34" charset="0"/>
          </a:endParaRPr>
        </a:p>
        <a:p>
          <a:endParaRPr lang="en-SG" sz="1100" b="0" u="none">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1</xdr:row>
      <xdr:rowOff>0</xdr:rowOff>
    </xdr:from>
    <xdr:to>
      <xdr:col>13</xdr:col>
      <xdr:colOff>510540</xdr:colOff>
      <xdr:row>3</xdr:row>
      <xdr:rowOff>114300</xdr:rowOff>
    </xdr:to>
    <xdr:sp macro="" textlink="">
      <xdr:nvSpPr>
        <xdr:cNvPr id="2" name="TextBox 1">
          <a:extLst>
            <a:ext uri="{FF2B5EF4-FFF2-40B4-BE49-F238E27FC236}">
              <a16:creationId xmlns:a16="http://schemas.microsoft.com/office/drawing/2014/main" id="{427F739D-BE5D-4ED1-A460-C447904FCBCE}"/>
            </a:ext>
          </a:extLst>
        </xdr:cNvPr>
        <xdr:cNvSpPr txBox="1"/>
      </xdr:nvSpPr>
      <xdr:spPr>
        <a:xfrm>
          <a:off x="2987040" y="182880"/>
          <a:ext cx="6598920" cy="48006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SG" sz="1100" b="1" u="sng">
              <a:latin typeface="Arial" panose="020B0604020202020204" pitchFamily="34" charset="0"/>
              <a:cs typeface="Arial" panose="020B0604020202020204" pitchFamily="34" charset="0"/>
            </a:rPr>
            <a:t>Formula</a:t>
          </a:r>
        </a:p>
        <a:p>
          <a:pPr algn="l"/>
          <a:r>
            <a:rPr lang="en-SG" sz="1100" b="0" u="none">
              <a:latin typeface="Arial" panose="020B0604020202020204" pitchFamily="34" charset="0"/>
              <a:cs typeface="Arial" panose="020B0604020202020204" pitchFamily="34" charset="0"/>
            </a:rPr>
            <a:t>Net</a:t>
          </a:r>
          <a:r>
            <a:rPr lang="en-SG" sz="1100" b="0" u="none" baseline="0">
              <a:latin typeface="Arial" panose="020B0604020202020204" pitchFamily="34" charset="0"/>
              <a:cs typeface="Arial" panose="020B0604020202020204" pitchFamily="34" charset="0"/>
            </a:rPr>
            <a:t> Benefit (Cost) = Total direct cost savings + Total indirect cost savings - Total cost of implementation</a:t>
          </a:r>
          <a:endParaRPr lang="en-SG" sz="1100" b="0" u="none">
            <a:latin typeface="Arial" panose="020B0604020202020204" pitchFamily="34" charset="0"/>
            <a:cs typeface="Arial" panose="020B0604020202020204" pitchFamily="34" charset="0"/>
          </a:endParaRPr>
        </a:p>
        <a:p>
          <a:pPr algn="ctr"/>
          <a:endParaRPr lang="en-SG" sz="1100" b="1" u="sng">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8</xdr:row>
      <xdr:rowOff>0</xdr:rowOff>
    </xdr:from>
    <xdr:to>
      <xdr:col>14</xdr:col>
      <xdr:colOff>0</xdr:colOff>
      <xdr:row>21</xdr:row>
      <xdr:rowOff>0</xdr:rowOff>
    </xdr:to>
    <xdr:graphicFrame macro="">
      <xdr:nvGraphicFramePr>
        <xdr:cNvPr id="2" name="EmpHist">
          <a:extLst>
            <a:ext uri="{FF2B5EF4-FFF2-40B4-BE49-F238E27FC236}">
              <a16:creationId xmlns:a16="http://schemas.microsoft.com/office/drawing/2014/main" id="{77547F52-FB1E-499A-B09F-0435A8A16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8</xdr:row>
      <xdr:rowOff>0</xdr:rowOff>
    </xdr:from>
    <xdr:to>
      <xdr:col>14</xdr:col>
      <xdr:colOff>0</xdr:colOff>
      <xdr:row>21</xdr:row>
      <xdr:rowOff>0</xdr:rowOff>
    </xdr:to>
    <xdr:graphicFrame macro="">
      <xdr:nvGraphicFramePr>
        <xdr:cNvPr id="2" name="EmpHist">
          <a:extLst>
            <a:ext uri="{FF2B5EF4-FFF2-40B4-BE49-F238E27FC236}">
              <a16:creationId xmlns:a16="http://schemas.microsoft.com/office/drawing/2014/main" id="{ED58BF4D-4579-4CF9-8EF6-893F72DEE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8</xdr:row>
      <xdr:rowOff>0</xdr:rowOff>
    </xdr:from>
    <xdr:to>
      <xdr:col>14</xdr:col>
      <xdr:colOff>0</xdr:colOff>
      <xdr:row>21</xdr:row>
      <xdr:rowOff>0</xdr:rowOff>
    </xdr:to>
    <xdr:graphicFrame macro="">
      <xdr:nvGraphicFramePr>
        <xdr:cNvPr id="2" name="EmpHist">
          <a:extLst>
            <a:ext uri="{FF2B5EF4-FFF2-40B4-BE49-F238E27FC236}">
              <a16:creationId xmlns:a16="http://schemas.microsoft.com/office/drawing/2014/main" id="{B2F4DE9F-D8D2-42D1-935F-93D51A6B0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8</xdr:row>
      <xdr:rowOff>0</xdr:rowOff>
    </xdr:from>
    <xdr:to>
      <xdr:col>14</xdr:col>
      <xdr:colOff>0</xdr:colOff>
      <xdr:row>21</xdr:row>
      <xdr:rowOff>0</xdr:rowOff>
    </xdr:to>
    <xdr:graphicFrame macro="">
      <xdr:nvGraphicFramePr>
        <xdr:cNvPr id="2" name="EmpHist">
          <a:extLst>
            <a:ext uri="{FF2B5EF4-FFF2-40B4-BE49-F238E27FC236}">
              <a16:creationId xmlns:a16="http://schemas.microsoft.com/office/drawing/2014/main" id="{F6F9EB81-BB24-4C5E-BB02-F0C50E02A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E69EA-9C52-4857-8EC7-33091BB2C935}">
  <sheetPr codeName="Sheet1"/>
  <dimension ref="A1:J2"/>
  <sheetViews>
    <sheetView tabSelected="1" topLeftCell="A7" workbookViewId="0">
      <selection activeCell="N7" sqref="N7"/>
    </sheetView>
  </sheetViews>
  <sheetFormatPr defaultRowHeight="14.4" x14ac:dyDescent="0.3"/>
  <cols>
    <col min="1" max="1" width="47.77734375" style="1" bestFit="1" customWidth="1"/>
    <col min="2" max="16384" width="8.88671875" style="1"/>
  </cols>
  <sheetData>
    <row r="1" spans="1:10" ht="18.600000000000001" x14ac:dyDescent="0.45">
      <c r="A1" s="49" t="s">
        <v>60</v>
      </c>
      <c r="B1" s="49"/>
      <c r="C1" s="49"/>
      <c r="D1" s="49"/>
      <c r="E1" s="49"/>
      <c r="F1" s="49"/>
      <c r="G1" s="49"/>
      <c r="H1" s="49"/>
      <c r="I1" s="49"/>
      <c r="J1" s="49"/>
    </row>
    <row r="2" spans="1:10" x14ac:dyDescent="0.3">
      <c r="A2" s="50" t="s">
        <v>52</v>
      </c>
      <c r="B2" s="50"/>
      <c r="C2" s="50"/>
      <c r="D2" s="50"/>
      <c r="E2" s="50"/>
      <c r="F2" s="50"/>
      <c r="G2" s="50"/>
      <c r="H2" s="50"/>
      <c r="I2" s="50"/>
      <c r="J2" s="50"/>
    </row>
  </sheetData>
  <mergeCells count="2">
    <mergeCell ref="A1:J1"/>
    <mergeCell ref="A2:J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27B97-2101-427B-A908-DEBB01B4ECDB}">
  <sheetPr codeName="Sheet3"/>
  <dimension ref="A1:D17"/>
  <sheetViews>
    <sheetView workbookViewId="0">
      <selection activeCell="D19" sqref="D19"/>
    </sheetView>
  </sheetViews>
  <sheetFormatPr defaultRowHeight="14.4" x14ac:dyDescent="0.3"/>
  <cols>
    <col min="1" max="1" width="25.6640625" bestFit="1" customWidth="1"/>
    <col min="2" max="2" width="16.21875" bestFit="1" customWidth="1"/>
    <col min="3" max="3" width="13.33203125" bestFit="1" customWidth="1"/>
    <col min="4" max="4" width="21.6640625" bestFit="1" customWidth="1"/>
  </cols>
  <sheetData>
    <row r="1" spans="1:4" x14ac:dyDescent="0.3">
      <c r="A1" s="51" t="s">
        <v>0</v>
      </c>
      <c r="B1" s="51"/>
      <c r="C1" s="51"/>
      <c r="D1" s="51"/>
    </row>
    <row r="2" spans="1:4" x14ac:dyDescent="0.3">
      <c r="A2" s="4" t="s">
        <v>1</v>
      </c>
      <c r="B2" s="4" t="s">
        <v>20</v>
      </c>
      <c r="C2" s="4" t="s">
        <v>4</v>
      </c>
      <c r="D2" s="4" t="s">
        <v>5</v>
      </c>
    </row>
    <row r="3" spans="1:4" x14ac:dyDescent="0.3">
      <c r="A3" s="52" t="s">
        <v>2</v>
      </c>
      <c r="B3" s="52"/>
      <c r="C3" s="52"/>
      <c r="D3" s="52"/>
    </row>
    <row r="4" spans="1:4" x14ac:dyDescent="0.3">
      <c r="A4" s="5" t="s">
        <v>6</v>
      </c>
      <c r="B4" s="44">
        <f>53.61*50</f>
        <v>2680.5</v>
      </c>
      <c r="C4" s="44"/>
      <c r="D4" s="44">
        <f t="shared" ref="D4:D6" si="0">SUM(B4:C4)</f>
        <v>2680.5</v>
      </c>
    </row>
    <row r="5" spans="1:4" x14ac:dyDescent="0.3">
      <c r="A5" s="5" t="s">
        <v>7</v>
      </c>
      <c r="B5" s="44">
        <f>336*50</f>
        <v>16800</v>
      </c>
      <c r="C5" s="44"/>
      <c r="D5" s="44">
        <f>SUM(B5:C5)</f>
        <v>16800</v>
      </c>
    </row>
    <row r="6" spans="1:4" x14ac:dyDescent="0.3">
      <c r="A6" s="6" t="s">
        <v>13</v>
      </c>
      <c r="B6" s="44">
        <f>1800*12</f>
        <v>21600</v>
      </c>
      <c r="C6" s="44"/>
      <c r="D6" s="44">
        <f t="shared" si="0"/>
        <v>21600</v>
      </c>
    </row>
    <row r="7" spans="1:4" x14ac:dyDescent="0.3">
      <c r="A7" s="6" t="s">
        <v>8</v>
      </c>
      <c r="B7" s="44">
        <f>1991*10</f>
        <v>19910</v>
      </c>
      <c r="C7" s="44"/>
      <c r="D7" s="44">
        <f>SUM(B7:C7)</f>
        <v>19910</v>
      </c>
    </row>
    <row r="8" spans="1:4" x14ac:dyDescent="0.3">
      <c r="A8" s="52" t="s">
        <v>49</v>
      </c>
      <c r="B8" s="52"/>
      <c r="C8" s="52"/>
      <c r="D8" s="52"/>
    </row>
    <row r="9" spans="1:4" x14ac:dyDescent="0.3">
      <c r="A9" s="6" t="s">
        <v>25</v>
      </c>
      <c r="B9" s="2"/>
      <c r="C9" s="2">
        <v>879000</v>
      </c>
      <c r="D9" s="2">
        <v>879000</v>
      </c>
    </row>
    <row r="10" spans="1:4" x14ac:dyDescent="0.3">
      <c r="A10" s="6" t="s">
        <v>50</v>
      </c>
      <c r="B10" s="2"/>
      <c r="C10" s="2">
        <v>602114000</v>
      </c>
      <c r="D10" s="2">
        <v>602114000</v>
      </c>
    </row>
    <row r="11" spans="1:4" x14ac:dyDescent="0.3">
      <c r="A11" s="52" t="s">
        <v>3</v>
      </c>
      <c r="B11" s="52"/>
      <c r="C11" s="52"/>
      <c r="D11" s="52"/>
    </row>
    <row r="12" spans="1:4" x14ac:dyDescent="0.3">
      <c r="A12" s="6" t="s">
        <v>12</v>
      </c>
      <c r="B12" s="44">
        <f>50868*2</f>
        <v>101736</v>
      </c>
      <c r="C12" s="44"/>
      <c r="D12" s="44">
        <f t="shared" ref="D12:D15" si="1">SUM(B12:C12)</f>
        <v>101736</v>
      </c>
    </row>
    <row r="13" spans="1:4" x14ac:dyDescent="0.3">
      <c r="A13" s="6" t="s">
        <v>11</v>
      </c>
      <c r="B13" s="44">
        <f>27600*10</f>
        <v>276000</v>
      </c>
      <c r="C13" s="44"/>
      <c r="D13" s="44">
        <f t="shared" si="1"/>
        <v>276000</v>
      </c>
    </row>
    <row r="14" spans="1:4" x14ac:dyDescent="0.3">
      <c r="A14" s="6" t="s">
        <v>10</v>
      </c>
      <c r="B14" s="44">
        <f>51800*10</f>
        <v>518000</v>
      </c>
      <c r="C14" s="44"/>
      <c r="D14" s="44">
        <f t="shared" si="1"/>
        <v>518000</v>
      </c>
    </row>
    <row r="15" spans="1:4" x14ac:dyDescent="0.3">
      <c r="A15" s="6" t="s">
        <v>9</v>
      </c>
      <c r="B15" s="44">
        <f>76823*5</f>
        <v>384115</v>
      </c>
      <c r="C15" s="44"/>
      <c r="D15" s="44">
        <f t="shared" si="1"/>
        <v>384115</v>
      </c>
    </row>
    <row r="16" spans="1:4" x14ac:dyDescent="0.3">
      <c r="A16" s="3" t="s">
        <v>14</v>
      </c>
      <c r="B16" s="44">
        <f>SUM(B4:B7,B9:B10,B12:B15)</f>
        <v>1340841.5</v>
      </c>
      <c r="C16" s="44">
        <f>SUM(C4:C7,C9:C10,C12:C15)</f>
        <v>602993000</v>
      </c>
      <c r="D16" s="45">
        <f>SUM(B16:C16)</f>
        <v>604333841.5</v>
      </c>
    </row>
    <row r="17" spans="1:1" x14ac:dyDescent="0.3">
      <c r="A17" t="s">
        <v>51</v>
      </c>
    </row>
  </sheetData>
  <mergeCells count="4">
    <mergeCell ref="A1:D1"/>
    <mergeCell ref="A3:D3"/>
    <mergeCell ref="A8:D8"/>
    <mergeCell ref="A11:D11"/>
  </mergeCells>
  <pageMargins left="0.7" right="0.7" top="0.75" bottom="0.75" header="0.3" footer="0.3"/>
  <pageSetup paperSize="9" orientation="portrait" horizontalDpi="4294967293"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380A6-0EC5-4A15-8DC8-A3517A1B2399}">
  <sheetPr codeName="Sheet4"/>
  <dimension ref="A1:B11"/>
  <sheetViews>
    <sheetView workbookViewId="0">
      <selection activeCell="C10" sqref="C10"/>
    </sheetView>
  </sheetViews>
  <sheetFormatPr defaultRowHeight="14.4" x14ac:dyDescent="0.3"/>
  <cols>
    <col min="1" max="1" width="21.109375" bestFit="1" customWidth="1"/>
    <col min="2" max="2" width="32.33203125" customWidth="1"/>
    <col min="3" max="3" width="13.33203125" bestFit="1" customWidth="1"/>
    <col min="4" max="4" width="21.6640625" bestFit="1" customWidth="1"/>
  </cols>
  <sheetData>
    <row r="1" spans="1:2" x14ac:dyDescent="0.3">
      <c r="A1" s="55" t="s">
        <v>15</v>
      </c>
      <c r="B1" s="56"/>
    </row>
    <row r="2" spans="1:2" x14ac:dyDescent="0.3">
      <c r="A2" s="4" t="s">
        <v>1</v>
      </c>
      <c r="B2" s="4" t="s">
        <v>20</v>
      </c>
    </row>
    <row r="3" spans="1:2" x14ac:dyDescent="0.3">
      <c r="A3" s="53" t="s">
        <v>21</v>
      </c>
      <c r="B3" s="54"/>
    </row>
    <row r="4" spans="1:2" x14ac:dyDescent="0.3">
      <c r="A4" s="5" t="s">
        <v>18</v>
      </c>
      <c r="B4" s="44">
        <f ca="1">(RAND()*( 500000-50000)+500000)*1000</f>
        <v>642267664.08398008</v>
      </c>
    </row>
    <row r="5" spans="1:2" x14ac:dyDescent="0.3">
      <c r="A5" s="6" t="s">
        <v>19</v>
      </c>
      <c r="B5" s="44">
        <f ca="1">(RAND()*( 500000-50000)+50000)*1000</f>
        <v>159768744.67865643</v>
      </c>
    </row>
    <row r="6" spans="1:2" x14ac:dyDescent="0.3">
      <c r="A6" s="53" t="s">
        <v>22</v>
      </c>
      <c r="B6" s="54"/>
    </row>
    <row r="7" spans="1:2" x14ac:dyDescent="0.3">
      <c r="A7" s="5" t="s">
        <v>16</v>
      </c>
      <c r="B7" s="2">
        <v>98000</v>
      </c>
    </row>
    <row r="8" spans="1:2" x14ac:dyDescent="0.3">
      <c r="A8" s="54" t="s">
        <v>23</v>
      </c>
      <c r="B8" s="54"/>
    </row>
    <row r="9" spans="1:2" x14ac:dyDescent="0.3">
      <c r="A9" s="5" t="s">
        <v>24</v>
      </c>
      <c r="B9" s="2">
        <v>114000</v>
      </c>
    </row>
    <row r="10" spans="1:2" x14ac:dyDescent="0.3">
      <c r="A10" s="5" t="s">
        <v>25</v>
      </c>
      <c r="B10" s="2">
        <f>0.1*B9</f>
        <v>11400</v>
      </c>
    </row>
    <row r="11" spans="1:2" x14ac:dyDescent="0.3">
      <c r="A11" s="3" t="s">
        <v>17</v>
      </c>
      <c r="B11" s="44">
        <f ca="1">SUM(B4,B5,B7,B9,B10)</f>
        <v>802259808.76263654</v>
      </c>
    </row>
  </sheetData>
  <mergeCells count="4">
    <mergeCell ref="A6:B6"/>
    <mergeCell ref="A8:B8"/>
    <mergeCell ref="A1:B1"/>
    <mergeCell ref="A3:B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D8F3-8458-44E1-AD26-93F887F7C2D1}">
  <sheetPr codeName="Sheet5"/>
  <dimension ref="A1:B8"/>
  <sheetViews>
    <sheetView workbookViewId="0">
      <selection activeCell="D8" sqref="D8"/>
    </sheetView>
  </sheetViews>
  <sheetFormatPr defaultRowHeight="14.4" x14ac:dyDescent="0.3"/>
  <cols>
    <col min="1" max="1" width="22.88671875" bestFit="1" customWidth="1"/>
    <col min="2" max="2" width="16.21875" bestFit="1" customWidth="1"/>
  </cols>
  <sheetData>
    <row r="1" spans="1:2" x14ac:dyDescent="0.3">
      <c r="A1" s="55" t="s">
        <v>26</v>
      </c>
      <c r="B1" s="56"/>
    </row>
    <row r="2" spans="1:2" x14ac:dyDescent="0.3">
      <c r="A2" s="4" t="s">
        <v>1</v>
      </c>
      <c r="B2" s="4" t="s">
        <v>20</v>
      </c>
    </row>
    <row r="3" spans="1:2" x14ac:dyDescent="0.3">
      <c r="A3" s="53" t="s">
        <v>27</v>
      </c>
      <c r="B3" s="54"/>
    </row>
    <row r="4" spans="1:2" x14ac:dyDescent="0.3">
      <c r="A4" s="5" t="s">
        <v>30</v>
      </c>
      <c r="B4" s="27">
        <f ca="1">(RAND()*( 1000000-500000)+500000)*1000</f>
        <v>924511493.63511407</v>
      </c>
    </row>
    <row r="5" spans="1:2" x14ac:dyDescent="0.3">
      <c r="A5" s="53" t="s">
        <v>29</v>
      </c>
      <c r="B5" s="54"/>
    </row>
    <row r="6" spans="1:2" x14ac:dyDescent="0.3">
      <c r="A6" s="5" t="s">
        <v>31</v>
      </c>
      <c r="B6" s="27">
        <f ca="1">(RAND()*( 10000000-1000000)+1000000)</f>
        <v>9536973.3706714045</v>
      </c>
    </row>
    <row r="7" spans="1:2" x14ac:dyDescent="0.3">
      <c r="A7" s="5" t="s">
        <v>32</v>
      </c>
      <c r="B7" s="2" t="s">
        <v>48</v>
      </c>
    </row>
    <row r="8" spans="1:2" x14ac:dyDescent="0.3">
      <c r="A8" s="3" t="s">
        <v>28</v>
      </c>
      <c r="B8" s="28">
        <f ca="1">SUM(B4,B6:B7)</f>
        <v>934048467.00578547</v>
      </c>
    </row>
  </sheetData>
  <mergeCells count="3">
    <mergeCell ref="A1:B1"/>
    <mergeCell ref="A3:B3"/>
    <mergeCell ref="A5:B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F6A42-245A-4AAD-9F15-72606265E300}">
  <sheetPr codeName="Sheet6"/>
  <dimension ref="A1:B5"/>
  <sheetViews>
    <sheetView workbookViewId="0">
      <selection activeCell="H9" sqref="H9"/>
    </sheetView>
  </sheetViews>
  <sheetFormatPr defaultRowHeight="14.4" x14ac:dyDescent="0.3"/>
  <cols>
    <col min="1" max="1" width="25.6640625" bestFit="1" customWidth="1"/>
    <col min="2" max="2" width="16.109375" bestFit="1" customWidth="1"/>
  </cols>
  <sheetData>
    <row r="1" spans="1:2" x14ac:dyDescent="0.3">
      <c r="A1" s="2"/>
      <c r="B1" s="2" t="s">
        <v>34</v>
      </c>
    </row>
    <row r="2" spans="1:2" x14ac:dyDescent="0.3">
      <c r="A2" s="3" t="s">
        <v>14</v>
      </c>
      <c r="B2" s="44">
        <f>'Cost of Implementation'!D16</f>
        <v>604333841.5</v>
      </c>
    </row>
    <row r="3" spans="1:2" x14ac:dyDescent="0.3">
      <c r="A3" s="3" t="s">
        <v>17</v>
      </c>
      <c r="B3" s="44">
        <f ca="1">'Direct Cost Savings'!B11</f>
        <v>802259808.76263654</v>
      </c>
    </row>
    <row r="4" spans="1:2" x14ac:dyDescent="0.3">
      <c r="A4" s="3" t="s">
        <v>28</v>
      </c>
      <c r="B4" s="44">
        <f ca="1">'Indirect Cost Savings'!B8</f>
        <v>934048467.00578547</v>
      </c>
    </row>
    <row r="5" spans="1:2" x14ac:dyDescent="0.3">
      <c r="A5" s="3" t="s">
        <v>33</v>
      </c>
      <c r="B5" s="44">
        <f ca="1">B4+B3-B2</f>
        <v>1131974434.2684221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FB786-4C50-4396-98A3-4734AB6EDD57}">
  <sheetPr codeName="Sheet4"/>
  <dimension ref="A1:BN103"/>
  <sheetViews>
    <sheetView showGridLines="0" workbookViewId="0">
      <selection activeCell="J8" sqref="J8"/>
    </sheetView>
  </sheetViews>
  <sheetFormatPr defaultColWidth="10" defaultRowHeight="15.6" x14ac:dyDescent="0.3"/>
  <cols>
    <col min="1" max="1" width="8.88671875" style="14" customWidth="1"/>
    <col min="2" max="2" width="15" style="19" bestFit="1" customWidth="1"/>
    <col min="3" max="3" width="11.77734375" style="8" customWidth="1"/>
    <col min="4" max="4" width="8.44140625" style="8" customWidth="1"/>
    <col min="5" max="5" width="8.44140625" style="9" customWidth="1"/>
    <col min="6" max="6" width="12.88671875" style="29" customWidth="1"/>
    <col min="7" max="7" width="10" style="9"/>
    <col min="8" max="8" width="6.5546875" style="9" customWidth="1"/>
    <col min="9" max="9" width="10.21875" style="9" customWidth="1"/>
    <col min="10" max="10" width="16.109375" style="9" bestFit="1" customWidth="1"/>
    <col min="11" max="13" width="10.21875" style="9" customWidth="1"/>
    <col min="14" max="14" width="10.88671875" style="9" customWidth="1"/>
    <col min="15" max="17" width="10" style="9"/>
    <col min="18" max="19" width="10" style="8"/>
    <col min="20" max="20" width="15.77734375" style="8" customWidth="1"/>
    <col min="21" max="22" width="12.44140625" style="8" customWidth="1"/>
    <col min="23" max="24" width="10" style="8"/>
    <col min="25" max="26" width="9.77734375" style="10" customWidth="1"/>
    <col min="27" max="33" width="10" style="8"/>
    <col min="34" max="43" width="10" style="9"/>
    <col min="44" max="50" width="10" style="8"/>
    <col min="51" max="256" width="10" style="9"/>
    <col min="257" max="257" width="8.88671875" style="9" customWidth="1"/>
    <col min="258" max="259" width="11.77734375" style="9" customWidth="1"/>
    <col min="260" max="261" width="8.44140625" style="9" customWidth="1"/>
    <col min="262" max="262" width="12.88671875" style="9" customWidth="1"/>
    <col min="263" max="263" width="10" style="9"/>
    <col min="264" max="264" width="6.5546875" style="9" customWidth="1"/>
    <col min="265" max="270" width="10.21875" style="9" customWidth="1"/>
    <col min="271" max="275" width="10" style="9"/>
    <col min="276" max="276" width="15.77734375" style="9" customWidth="1"/>
    <col min="277" max="278" width="12.44140625" style="9" customWidth="1"/>
    <col min="279" max="280" width="10" style="9"/>
    <col min="281" max="282" width="9.77734375" style="9" customWidth="1"/>
    <col min="283" max="512" width="10" style="9"/>
    <col min="513" max="513" width="8.88671875" style="9" customWidth="1"/>
    <col min="514" max="515" width="11.77734375" style="9" customWidth="1"/>
    <col min="516" max="517" width="8.44140625" style="9" customWidth="1"/>
    <col min="518" max="518" width="12.88671875" style="9" customWidth="1"/>
    <col min="519" max="519" width="10" style="9"/>
    <col min="520" max="520" width="6.5546875" style="9" customWidth="1"/>
    <col min="521" max="526" width="10.21875" style="9" customWidth="1"/>
    <col min="527" max="531" width="10" style="9"/>
    <col min="532" max="532" width="15.77734375" style="9" customWidth="1"/>
    <col min="533" max="534" width="12.44140625" style="9" customWidth="1"/>
    <col min="535" max="536" width="10" style="9"/>
    <col min="537" max="538" width="9.77734375" style="9" customWidth="1"/>
    <col min="539" max="768" width="10" style="9"/>
    <col min="769" max="769" width="8.88671875" style="9" customWidth="1"/>
    <col min="770" max="771" width="11.77734375" style="9" customWidth="1"/>
    <col min="772" max="773" width="8.44140625" style="9" customWidth="1"/>
    <col min="774" max="774" width="12.88671875" style="9" customWidth="1"/>
    <col min="775" max="775" width="10" style="9"/>
    <col min="776" max="776" width="6.5546875" style="9" customWidth="1"/>
    <col min="777" max="782" width="10.21875" style="9" customWidth="1"/>
    <col min="783" max="787" width="10" style="9"/>
    <col min="788" max="788" width="15.77734375" style="9" customWidth="1"/>
    <col min="789" max="790" width="12.44140625" style="9" customWidth="1"/>
    <col min="791" max="792" width="10" style="9"/>
    <col min="793" max="794" width="9.77734375" style="9" customWidth="1"/>
    <col min="795" max="1024" width="10" style="9"/>
    <col min="1025" max="1025" width="8.88671875" style="9" customWidth="1"/>
    <col min="1026" max="1027" width="11.77734375" style="9" customWidth="1"/>
    <col min="1028" max="1029" width="8.44140625" style="9" customWidth="1"/>
    <col min="1030" max="1030" width="12.88671875" style="9" customWidth="1"/>
    <col min="1031" max="1031" width="10" style="9"/>
    <col min="1032" max="1032" width="6.5546875" style="9" customWidth="1"/>
    <col min="1033" max="1038" width="10.21875" style="9" customWidth="1"/>
    <col min="1039" max="1043" width="10" style="9"/>
    <col min="1044" max="1044" width="15.77734375" style="9" customWidth="1"/>
    <col min="1045" max="1046" width="12.44140625" style="9" customWidth="1"/>
    <col min="1047" max="1048" width="10" style="9"/>
    <col min="1049" max="1050" width="9.77734375" style="9" customWidth="1"/>
    <col min="1051" max="1280" width="10" style="9"/>
    <col min="1281" max="1281" width="8.88671875" style="9" customWidth="1"/>
    <col min="1282" max="1283" width="11.77734375" style="9" customWidth="1"/>
    <col min="1284" max="1285" width="8.44140625" style="9" customWidth="1"/>
    <col min="1286" max="1286" width="12.88671875" style="9" customWidth="1"/>
    <col min="1287" max="1287" width="10" style="9"/>
    <col min="1288" max="1288" width="6.5546875" style="9" customWidth="1"/>
    <col min="1289" max="1294" width="10.21875" style="9" customWidth="1"/>
    <col min="1295" max="1299" width="10" style="9"/>
    <col min="1300" max="1300" width="15.77734375" style="9" customWidth="1"/>
    <col min="1301" max="1302" width="12.44140625" style="9" customWidth="1"/>
    <col min="1303" max="1304" width="10" style="9"/>
    <col min="1305" max="1306" width="9.77734375" style="9" customWidth="1"/>
    <col min="1307" max="1536" width="10" style="9"/>
    <col min="1537" max="1537" width="8.88671875" style="9" customWidth="1"/>
    <col min="1538" max="1539" width="11.77734375" style="9" customWidth="1"/>
    <col min="1540" max="1541" width="8.44140625" style="9" customWidth="1"/>
    <col min="1542" max="1542" width="12.88671875" style="9" customWidth="1"/>
    <col min="1543" max="1543" width="10" style="9"/>
    <col min="1544" max="1544" width="6.5546875" style="9" customWidth="1"/>
    <col min="1545" max="1550" width="10.21875" style="9" customWidth="1"/>
    <col min="1551" max="1555" width="10" style="9"/>
    <col min="1556" max="1556" width="15.77734375" style="9" customWidth="1"/>
    <col min="1557" max="1558" width="12.44140625" style="9" customWidth="1"/>
    <col min="1559" max="1560" width="10" style="9"/>
    <col min="1561" max="1562" width="9.77734375" style="9" customWidth="1"/>
    <col min="1563" max="1792" width="10" style="9"/>
    <col min="1793" max="1793" width="8.88671875" style="9" customWidth="1"/>
    <col min="1794" max="1795" width="11.77734375" style="9" customWidth="1"/>
    <col min="1796" max="1797" width="8.44140625" style="9" customWidth="1"/>
    <col min="1798" max="1798" width="12.88671875" style="9" customWidth="1"/>
    <col min="1799" max="1799" width="10" style="9"/>
    <col min="1800" max="1800" width="6.5546875" style="9" customWidth="1"/>
    <col min="1801" max="1806" width="10.21875" style="9" customWidth="1"/>
    <col min="1807" max="1811" width="10" style="9"/>
    <col min="1812" max="1812" width="15.77734375" style="9" customWidth="1"/>
    <col min="1813" max="1814" width="12.44140625" style="9" customWidth="1"/>
    <col min="1815" max="1816" width="10" style="9"/>
    <col min="1817" max="1818" width="9.77734375" style="9" customWidth="1"/>
    <col min="1819" max="2048" width="10" style="9"/>
    <col min="2049" max="2049" width="8.88671875" style="9" customWidth="1"/>
    <col min="2050" max="2051" width="11.77734375" style="9" customWidth="1"/>
    <col min="2052" max="2053" width="8.44140625" style="9" customWidth="1"/>
    <col min="2054" max="2054" width="12.88671875" style="9" customWidth="1"/>
    <col min="2055" max="2055" width="10" style="9"/>
    <col min="2056" max="2056" width="6.5546875" style="9" customWidth="1"/>
    <col min="2057" max="2062" width="10.21875" style="9" customWidth="1"/>
    <col min="2063" max="2067" width="10" style="9"/>
    <col min="2068" max="2068" width="15.77734375" style="9" customWidth="1"/>
    <col min="2069" max="2070" width="12.44140625" style="9" customWidth="1"/>
    <col min="2071" max="2072" width="10" style="9"/>
    <col min="2073" max="2074" width="9.77734375" style="9" customWidth="1"/>
    <col min="2075" max="2304" width="10" style="9"/>
    <col min="2305" max="2305" width="8.88671875" style="9" customWidth="1"/>
    <col min="2306" max="2307" width="11.77734375" style="9" customWidth="1"/>
    <col min="2308" max="2309" width="8.44140625" style="9" customWidth="1"/>
    <col min="2310" max="2310" width="12.88671875" style="9" customWidth="1"/>
    <col min="2311" max="2311" width="10" style="9"/>
    <col min="2312" max="2312" width="6.5546875" style="9" customWidth="1"/>
    <col min="2313" max="2318" width="10.21875" style="9" customWidth="1"/>
    <col min="2319" max="2323" width="10" style="9"/>
    <col min="2324" max="2324" width="15.77734375" style="9" customWidth="1"/>
    <col min="2325" max="2326" width="12.44140625" style="9" customWidth="1"/>
    <col min="2327" max="2328" width="10" style="9"/>
    <col min="2329" max="2330" width="9.77734375" style="9" customWidth="1"/>
    <col min="2331" max="2560" width="10" style="9"/>
    <col min="2561" max="2561" width="8.88671875" style="9" customWidth="1"/>
    <col min="2562" max="2563" width="11.77734375" style="9" customWidth="1"/>
    <col min="2564" max="2565" width="8.44140625" style="9" customWidth="1"/>
    <col min="2566" max="2566" width="12.88671875" style="9" customWidth="1"/>
    <col min="2567" max="2567" width="10" style="9"/>
    <col min="2568" max="2568" width="6.5546875" style="9" customWidth="1"/>
    <col min="2569" max="2574" width="10.21875" style="9" customWidth="1"/>
    <col min="2575" max="2579" width="10" style="9"/>
    <col min="2580" max="2580" width="15.77734375" style="9" customWidth="1"/>
    <col min="2581" max="2582" width="12.44140625" style="9" customWidth="1"/>
    <col min="2583" max="2584" width="10" style="9"/>
    <col min="2585" max="2586" width="9.77734375" style="9" customWidth="1"/>
    <col min="2587" max="2816" width="10" style="9"/>
    <col min="2817" max="2817" width="8.88671875" style="9" customWidth="1"/>
    <col min="2818" max="2819" width="11.77734375" style="9" customWidth="1"/>
    <col min="2820" max="2821" width="8.44140625" style="9" customWidth="1"/>
    <col min="2822" max="2822" width="12.88671875" style="9" customWidth="1"/>
    <col min="2823" max="2823" width="10" style="9"/>
    <col min="2824" max="2824" width="6.5546875" style="9" customWidth="1"/>
    <col min="2825" max="2830" width="10.21875" style="9" customWidth="1"/>
    <col min="2831" max="2835" width="10" style="9"/>
    <col min="2836" max="2836" width="15.77734375" style="9" customWidth="1"/>
    <col min="2837" max="2838" width="12.44140625" style="9" customWidth="1"/>
    <col min="2839" max="2840" width="10" style="9"/>
    <col min="2841" max="2842" width="9.77734375" style="9" customWidth="1"/>
    <col min="2843" max="3072" width="10" style="9"/>
    <col min="3073" max="3073" width="8.88671875" style="9" customWidth="1"/>
    <col min="3074" max="3075" width="11.77734375" style="9" customWidth="1"/>
    <col min="3076" max="3077" width="8.44140625" style="9" customWidth="1"/>
    <col min="3078" max="3078" width="12.88671875" style="9" customWidth="1"/>
    <col min="3079" max="3079" width="10" style="9"/>
    <col min="3080" max="3080" width="6.5546875" style="9" customWidth="1"/>
    <col min="3081" max="3086" width="10.21875" style="9" customWidth="1"/>
    <col min="3087" max="3091" width="10" style="9"/>
    <col min="3092" max="3092" width="15.77734375" style="9" customWidth="1"/>
    <col min="3093" max="3094" width="12.44140625" style="9" customWidth="1"/>
    <col min="3095" max="3096" width="10" style="9"/>
    <col min="3097" max="3098" width="9.77734375" style="9" customWidth="1"/>
    <col min="3099" max="3328" width="10" style="9"/>
    <col min="3329" max="3329" width="8.88671875" style="9" customWidth="1"/>
    <col min="3330" max="3331" width="11.77734375" style="9" customWidth="1"/>
    <col min="3332" max="3333" width="8.44140625" style="9" customWidth="1"/>
    <col min="3334" max="3334" width="12.88671875" style="9" customWidth="1"/>
    <col min="3335" max="3335" width="10" style="9"/>
    <col min="3336" max="3336" width="6.5546875" style="9" customWidth="1"/>
    <col min="3337" max="3342" width="10.21875" style="9" customWidth="1"/>
    <col min="3343" max="3347" width="10" style="9"/>
    <col min="3348" max="3348" width="15.77734375" style="9" customWidth="1"/>
    <col min="3349" max="3350" width="12.44140625" style="9" customWidth="1"/>
    <col min="3351" max="3352" width="10" style="9"/>
    <col min="3353" max="3354" width="9.77734375" style="9" customWidth="1"/>
    <col min="3355" max="3584" width="10" style="9"/>
    <col min="3585" max="3585" width="8.88671875" style="9" customWidth="1"/>
    <col min="3586" max="3587" width="11.77734375" style="9" customWidth="1"/>
    <col min="3588" max="3589" width="8.44140625" style="9" customWidth="1"/>
    <col min="3590" max="3590" width="12.88671875" style="9" customWidth="1"/>
    <col min="3591" max="3591" width="10" style="9"/>
    <col min="3592" max="3592" width="6.5546875" style="9" customWidth="1"/>
    <col min="3593" max="3598" width="10.21875" style="9" customWidth="1"/>
    <col min="3599" max="3603" width="10" style="9"/>
    <col min="3604" max="3604" width="15.77734375" style="9" customWidth="1"/>
    <col min="3605" max="3606" width="12.44140625" style="9" customWidth="1"/>
    <col min="3607" max="3608" width="10" style="9"/>
    <col min="3609" max="3610" width="9.77734375" style="9" customWidth="1"/>
    <col min="3611" max="3840" width="10" style="9"/>
    <col min="3841" max="3841" width="8.88671875" style="9" customWidth="1"/>
    <col min="3842" max="3843" width="11.77734375" style="9" customWidth="1"/>
    <col min="3844" max="3845" width="8.44140625" style="9" customWidth="1"/>
    <col min="3846" max="3846" width="12.88671875" style="9" customWidth="1"/>
    <col min="3847" max="3847" width="10" style="9"/>
    <col min="3848" max="3848" width="6.5546875" style="9" customWidth="1"/>
    <col min="3849" max="3854" width="10.21875" style="9" customWidth="1"/>
    <col min="3855" max="3859" width="10" style="9"/>
    <col min="3860" max="3860" width="15.77734375" style="9" customWidth="1"/>
    <col min="3861" max="3862" width="12.44140625" style="9" customWidth="1"/>
    <col min="3863" max="3864" width="10" style="9"/>
    <col min="3865" max="3866" width="9.77734375" style="9" customWidth="1"/>
    <col min="3867" max="4096" width="10" style="9"/>
    <col min="4097" max="4097" width="8.88671875" style="9" customWidth="1"/>
    <col min="4098" max="4099" width="11.77734375" style="9" customWidth="1"/>
    <col min="4100" max="4101" width="8.44140625" style="9" customWidth="1"/>
    <col min="4102" max="4102" width="12.88671875" style="9" customWidth="1"/>
    <col min="4103" max="4103" width="10" style="9"/>
    <col min="4104" max="4104" width="6.5546875" style="9" customWidth="1"/>
    <col min="4105" max="4110" width="10.21875" style="9" customWidth="1"/>
    <col min="4111" max="4115" width="10" style="9"/>
    <col min="4116" max="4116" width="15.77734375" style="9" customWidth="1"/>
    <col min="4117" max="4118" width="12.44140625" style="9" customWidth="1"/>
    <col min="4119" max="4120" width="10" style="9"/>
    <col min="4121" max="4122" width="9.77734375" style="9" customWidth="1"/>
    <col min="4123" max="4352" width="10" style="9"/>
    <col min="4353" max="4353" width="8.88671875" style="9" customWidth="1"/>
    <col min="4354" max="4355" width="11.77734375" style="9" customWidth="1"/>
    <col min="4356" max="4357" width="8.44140625" style="9" customWidth="1"/>
    <col min="4358" max="4358" width="12.88671875" style="9" customWidth="1"/>
    <col min="4359" max="4359" width="10" style="9"/>
    <col min="4360" max="4360" width="6.5546875" style="9" customWidth="1"/>
    <col min="4361" max="4366" width="10.21875" style="9" customWidth="1"/>
    <col min="4367" max="4371" width="10" style="9"/>
    <col min="4372" max="4372" width="15.77734375" style="9" customWidth="1"/>
    <col min="4373" max="4374" width="12.44140625" style="9" customWidth="1"/>
    <col min="4375" max="4376" width="10" style="9"/>
    <col min="4377" max="4378" width="9.77734375" style="9" customWidth="1"/>
    <col min="4379" max="4608" width="10" style="9"/>
    <col min="4609" max="4609" width="8.88671875" style="9" customWidth="1"/>
    <col min="4610" max="4611" width="11.77734375" style="9" customWidth="1"/>
    <col min="4612" max="4613" width="8.44140625" style="9" customWidth="1"/>
    <col min="4614" max="4614" width="12.88671875" style="9" customWidth="1"/>
    <col min="4615" max="4615" width="10" style="9"/>
    <col min="4616" max="4616" width="6.5546875" style="9" customWidth="1"/>
    <col min="4617" max="4622" width="10.21875" style="9" customWidth="1"/>
    <col min="4623" max="4627" width="10" style="9"/>
    <col min="4628" max="4628" width="15.77734375" style="9" customWidth="1"/>
    <col min="4629" max="4630" width="12.44140625" style="9" customWidth="1"/>
    <col min="4631" max="4632" width="10" style="9"/>
    <col min="4633" max="4634" width="9.77734375" style="9" customWidth="1"/>
    <col min="4635" max="4864" width="10" style="9"/>
    <col min="4865" max="4865" width="8.88671875" style="9" customWidth="1"/>
    <col min="4866" max="4867" width="11.77734375" style="9" customWidth="1"/>
    <col min="4868" max="4869" width="8.44140625" style="9" customWidth="1"/>
    <col min="4870" max="4870" width="12.88671875" style="9" customWidth="1"/>
    <col min="4871" max="4871" width="10" style="9"/>
    <col min="4872" max="4872" width="6.5546875" style="9" customWidth="1"/>
    <col min="4873" max="4878" width="10.21875" style="9" customWidth="1"/>
    <col min="4879" max="4883" width="10" style="9"/>
    <col min="4884" max="4884" width="15.77734375" style="9" customWidth="1"/>
    <col min="4885" max="4886" width="12.44140625" style="9" customWidth="1"/>
    <col min="4887" max="4888" width="10" style="9"/>
    <col min="4889" max="4890" width="9.77734375" style="9" customWidth="1"/>
    <col min="4891" max="5120" width="10" style="9"/>
    <col min="5121" max="5121" width="8.88671875" style="9" customWidth="1"/>
    <col min="5122" max="5123" width="11.77734375" style="9" customWidth="1"/>
    <col min="5124" max="5125" width="8.44140625" style="9" customWidth="1"/>
    <col min="5126" max="5126" width="12.88671875" style="9" customWidth="1"/>
    <col min="5127" max="5127" width="10" style="9"/>
    <col min="5128" max="5128" width="6.5546875" style="9" customWidth="1"/>
    <col min="5129" max="5134" width="10.21875" style="9" customWidth="1"/>
    <col min="5135" max="5139" width="10" style="9"/>
    <col min="5140" max="5140" width="15.77734375" style="9" customWidth="1"/>
    <col min="5141" max="5142" width="12.44140625" style="9" customWidth="1"/>
    <col min="5143" max="5144" width="10" style="9"/>
    <col min="5145" max="5146" width="9.77734375" style="9" customWidth="1"/>
    <col min="5147" max="5376" width="10" style="9"/>
    <col min="5377" max="5377" width="8.88671875" style="9" customWidth="1"/>
    <col min="5378" max="5379" width="11.77734375" style="9" customWidth="1"/>
    <col min="5380" max="5381" width="8.44140625" style="9" customWidth="1"/>
    <col min="5382" max="5382" width="12.88671875" style="9" customWidth="1"/>
    <col min="5383" max="5383" width="10" style="9"/>
    <col min="5384" max="5384" width="6.5546875" style="9" customWidth="1"/>
    <col min="5385" max="5390" width="10.21875" style="9" customWidth="1"/>
    <col min="5391" max="5395" width="10" style="9"/>
    <col min="5396" max="5396" width="15.77734375" style="9" customWidth="1"/>
    <col min="5397" max="5398" width="12.44140625" style="9" customWidth="1"/>
    <col min="5399" max="5400" width="10" style="9"/>
    <col min="5401" max="5402" width="9.77734375" style="9" customWidth="1"/>
    <col min="5403" max="5632" width="10" style="9"/>
    <col min="5633" max="5633" width="8.88671875" style="9" customWidth="1"/>
    <col min="5634" max="5635" width="11.77734375" style="9" customWidth="1"/>
    <col min="5636" max="5637" width="8.44140625" style="9" customWidth="1"/>
    <col min="5638" max="5638" width="12.88671875" style="9" customWidth="1"/>
    <col min="5639" max="5639" width="10" style="9"/>
    <col min="5640" max="5640" width="6.5546875" style="9" customWidth="1"/>
    <col min="5641" max="5646" width="10.21875" style="9" customWidth="1"/>
    <col min="5647" max="5651" width="10" style="9"/>
    <col min="5652" max="5652" width="15.77734375" style="9" customWidth="1"/>
    <col min="5653" max="5654" width="12.44140625" style="9" customWidth="1"/>
    <col min="5655" max="5656" width="10" style="9"/>
    <col min="5657" max="5658" width="9.77734375" style="9" customWidth="1"/>
    <col min="5659" max="5888" width="10" style="9"/>
    <col min="5889" max="5889" width="8.88671875" style="9" customWidth="1"/>
    <col min="5890" max="5891" width="11.77734375" style="9" customWidth="1"/>
    <col min="5892" max="5893" width="8.44140625" style="9" customWidth="1"/>
    <col min="5894" max="5894" width="12.88671875" style="9" customWidth="1"/>
    <col min="5895" max="5895" width="10" style="9"/>
    <col min="5896" max="5896" width="6.5546875" style="9" customWidth="1"/>
    <col min="5897" max="5902" width="10.21875" style="9" customWidth="1"/>
    <col min="5903" max="5907" width="10" style="9"/>
    <col min="5908" max="5908" width="15.77734375" style="9" customWidth="1"/>
    <col min="5909" max="5910" width="12.44140625" style="9" customWidth="1"/>
    <col min="5911" max="5912" width="10" style="9"/>
    <col min="5913" max="5914" width="9.77734375" style="9" customWidth="1"/>
    <col min="5915" max="6144" width="10" style="9"/>
    <col min="6145" max="6145" width="8.88671875" style="9" customWidth="1"/>
    <col min="6146" max="6147" width="11.77734375" style="9" customWidth="1"/>
    <col min="6148" max="6149" width="8.44140625" style="9" customWidth="1"/>
    <col min="6150" max="6150" width="12.88671875" style="9" customWidth="1"/>
    <col min="6151" max="6151" width="10" style="9"/>
    <col min="6152" max="6152" width="6.5546875" style="9" customWidth="1"/>
    <col min="6153" max="6158" width="10.21875" style="9" customWidth="1"/>
    <col min="6159" max="6163" width="10" style="9"/>
    <col min="6164" max="6164" width="15.77734375" style="9" customWidth="1"/>
    <col min="6165" max="6166" width="12.44140625" style="9" customWidth="1"/>
    <col min="6167" max="6168" width="10" style="9"/>
    <col min="6169" max="6170" width="9.77734375" style="9" customWidth="1"/>
    <col min="6171" max="6400" width="10" style="9"/>
    <col min="6401" max="6401" width="8.88671875" style="9" customWidth="1"/>
    <col min="6402" max="6403" width="11.77734375" style="9" customWidth="1"/>
    <col min="6404" max="6405" width="8.44140625" style="9" customWidth="1"/>
    <col min="6406" max="6406" width="12.88671875" style="9" customWidth="1"/>
    <col min="6407" max="6407" width="10" style="9"/>
    <col min="6408" max="6408" width="6.5546875" style="9" customWidth="1"/>
    <col min="6409" max="6414" width="10.21875" style="9" customWidth="1"/>
    <col min="6415" max="6419" width="10" style="9"/>
    <col min="6420" max="6420" width="15.77734375" style="9" customWidth="1"/>
    <col min="6421" max="6422" width="12.44140625" style="9" customWidth="1"/>
    <col min="6423" max="6424" width="10" style="9"/>
    <col min="6425" max="6426" width="9.77734375" style="9" customWidth="1"/>
    <col min="6427" max="6656" width="10" style="9"/>
    <col min="6657" max="6657" width="8.88671875" style="9" customWidth="1"/>
    <col min="6658" max="6659" width="11.77734375" style="9" customWidth="1"/>
    <col min="6660" max="6661" width="8.44140625" style="9" customWidth="1"/>
    <col min="6662" max="6662" width="12.88671875" style="9" customWidth="1"/>
    <col min="6663" max="6663" width="10" style="9"/>
    <col min="6664" max="6664" width="6.5546875" style="9" customWidth="1"/>
    <col min="6665" max="6670" width="10.21875" style="9" customWidth="1"/>
    <col min="6671" max="6675" width="10" style="9"/>
    <col min="6676" max="6676" width="15.77734375" style="9" customWidth="1"/>
    <col min="6677" max="6678" width="12.44140625" style="9" customWidth="1"/>
    <col min="6679" max="6680" width="10" style="9"/>
    <col min="6681" max="6682" width="9.77734375" style="9" customWidth="1"/>
    <col min="6683" max="6912" width="10" style="9"/>
    <col min="6913" max="6913" width="8.88671875" style="9" customWidth="1"/>
    <col min="6914" max="6915" width="11.77734375" style="9" customWidth="1"/>
    <col min="6916" max="6917" width="8.44140625" style="9" customWidth="1"/>
    <col min="6918" max="6918" width="12.88671875" style="9" customWidth="1"/>
    <col min="6919" max="6919" width="10" style="9"/>
    <col min="6920" max="6920" width="6.5546875" style="9" customWidth="1"/>
    <col min="6921" max="6926" width="10.21875" style="9" customWidth="1"/>
    <col min="6927" max="6931" width="10" style="9"/>
    <col min="6932" max="6932" width="15.77734375" style="9" customWidth="1"/>
    <col min="6933" max="6934" width="12.44140625" style="9" customWidth="1"/>
    <col min="6935" max="6936" width="10" style="9"/>
    <col min="6937" max="6938" width="9.77734375" style="9" customWidth="1"/>
    <col min="6939" max="7168" width="10" style="9"/>
    <col min="7169" max="7169" width="8.88671875" style="9" customWidth="1"/>
    <col min="7170" max="7171" width="11.77734375" style="9" customWidth="1"/>
    <col min="7172" max="7173" width="8.44140625" style="9" customWidth="1"/>
    <col min="7174" max="7174" width="12.88671875" style="9" customWidth="1"/>
    <col min="7175" max="7175" width="10" style="9"/>
    <col min="7176" max="7176" width="6.5546875" style="9" customWidth="1"/>
    <col min="7177" max="7182" width="10.21875" style="9" customWidth="1"/>
    <col min="7183" max="7187" width="10" style="9"/>
    <col min="7188" max="7188" width="15.77734375" style="9" customWidth="1"/>
    <col min="7189" max="7190" width="12.44140625" style="9" customWidth="1"/>
    <col min="7191" max="7192" width="10" style="9"/>
    <col min="7193" max="7194" width="9.77734375" style="9" customWidth="1"/>
    <col min="7195" max="7424" width="10" style="9"/>
    <col min="7425" max="7425" width="8.88671875" style="9" customWidth="1"/>
    <col min="7426" max="7427" width="11.77734375" style="9" customWidth="1"/>
    <col min="7428" max="7429" width="8.44140625" style="9" customWidth="1"/>
    <col min="7430" max="7430" width="12.88671875" style="9" customWidth="1"/>
    <col min="7431" max="7431" width="10" style="9"/>
    <col min="7432" max="7432" width="6.5546875" style="9" customWidth="1"/>
    <col min="7433" max="7438" width="10.21875" style="9" customWidth="1"/>
    <col min="7439" max="7443" width="10" style="9"/>
    <col min="7444" max="7444" width="15.77734375" style="9" customWidth="1"/>
    <col min="7445" max="7446" width="12.44140625" style="9" customWidth="1"/>
    <col min="7447" max="7448" width="10" style="9"/>
    <col min="7449" max="7450" width="9.77734375" style="9" customWidth="1"/>
    <col min="7451" max="7680" width="10" style="9"/>
    <col min="7681" max="7681" width="8.88671875" style="9" customWidth="1"/>
    <col min="7682" max="7683" width="11.77734375" style="9" customWidth="1"/>
    <col min="7684" max="7685" width="8.44140625" style="9" customWidth="1"/>
    <col min="7686" max="7686" width="12.88671875" style="9" customWidth="1"/>
    <col min="7687" max="7687" width="10" style="9"/>
    <col min="7688" max="7688" width="6.5546875" style="9" customWidth="1"/>
    <col min="7689" max="7694" width="10.21875" style="9" customWidth="1"/>
    <col min="7695" max="7699" width="10" style="9"/>
    <col min="7700" max="7700" width="15.77734375" style="9" customWidth="1"/>
    <col min="7701" max="7702" width="12.44140625" style="9" customWidth="1"/>
    <col min="7703" max="7704" width="10" style="9"/>
    <col min="7705" max="7706" width="9.77734375" style="9" customWidth="1"/>
    <col min="7707" max="7936" width="10" style="9"/>
    <col min="7937" max="7937" width="8.88671875" style="9" customWidth="1"/>
    <col min="7938" max="7939" width="11.77734375" style="9" customWidth="1"/>
    <col min="7940" max="7941" width="8.44140625" style="9" customWidth="1"/>
    <col min="7942" max="7942" width="12.88671875" style="9" customWidth="1"/>
    <col min="7943" max="7943" width="10" style="9"/>
    <col min="7944" max="7944" width="6.5546875" style="9" customWidth="1"/>
    <col min="7945" max="7950" width="10.21875" style="9" customWidth="1"/>
    <col min="7951" max="7955" width="10" style="9"/>
    <col min="7956" max="7956" width="15.77734375" style="9" customWidth="1"/>
    <col min="7957" max="7958" width="12.44140625" style="9" customWidth="1"/>
    <col min="7959" max="7960" width="10" style="9"/>
    <col min="7961" max="7962" width="9.77734375" style="9" customWidth="1"/>
    <col min="7963" max="8192" width="10" style="9"/>
    <col min="8193" max="8193" width="8.88671875" style="9" customWidth="1"/>
    <col min="8194" max="8195" width="11.77734375" style="9" customWidth="1"/>
    <col min="8196" max="8197" width="8.44140625" style="9" customWidth="1"/>
    <col min="8198" max="8198" width="12.88671875" style="9" customWidth="1"/>
    <col min="8199" max="8199" width="10" style="9"/>
    <col min="8200" max="8200" width="6.5546875" style="9" customWidth="1"/>
    <col min="8201" max="8206" width="10.21875" style="9" customWidth="1"/>
    <col min="8207" max="8211" width="10" style="9"/>
    <col min="8212" max="8212" width="15.77734375" style="9" customWidth="1"/>
    <col min="8213" max="8214" width="12.44140625" style="9" customWidth="1"/>
    <col min="8215" max="8216" width="10" style="9"/>
    <col min="8217" max="8218" width="9.77734375" style="9" customWidth="1"/>
    <col min="8219" max="8448" width="10" style="9"/>
    <col min="8449" max="8449" width="8.88671875" style="9" customWidth="1"/>
    <col min="8450" max="8451" width="11.77734375" style="9" customWidth="1"/>
    <col min="8452" max="8453" width="8.44140625" style="9" customWidth="1"/>
    <col min="8454" max="8454" width="12.88671875" style="9" customWidth="1"/>
    <col min="8455" max="8455" width="10" style="9"/>
    <col min="8456" max="8456" width="6.5546875" style="9" customWidth="1"/>
    <col min="8457" max="8462" width="10.21875" style="9" customWidth="1"/>
    <col min="8463" max="8467" width="10" style="9"/>
    <col min="8468" max="8468" width="15.77734375" style="9" customWidth="1"/>
    <col min="8469" max="8470" width="12.44140625" style="9" customWidth="1"/>
    <col min="8471" max="8472" width="10" style="9"/>
    <col min="8473" max="8474" width="9.77734375" style="9" customWidth="1"/>
    <col min="8475" max="8704" width="10" style="9"/>
    <col min="8705" max="8705" width="8.88671875" style="9" customWidth="1"/>
    <col min="8706" max="8707" width="11.77734375" style="9" customWidth="1"/>
    <col min="8708" max="8709" width="8.44140625" style="9" customWidth="1"/>
    <col min="8710" max="8710" width="12.88671875" style="9" customWidth="1"/>
    <col min="8711" max="8711" width="10" style="9"/>
    <col min="8712" max="8712" width="6.5546875" style="9" customWidth="1"/>
    <col min="8713" max="8718" width="10.21875" style="9" customWidth="1"/>
    <col min="8719" max="8723" width="10" style="9"/>
    <col min="8724" max="8724" width="15.77734375" style="9" customWidth="1"/>
    <col min="8725" max="8726" width="12.44140625" style="9" customWidth="1"/>
    <col min="8727" max="8728" width="10" style="9"/>
    <col min="8729" max="8730" width="9.77734375" style="9" customWidth="1"/>
    <col min="8731" max="8960" width="10" style="9"/>
    <col min="8961" max="8961" width="8.88671875" style="9" customWidth="1"/>
    <col min="8962" max="8963" width="11.77734375" style="9" customWidth="1"/>
    <col min="8964" max="8965" width="8.44140625" style="9" customWidth="1"/>
    <col min="8966" max="8966" width="12.88671875" style="9" customWidth="1"/>
    <col min="8967" max="8967" width="10" style="9"/>
    <col min="8968" max="8968" width="6.5546875" style="9" customWidth="1"/>
    <col min="8969" max="8974" width="10.21875" style="9" customWidth="1"/>
    <col min="8975" max="8979" width="10" style="9"/>
    <col min="8980" max="8980" width="15.77734375" style="9" customWidth="1"/>
    <col min="8981" max="8982" width="12.44140625" style="9" customWidth="1"/>
    <col min="8983" max="8984" width="10" style="9"/>
    <col min="8985" max="8986" width="9.77734375" style="9" customWidth="1"/>
    <col min="8987" max="9216" width="10" style="9"/>
    <col min="9217" max="9217" width="8.88671875" style="9" customWidth="1"/>
    <col min="9218" max="9219" width="11.77734375" style="9" customWidth="1"/>
    <col min="9220" max="9221" width="8.44140625" style="9" customWidth="1"/>
    <col min="9222" max="9222" width="12.88671875" style="9" customWidth="1"/>
    <col min="9223" max="9223" width="10" style="9"/>
    <col min="9224" max="9224" width="6.5546875" style="9" customWidth="1"/>
    <col min="9225" max="9230" width="10.21875" style="9" customWidth="1"/>
    <col min="9231" max="9235" width="10" style="9"/>
    <col min="9236" max="9236" width="15.77734375" style="9" customWidth="1"/>
    <col min="9237" max="9238" width="12.44140625" style="9" customWidth="1"/>
    <col min="9239" max="9240" width="10" style="9"/>
    <col min="9241" max="9242" width="9.77734375" style="9" customWidth="1"/>
    <col min="9243" max="9472" width="10" style="9"/>
    <col min="9473" max="9473" width="8.88671875" style="9" customWidth="1"/>
    <col min="9474" max="9475" width="11.77734375" style="9" customWidth="1"/>
    <col min="9476" max="9477" width="8.44140625" style="9" customWidth="1"/>
    <col min="9478" max="9478" width="12.88671875" style="9" customWidth="1"/>
    <col min="9479" max="9479" width="10" style="9"/>
    <col min="9480" max="9480" width="6.5546875" style="9" customWidth="1"/>
    <col min="9481" max="9486" width="10.21875" style="9" customWidth="1"/>
    <col min="9487" max="9491" width="10" style="9"/>
    <col min="9492" max="9492" width="15.77734375" style="9" customWidth="1"/>
    <col min="9493" max="9494" width="12.44140625" style="9" customWidth="1"/>
    <col min="9495" max="9496" width="10" style="9"/>
    <col min="9497" max="9498" width="9.77734375" style="9" customWidth="1"/>
    <col min="9499" max="9728" width="10" style="9"/>
    <col min="9729" max="9729" width="8.88671875" style="9" customWidth="1"/>
    <col min="9730" max="9731" width="11.77734375" style="9" customWidth="1"/>
    <col min="9732" max="9733" width="8.44140625" style="9" customWidth="1"/>
    <col min="9734" max="9734" width="12.88671875" style="9" customWidth="1"/>
    <col min="9735" max="9735" width="10" style="9"/>
    <col min="9736" max="9736" width="6.5546875" style="9" customWidth="1"/>
    <col min="9737" max="9742" width="10.21875" style="9" customWidth="1"/>
    <col min="9743" max="9747" width="10" style="9"/>
    <col min="9748" max="9748" width="15.77734375" style="9" customWidth="1"/>
    <col min="9749" max="9750" width="12.44140625" style="9" customWidth="1"/>
    <col min="9751" max="9752" width="10" style="9"/>
    <col min="9753" max="9754" width="9.77734375" style="9" customWidth="1"/>
    <col min="9755" max="9984" width="10" style="9"/>
    <col min="9985" max="9985" width="8.88671875" style="9" customWidth="1"/>
    <col min="9986" max="9987" width="11.77734375" style="9" customWidth="1"/>
    <col min="9988" max="9989" width="8.44140625" style="9" customWidth="1"/>
    <col min="9990" max="9990" width="12.88671875" style="9" customWidth="1"/>
    <col min="9991" max="9991" width="10" style="9"/>
    <col min="9992" max="9992" width="6.5546875" style="9" customWidth="1"/>
    <col min="9993" max="9998" width="10.21875" style="9" customWidth="1"/>
    <col min="9999" max="10003" width="10" style="9"/>
    <col min="10004" max="10004" width="15.77734375" style="9" customWidth="1"/>
    <col min="10005" max="10006" width="12.44140625" style="9" customWidth="1"/>
    <col min="10007" max="10008" width="10" style="9"/>
    <col min="10009" max="10010" width="9.77734375" style="9" customWidth="1"/>
    <col min="10011" max="10240" width="10" style="9"/>
    <col min="10241" max="10241" width="8.88671875" style="9" customWidth="1"/>
    <col min="10242" max="10243" width="11.77734375" style="9" customWidth="1"/>
    <col min="10244" max="10245" width="8.44140625" style="9" customWidth="1"/>
    <col min="10246" max="10246" width="12.88671875" style="9" customWidth="1"/>
    <col min="10247" max="10247" width="10" style="9"/>
    <col min="10248" max="10248" width="6.5546875" style="9" customWidth="1"/>
    <col min="10249" max="10254" width="10.21875" style="9" customWidth="1"/>
    <col min="10255" max="10259" width="10" style="9"/>
    <col min="10260" max="10260" width="15.77734375" style="9" customWidth="1"/>
    <col min="10261" max="10262" width="12.44140625" style="9" customWidth="1"/>
    <col min="10263" max="10264" width="10" style="9"/>
    <col min="10265" max="10266" width="9.77734375" style="9" customWidth="1"/>
    <col min="10267" max="10496" width="10" style="9"/>
    <col min="10497" max="10497" width="8.88671875" style="9" customWidth="1"/>
    <col min="10498" max="10499" width="11.77734375" style="9" customWidth="1"/>
    <col min="10500" max="10501" width="8.44140625" style="9" customWidth="1"/>
    <col min="10502" max="10502" width="12.88671875" style="9" customWidth="1"/>
    <col min="10503" max="10503" width="10" style="9"/>
    <col min="10504" max="10504" width="6.5546875" style="9" customWidth="1"/>
    <col min="10505" max="10510" width="10.21875" style="9" customWidth="1"/>
    <col min="10511" max="10515" width="10" style="9"/>
    <col min="10516" max="10516" width="15.77734375" style="9" customWidth="1"/>
    <col min="10517" max="10518" width="12.44140625" style="9" customWidth="1"/>
    <col min="10519" max="10520" width="10" style="9"/>
    <col min="10521" max="10522" width="9.77734375" style="9" customWidth="1"/>
    <col min="10523" max="10752" width="10" style="9"/>
    <col min="10753" max="10753" width="8.88671875" style="9" customWidth="1"/>
    <col min="10754" max="10755" width="11.77734375" style="9" customWidth="1"/>
    <col min="10756" max="10757" width="8.44140625" style="9" customWidth="1"/>
    <col min="10758" max="10758" width="12.88671875" style="9" customWidth="1"/>
    <col min="10759" max="10759" width="10" style="9"/>
    <col min="10760" max="10760" width="6.5546875" style="9" customWidth="1"/>
    <col min="10761" max="10766" width="10.21875" style="9" customWidth="1"/>
    <col min="10767" max="10771" width="10" style="9"/>
    <col min="10772" max="10772" width="15.77734375" style="9" customWidth="1"/>
    <col min="10773" max="10774" width="12.44140625" style="9" customWidth="1"/>
    <col min="10775" max="10776" width="10" style="9"/>
    <col min="10777" max="10778" width="9.77734375" style="9" customWidth="1"/>
    <col min="10779" max="11008" width="10" style="9"/>
    <col min="11009" max="11009" width="8.88671875" style="9" customWidth="1"/>
    <col min="11010" max="11011" width="11.77734375" style="9" customWidth="1"/>
    <col min="11012" max="11013" width="8.44140625" style="9" customWidth="1"/>
    <col min="11014" max="11014" width="12.88671875" style="9" customWidth="1"/>
    <col min="11015" max="11015" width="10" style="9"/>
    <col min="11016" max="11016" width="6.5546875" style="9" customWidth="1"/>
    <col min="11017" max="11022" width="10.21875" style="9" customWidth="1"/>
    <col min="11023" max="11027" width="10" style="9"/>
    <col min="11028" max="11028" width="15.77734375" style="9" customWidth="1"/>
    <col min="11029" max="11030" width="12.44140625" style="9" customWidth="1"/>
    <col min="11031" max="11032" width="10" style="9"/>
    <col min="11033" max="11034" width="9.77734375" style="9" customWidth="1"/>
    <col min="11035" max="11264" width="10" style="9"/>
    <col min="11265" max="11265" width="8.88671875" style="9" customWidth="1"/>
    <col min="11266" max="11267" width="11.77734375" style="9" customWidth="1"/>
    <col min="11268" max="11269" width="8.44140625" style="9" customWidth="1"/>
    <col min="11270" max="11270" width="12.88671875" style="9" customWidth="1"/>
    <col min="11271" max="11271" width="10" style="9"/>
    <col min="11272" max="11272" width="6.5546875" style="9" customWidth="1"/>
    <col min="11273" max="11278" width="10.21875" style="9" customWidth="1"/>
    <col min="11279" max="11283" width="10" style="9"/>
    <col min="11284" max="11284" width="15.77734375" style="9" customWidth="1"/>
    <col min="11285" max="11286" width="12.44140625" style="9" customWidth="1"/>
    <col min="11287" max="11288" width="10" style="9"/>
    <col min="11289" max="11290" width="9.77734375" style="9" customWidth="1"/>
    <col min="11291" max="11520" width="10" style="9"/>
    <col min="11521" max="11521" width="8.88671875" style="9" customWidth="1"/>
    <col min="11522" max="11523" width="11.77734375" style="9" customWidth="1"/>
    <col min="11524" max="11525" width="8.44140625" style="9" customWidth="1"/>
    <col min="11526" max="11526" width="12.88671875" style="9" customWidth="1"/>
    <col min="11527" max="11527" width="10" style="9"/>
    <col min="11528" max="11528" width="6.5546875" style="9" customWidth="1"/>
    <col min="11529" max="11534" width="10.21875" style="9" customWidth="1"/>
    <col min="11535" max="11539" width="10" style="9"/>
    <col min="11540" max="11540" width="15.77734375" style="9" customWidth="1"/>
    <col min="11541" max="11542" width="12.44140625" style="9" customWidth="1"/>
    <col min="11543" max="11544" width="10" style="9"/>
    <col min="11545" max="11546" width="9.77734375" style="9" customWidth="1"/>
    <col min="11547" max="11776" width="10" style="9"/>
    <col min="11777" max="11777" width="8.88671875" style="9" customWidth="1"/>
    <col min="11778" max="11779" width="11.77734375" style="9" customWidth="1"/>
    <col min="11780" max="11781" width="8.44140625" style="9" customWidth="1"/>
    <col min="11782" max="11782" width="12.88671875" style="9" customWidth="1"/>
    <col min="11783" max="11783" width="10" style="9"/>
    <col min="11784" max="11784" width="6.5546875" style="9" customWidth="1"/>
    <col min="11785" max="11790" width="10.21875" style="9" customWidth="1"/>
    <col min="11791" max="11795" width="10" style="9"/>
    <col min="11796" max="11796" width="15.77734375" style="9" customWidth="1"/>
    <col min="11797" max="11798" width="12.44140625" style="9" customWidth="1"/>
    <col min="11799" max="11800" width="10" style="9"/>
    <col min="11801" max="11802" width="9.77734375" style="9" customWidth="1"/>
    <col min="11803" max="12032" width="10" style="9"/>
    <col min="12033" max="12033" width="8.88671875" style="9" customWidth="1"/>
    <col min="12034" max="12035" width="11.77734375" style="9" customWidth="1"/>
    <col min="12036" max="12037" width="8.44140625" style="9" customWidth="1"/>
    <col min="12038" max="12038" width="12.88671875" style="9" customWidth="1"/>
    <col min="12039" max="12039" width="10" style="9"/>
    <col min="12040" max="12040" width="6.5546875" style="9" customWidth="1"/>
    <col min="12041" max="12046" width="10.21875" style="9" customWidth="1"/>
    <col min="12047" max="12051" width="10" style="9"/>
    <col min="12052" max="12052" width="15.77734375" style="9" customWidth="1"/>
    <col min="12053" max="12054" width="12.44140625" style="9" customWidth="1"/>
    <col min="12055" max="12056" width="10" style="9"/>
    <col min="12057" max="12058" width="9.77734375" style="9" customWidth="1"/>
    <col min="12059" max="12288" width="10" style="9"/>
    <col min="12289" max="12289" width="8.88671875" style="9" customWidth="1"/>
    <col min="12290" max="12291" width="11.77734375" style="9" customWidth="1"/>
    <col min="12292" max="12293" width="8.44140625" style="9" customWidth="1"/>
    <col min="12294" max="12294" width="12.88671875" style="9" customWidth="1"/>
    <col min="12295" max="12295" width="10" style="9"/>
    <col min="12296" max="12296" width="6.5546875" style="9" customWidth="1"/>
    <col min="12297" max="12302" width="10.21875" style="9" customWidth="1"/>
    <col min="12303" max="12307" width="10" style="9"/>
    <col min="12308" max="12308" width="15.77734375" style="9" customWidth="1"/>
    <col min="12309" max="12310" width="12.44140625" style="9" customWidth="1"/>
    <col min="12311" max="12312" width="10" style="9"/>
    <col min="12313" max="12314" width="9.77734375" style="9" customWidth="1"/>
    <col min="12315" max="12544" width="10" style="9"/>
    <col min="12545" max="12545" width="8.88671875" style="9" customWidth="1"/>
    <col min="12546" max="12547" width="11.77734375" style="9" customWidth="1"/>
    <col min="12548" max="12549" width="8.44140625" style="9" customWidth="1"/>
    <col min="12550" max="12550" width="12.88671875" style="9" customWidth="1"/>
    <col min="12551" max="12551" width="10" style="9"/>
    <col min="12552" max="12552" width="6.5546875" style="9" customWidth="1"/>
    <col min="12553" max="12558" width="10.21875" style="9" customWidth="1"/>
    <col min="12559" max="12563" width="10" style="9"/>
    <col min="12564" max="12564" width="15.77734375" style="9" customWidth="1"/>
    <col min="12565" max="12566" width="12.44140625" style="9" customWidth="1"/>
    <col min="12567" max="12568" width="10" style="9"/>
    <col min="12569" max="12570" width="9.77734375" style="9" customWidth="1"/>
    <col min="12571" max="12800" width="10" style="9"/>
    <col min="12801" max="12801" width="8.88671875" style="9" customWidth="1"/>
    <col min="12802" max="12803" width="11.77734375" style="9" customWidth="1"/>
    <col min="12804" max="12805" width="8.44140625" style="9" customWidth="1"/>
    <col min="12806" max="12806" width="12.88671875" style="9" customWidth="1"/>
    <col min="12807" max="12807" width="10" style="9"/>
    <col min="12808" max="12808" width="6.5546875" style="9" customWidth="1"/>
    <col min="12809" max="12814" width="10.21875" style="9" customWidth="1"/>
    <col min="12815" max="12819" width="10" style="9"/>
    <col min="12820" max="12820" width="15.77734375" style="9" customWidth="1"/>
    <col min="12821" max="12822" width="12.44140625" style="9" customWidth="1"/>
    <col min="12823" max="12824" width="10" style="9"/>
    <col min="12825" max="12826" width="9.77734375" style="9" customWidth="1"/>
    <col min="12827" max="13056" width="10" style="9"/>
    <col min="13057" max="13057" width="8.88671875" style="9" customWidth="1"/>
    <col min="13058" max="13059" width="11.77734375" style="9" customWidth="1"/>
    <col min="13060" max="13061" width="8.44140625" style="9" customWidth="1"/>
    <col min="13062" max="13062" width="12.88671875" style="9" customWidth="1"/>
    <col min="13063" max="13063" width="10" style="9"/>
    <col min="13064" max="13064" width="6.5546875" style="9" customWidth="1"/>
    <col min="13065" max="13070" width="10.21875" style="9" customWidth="1"/>
    <col min="13071" max="13075" width="10" style="9"/>
    <col min="13076" max="13076" width="15.77734375" style="9" customWidth="1"/>
    <col min="13077" max="13078" width="12.44140625" style="9" customWidth="1"/>
    <col min="13079" max="13080" width="10" style="9"/>
    <col min="13081" max="13082" width="9.77734375" style="9" customWidth="1"/>
    <col min="13083" max="13312" width="10" style="9"/>
    <col min="13313" max="13313" width="8.88671875" style="9" customWidth="1"/>
    <col min="13314" max="13315" width="11.77734375" style="9" customWidth="1"/>
    <col min="13316" max="13317" width="8.44140625" style="9" customWidth="1"/>
    <col min="13318" max="13318" width="12.88671875" style="9" customWidth="1"/>
    <col min="13319" max="13319" width="10" style="9"/>
    <col min="13320" max="13320" width="6.5546875" style="9" customWidth="1"/>
    <col min="13321" max="13326" width="10.21875" style="9" customWidth="1"/>
    <col min="13327" max="13331" width="10" style="9"/>
    <col min="13332" max="13332" width="15.77734375" style="9" customWidth="1"/>
    <col min="13333" max="13334" width="12.44140625" style="9" customWidth="1"/>
    <col min="13335" max="13336" width="10" style="9"/>
    <col min="13337" max="13338" width="9.77734375" style="9" customWidth="1"/>
    <col min="13339" max="13568" width="10" style="9"/>
    <col min="13569" max="13569" width="8.88671875" style="9" customWidth="1"/>
    <col min="13570" max="13571" width="11.77734375" style="9" customWidth="1"/>
    <col min="13572" max="13573" width="8.44140625" style="9" customWidth="1"/>
    <col min="13574" max="13574" width="12.88671875" style="9" customWidth="1"/>
    <col min="13575" max="13575" width="10" style="9"/>
    <col min="13576" max="13576" width="6.5546875" style="9" customWidth="1"/>
    <col min="13577" max="13582" width="10.21875" style="9" customWidth="1"/>
    <col min="13583" max="13587" width="10" style="9"/>
    <col min="13588" max="13588" width="15.77734375" style="9" customWidth="1"/>
    <col min="13589" max="13590" width="12.44140625" style="9" customWidth="1"/>
    <col min="13591" max="13592" width="10" style="9"/>
    <col min="13593" max="13594" width="9.77734375" style="9" customWidth="1"/>
    <col min="13595" max="13824" width="10" style="9"/>
    <col min="13825" max="13825" width="8.88671875" style="9" customWidth="1"/>
    <col min="13826" max="13827" width="11.77734375" style="9" customWidth="1"/>
    <col min="13828" max="13829" width="8.44140625" style="9" customWidth="1"/>
    <col min="13830" max="13830" width="12.88671875" style="9" customWidth="1"/>
    <col min="13831" max="13831" width="10" style="9"/>
    <col min="13832" max="13832" width="6.5546875" style="9" customWidth="1"/>
    <col min="13833" max="13838" width="10.21875" style="9" customWidth="1"/>
    <col min="13839" max="13843" width="10" style="9"/>
    <col min="13844" max="13844" width="15.77734375" style="9" customWidth="1"/>
    <col min="13845" max="13846" width="12.44140625" style="9" customWidth="1"/>
    <col min="13847" max="13848" width="10" style="9"/>
    <col min="13849" max="13850" width="9.77734375" style="9" customWidth="1"/>
    <col min="13851" max="14080" width="10" style="9"/>
    <col min="14081" max="14081" width="8.88671875" style="9" customWidth="1"/>
    <col min="14082" max="14083" width="11.77734375" style="9" customWidth="1"/>
    <col min="14084" max="14085" width="8.44140625" style="9" customWidth="1"/>
    <col min="14086" max="14086" width="12.88671875" style="9" customWidth="1"/>
    <col min="14087" max="14087" width="10" style="9"/>
    <col min="14088" max="14088" width="6.5546875" style="9" customWidth="1"/>
    <col min="14089" max="14094" width="10.21875" style="9" customWidth="1"/>
    <col min="14095" max="14099" width="10" style="9"/>
    <col min="14100" max="14100" width="15.77734375" style="9" customWidth="1"/>
    <col min="14101" max="14102" width="12.44140625" style="9" customWidth="1"/>
    <col min="14103" max="14104" width="10" style="9"/>
    <col min="14105" max="14106" width="9.77734375" style="9" customWidth="1"/>
    <col min="14107" max="14336" width="10" style="9"/>
    <col min="14337" max="14337" width="8.88671875" style="9" customWidth="1"/>
    <col min="14338" max="14339" width="11.77734375" style="9" customWidth="1"/>
    <col min="14340" max="14341" width="8.44140625" style="9" customWidth="1"/>
    <col min="14342" max="14342" width="12.88671875" style="9" customWidth="1"/>
    <col min="14343" max="14343" width="10" style="9"/>
    <col min="14344" max="14344" width="6.5546875" style="9" customWidth="1"/>
    <col min="14345" max="14350" width="10.21875" style="9" customWidth="1"/>
    <col min="14351" max="14355" width="10" style="9"/>
    <col min="14356" max="14356" width="15.77734375" style="9" customWidth="1"/>
    <col min="14357" max="14358" width="12.44140625" style="9" customWidth="1"/>
    <col min="14359" max="14360" width="10" style="9"/>
    <col min="14361" max="14362" width="9.77734375" style="9" customWidth="1"/>
    <col min="14363" max="14592" width="10" style="9"/>
    <col min="14593" max="14593" width="8.88671875" style="9" customWidth="1"/>
    <col min="14594" max="14595" width="11.77734375" style="9" customWidth="1"/>
    <col min="14596" max="14597" width="8.44140625" style="9" customWidth="1"/>
    <col min="14598" max="14598" width="12.88671875" style="9" customWidth="1"/>
    <col min="14599" max="14599" width="10" style="9"/>
    <col min="14600" max="14600" width="6.5546875" style="9" customWidth="1"/>
    <col min="14601" max="14606" width="10.21875" style="9" customWidth="1"/>
    <col min="14607" max="14611" width="10" style="9"/>
    <col min="14612" max="14612" width="15.77734375" style="9" customWidth="1"/>
    <col min="14613" max="14614" width="12.44140625" style="9" customWidth="1"/>
    <col min="14615" max="14616" width="10" style="9"/>
    <col min="14617" max="14618" width="9.77734375" style="9" customWidth="1"/>
    <col min="14619" max="14848" width="10" style="9"/>
    <col min="14849" max="14849" width="8.88671875" style="9" customWidth="1"/>
    <col min="14850" max="14851" width="11.77734375" style="9" customWidth="1"/>
    <col min="14852" max="14853" width="8.44140625" style="9" customWidth="1"/>
    <col min="14854" max="14854" width="12.88671875" style="9" customWidth="1"/>
    <col min="14855" max="14855" width="10" style="9"/>
    <col min="14856" max="14856" width="6.5546875" style="9" customWidth="1"/>
    <col min="14857" max="14862" width="10.21875" style="9" customWidth="1"/>
    <col min="14863" max="14867" width="10" style="9"/>
    <col min="14868" max="14868" width="15.77734375" style="9" customWidth="1"/>
    <col min="14869" max="14870" width="12.44140625" style="9" customWidth="1"/>
    <col min="14871" max="14872" width="10" style="9"/>
    <col min="14873" max="14874" width="9.77734375" style="9" customWidth="1"/>
    <col min="14875" max="15104" width="10" style="9"/>
    <col min="15105" max="15105" width="8.88671875" style="9" customWidth="1"/>
    <col min="15106" max="15107" width="11.77734375" style="9" customWidth="1"/>
    <col min="15108" max="15109" width="8.44140625" style="9" customWidth="1"/>
    <col min="15110" max="15110" width="12.88671875" style="9" customWidth="1"/>
    <col min="15111" max="15111" width="10" style="9"/>
    <col min="15112" max="15112" width="6.5546875" style="9" customWidth="1"/>
    <col min="15113" max="15118" width="10.21875" style="9" customWidth="1"/>
    <col min="15119" max="15123" width="10" style="9"/>
    <col min="15124" max="15124" width="15.77734375" style="9" customWidth="1"/>
    <col min="15125" max="15126" width="12.44140625" style="9" customWidth="1"/>
    <col min="15127" max="15128" width="10" style="9"/>
    <col min="15129" max="15130" width="9.77734375" style="9" customWidth="1"/>
    <col min="15131" max="15360" width="10" style="9"/>
    <col min="15361" max="15361" width="8.88671875" style="9" customWidth="1"/>
    <col min="15362" max="15363" width="11.77734375" style="9" customWidth="1"/>
    <col min="15364" max="15365" width="8.44140625" style="9" customWidth="1"/>
    <col min="15366" max="15366" width="12.88671875" style="9" customWidth="1"/>
    <col min="15367" max="15367" width="10" style="9"/>
    <col min="15368" max="15368" width="6.5546875" style="9" customWidth="1"/>
    <col min="15369" max="15374" width="10.21875" style="9" customWidth="1"/>
    <col min="15375" max="15379" width="10" style="9"/>
    <col min="15380" max="15380" width="15.77734375" style="9" customWidth="1"/>
    <col min="15381" max="15382" width="12.44140625" style="9" customWidth="1"/>
    <col min="15383" max="15384" width="10" style="9"/>
    <col min="15385" max="15386" width="9.77734375" style="9" customWidth="1"/>
    <col min="15387" max="15616" width="10" style="9"/>
    <col min="15617" max="15617" width="8.88671875" style="9" customWidth="1"/>
    <col min="15618" max="15619" width="11.77734375" style="9" customWidth="1"/>
    <col min="15620" max="15621" width="8.44140625" style="9" customWidth="1"/>
    <col min="15622" max="15622" width="12.88671875" style="9" customWidth="1"/>
    <col min="15623" max="15623" width="10" style="9"/>
    <col min="15624" max="15624" width="6.5546875" style="9" customWidth="1"/>
    <col min="15625" max="15630" width="10.21875" style="9" customWidth="1"/>
    <col min="15631" max="15635" width="10" style="9"/>
    <col min="15636" max="15636" width="15.77734375" style="9" customWidth="1"/>
    <col min="15637" max="15638" width="12.44140625" style="9" customWidth="1"/>
    <col min="15639" max="15640" width="10" style="9"/>
    <col min="15641" max="15642" width="9.77734375" style="9" customWidth="1"/>
    <col min="15643" max="15872" width="10" style="9"/>
    <col min="15873" max="15873" width="8.88671875" style="9" customWidth="1"/>
    <col min="15874" max="15875" width="11.77734375" style="9" customWidth="1"/>
    <col min="15876" max="15877" width="8.44140625" style="9" customWidth="1"/>
    <col min="15878" max="15878" width="12.88671875" style="9" customWidth="1"/>
    <col min="15879" max="15879" width="10" style="9"/>
    <col min="15880" max="15880" width="6.5546875" style="9" customWidth="1"/>
    <col min="15881" max="15886" width="10.21875" style="9" customWidth="1"/>
    <col min="15887" max="15891" width="10" style="9"/>
    <col min="15892" max="15892" width="15.77734375" style="9" customWidth="1"/>
    <col min="15893" max="15894" width="12.44140625" style="9" customWidth="1"/>
    <col min="15895" max="15896" width="10" style="9"/>
    <col min="15897" max="15898" width="9.77734375" style="9" customWidth="1"/>
    <col min="15899" max="16128" width="10" style="9"/>
    <col min="16129" max="16129" width="8.88671875" style="9" customWidth="1"/>
    <col min="16130" max="16131" width="11.77734375" style="9" customWidth="1"/>
    <col min="16132" max="16133" width="8.44140625" style="9" customWidth="1"/>
    <col min="16134" max="16134" width="12.88671875" style="9" customWidth="1"/>
    <col min="16135" max="16135" width="10" style="9"/>
    <col min="16136" max="16136" width="6.5546875" style="9" customWidth="1"/>
    <col min="16137" max="16142" width="10.21875" style="9" customWidth="1"/>
    <col min="16143" max="16147" width="10" style="9"/>
    <col min="16148" max="16148" width="15.77734375" style="9" customWidth="1"/>
    <col min="16149" max="16150" width="12.44140625" style="9" customWidth="1"/>
    <col min="16151" max="16152" width="10" style="9"/>
    <col min="16153" max="16154" width="9.77734375" style="9" customWidth="1"/>
    <col min="16155" max="16384" width="10" style="9"/>
  </cols>
  <sheetData>
    <row r="1" spans="1:66" ht="31.2" thickBot="1" x14ac:dyDescent="0.6">
      <c r="A1" s="7" t="s">
        <v>35</v>
      </c>
      <c r="I1" s="8"/>
      <c r="J1" s="8"/>
      <c r="K1" s="8"/>
      <c r="L1" s="8"/>
      <c r="M1" s="8"/>
      <c r="N1" s="8"/>
      <c r="O1" s="8"/>
      <c r="Q1" s="8"/>
      <c r="AH1" s="8"/>
      <c r="AI1" s="8"/>
      <c r="AJ1" s="8"/>
      <c r="AK1" s="8">
        <v>0</v>
      </c>
      <c r="AL1" s="42" t="s">
        <v>56</v>
      </c>
      <c r="AM1" s="8"/>
      <c r="AN1" s="8"/>
      <c r="AO1" s="8"/>
      <c r="AP1" s="8"/>
      <c r="AQ1" s="8"/>
      <c r="AY1" s="8"/>
      <c r="AZ1" s="8"/>
      <c r="BA1" s="8"/>
      <c r="BB1" s="8"/>
      <c r="BC1" s="8"/>
      <c r="BD1" s="8"/>
      <c r="BE1" s="8"/>
      <c r="BF1" s="8"/>
      <c r="BG1" s="8"/>
      <c r="BH1" s="8"/>
      <c r="BI1" s="8"/>
      <c r="BJ1" s="8"/>
      <c r="BK1" s="8"/>
      <c r="BL1" s="8"/>
      <c r="BM1" s="8"/>
      <c r="BN1" s="8"/>
    </row>
    <row r="2" spans="1:66" s="12" customFormat="1" ht="42" customHeight="1" thickBot="1" x14ac:dyDescent="0.35">
      <c r="A2" s="11" t="s">
        <v>36</v>
      </c>
      <c r="B2" s="41" t="s">
        <v>56</v>
      </c>
      <c r="C2" s="8"/>
      <c r="D2" s="8"/>
      <c r="F2" s="57" t="s">
        <v>37</v>
      </c>
      <c r="G2" s="58"/>
      <c r="I2" s="13"/>
      <c r="J2" s="13"/>
      <c r="K2" s="13"/>
      <c r="L2" s="13"/>
      <c r="M2" s="13"/>
      <c r="N2" s="13"/>
      <c r="O2" s="13"/>
      <c r="Q2" s="13"/>
      <c r="R2" s="8"/>
      <c r="S2" s="8"/>
      <c r="T2" s="8"/>
      <c r="U2" s="8"/>
      <c r="V2" s="8"/>
      <c r="W2" s="13"/>
      <c r="X2" s="13"/>
      <c r="Y2" s="10"/>
      <c r="Z2" s="10"/>
      <c r="AA2" s="13"/>
      <c r="AB2" s="13"/>
      <c r="AC2" s="13"/>
      <c r="AD2" s="13"/>
      <c r="AE2" s="13"/>
      <c r="AF2" s="13"/>
      <c r="AG2" s="13"/>
      <c r="AH2" s="13">
        <v>0</v>
      </c>
      <c r="AI2" s="13"/>
      <c r="AJ2" s="13"/>
      <c r="AK2" s="13">
        <v>500000000</v>
      </c>
      <c r="AL2" s="13">
        <v>0</v>
      </c>
      <c r="AM2" s="13"/>
      <c r="AN2" s="13"/>
      <c r="AO2" s="13"/>
      <c r="AP2" s="13"/>
      <c r="AQ2" s="13"/>
      <c r="AR2" s="8"/>
      <c r="AS2" s="8"/>
      <c r="AT2" s="8"/>
      <c r="AU2" s="8"/>
      <c r="AV2" s="8"/>
      <c r="AW2" s="8"/>
      <c r="AX2" s="8"/>
      <c r="AY2" s="13"/>
      <c r="AZ2" s="13"/>
      <c r="BA2" s="13"/>
      <c r="BB2" s="13"/>
      <c r="BC2" s="13"/>
      <c r="BD2" s="13"/>
      <c r="BE2" s="13"/>
      <c r="BF2" s="13"/>
      <c r="BG2" s="13"/>
      <c r="BH2" s="13"/>
      <c r="BI2" s="13"/>
      <c r="BJ2" s="13"/>
      <c r="BK2" s="13"/>
      <c r="BL2" s="13"/>
      <c r="BM2" s="13"/>
      <c r="BN2" s="13"/>
    </row>
    <row r="3" spans="1:66" ht="16.2" thickBot="1" x14ac:dyDescent="0.35">
      <c r="A3" s="14">
        <v>1</v>
      </c>
      <c r="B3" s="20">
        <v>826739299.86852968</v>
      </c>
      <c r="F3" s="30">
        <v>1000</v>
      </c>
      <c r="G3" s="31" t="s">
        <v>38</v>
      </c>
      <c r="AH3" s="8">
        <v>0.12903225421905518</v>
      </c>
      <c r="AI3" s="8">
        <v>0</v>
      </c>
      <c r="AJ3" s="8"/>
      <c r="AK3" s="8">
        <v>500000000</v>
      </c>
      <c r="AL3" s="8">
        <v>30</v>
      </c>
      <c r="AM3" s="8"/>
      <c r="AN3" s="8"/>
      <c r="AO3" s="8"/>
      <c r="AP3" s="8"/>
      <c r="AQ3" s="8"/>
      <c r="AY3" s="8"/>
      <c r="AZ3" s="8"/>
      <c r="BA3" s="8"/>
      <c r="BB3" s="8"/>
      <c r="BC3" s="8"/>
      <c r="BD3" s="8"/>
      <c r="BE3" s="8"/>
      <c r="BF3" s="8"/>
      <c r="BG3" s="8"/>
      <c r="BH3" s="8"/>
      <c r="BI3" s="8"/>
      <c r="BJ3" s="8"/>
      <c r="BK3" s="8"/>
      <c r="BL3" s="8"/>
      <c r="BM3" s="8"/>
      <c r="BN3" s="8"/>
    </row>
    <row r="4" spans="1:66" ht="16.2" thickBot="1" x14ac:dyDescent="0.35">
      <c r="A4" s="14">
        <v>2</v>
      </c>
      <c r="B4" s="20">
        <v>699963700.70391726</v>
      </c>
      <c r="F4" s="32">
        <v>0</v>
      </c>
      <c r="G4" s="33" t="s">
        <v>46</v>
      </c>
      <c r="I4" s="59" t="s">
        <v>47</v>
      </c>
      <c r="J4" s="60"/>
      <c r="K4" s="61"/>
      <c r="L4" s="62" t="s">
        <v>39</v>
      </c>
      <c r="M4" s="62"/>
      <c r="N4" s="63"/>
      <c r="P4" s="15"/>
      <c r="AH4" s="8">
        <v>0.25806450843811035</v>
      </c>
      <c r="AI4" s="8">
        <v>3</v>
      </c>
      <c r="AJ4" s="8"/>
      <c r="AK4" s="8">
        <v>510000000</v>
      </c>
      <c r="AL4" s="8">
        <v>30</v>
      </c>
      <c r="AM4" s="8"/>
      <c r="AN4" s="8"/>
      <c r="AO4" s="8"/>
      <c r="AP4" s="8"/>
      <c r="AQ4" s="8"/>
      <c r="AY4" s="8"/>
      <c r="AZ4" s="8"/>
      <c r="BA4" s="8"/>
      <c r="BB4" s="8"/>
      <c r="BC4" s="8"/>
      <c r="BD4" s="8"/>
      <c r="BE4" s="8"/>
      <c r="BF4" s="8"/>
      <c r="BG4" s="8"/>
      <c r="BH4" s="8"/>
      <c r="BI4" s="8"/>
      <c r="BJ4" s="8"/>
      <c r="BK4" s="8"/>
      <c r="BL4" s="8"/>
      <c r="BM4" s="8"/>
      <c r="BN4" s="8"/>
    </row>
    <row r="5" spans="1:66" x14ac:dyDescent="0.3">
      <c r="A5" s="14">
        <v>3</v>
      </c>
      <c r="B5" s="20">
        <v>759969963.39713407</v>
      </c>
      <c r="I5" s="21" t="s">
        <v>40</v>
      </c>
      <c r="J5" s="46">
        <v>720930661.87907398</v>
      </c>
      <c r="K5" s="22"/>
      <c r="L5" s="43" t="s">
        <v>57</v>
      </c>
      <c r="M5" s="16"/>
      <c r="N5" s="37"/>
      <c r="P5" s="15"/>
      <c r="AH5" s="8">
        <v>0.38709676265716553</v>
      </c>
      <c r="AI5" s="8">
        <v>4</v>
      </c>
      <c r="AJ5" s="8"/>
      <c r="AK5" s="8">
        <v>510000000</v>
      </c>
      <c r="AL5" s="8">
        <v>21</v>
      </c>
      <c r="AM5" s="8"/>
      <c r="AN5" s="8"/>
      <c r="AO5" s="8"/>
      <c r="AP5" s="8"/>
      <c r="AQ5" s="8"/>
      <c r="AY5" s="8"/>
      <c r="AZ5" s="8"/>
      <c r="BA5" s="8"/>
      <c r="BB5" s="8"/>
      <c r="BC5" s="8"/>
      <c r="BD5" s="8"/>
      <c r="BE5" s="8"/>
      <c r="BF5" s="8"/>
      <c r="BG5" s="8"/>
      <c r="BH5" s="8"/>
      <c r="BI5" s="8"/>
      <c r="BJ5" s="8"/>
      <c r="BK5" s="8"/>
      <c r="BL5" s="8"/>
      <c r="BM5" s="8"/>
      <c r="BN5" s="8"/>
    </row>
    <row r="6" spans="1:66" x14ac:dyDescent="0.3">
      <c r="A6" s="14">
        <v>4</v>
      </c>
      <c r="B6" s="20">
        <v>695953017.42787445</v>
      </c>
      <c r="I6" s="24" t="s">
        <v>41</v>
      </c>
      <c r="J6" s="47">
        <v>129051991.35123648</v>
      </c>
      <c r="K6" s="22"/>
      <c r="L6" s="23"/>
      <c r="M6" s="38"/>
      <c r="N6" s="22"/>
      <c r="AH6" s="8">
        <v>0.5161290168762207</v>
      </c>
      <c r="AI6" s="8">
        <v>8</v>
      </c>
      <c r="AJ6" s="8"/>
      <c r="AK6" s="8">
        <v>520000000</v>
      </c>
      <c r="AL6" s="8">
        <v>21</v>
      </c>
      <c r="AM6" s="8"/>
      <c r="AN6" s="8"/>
      <c r="AO6" s="8"/>
      <c r="AP6" s="8"/>
      <c r="AQ6" s="8"/>
      <c r="AY6" s="8"/>
      <c r="AZ6" s="8"/>
      <c r="BA6" s="8"/>
      <c r="BB6" s="8"/>
      <c r="BC6" s="8"/>
      <c r="BD6" s="8"/>
      <c r="BE6" s="8"/>
      <c r="BF6" s="8"/>
      <c r="BG6" s="8"/>
      <c r="BH6" s="8"/>
      <c r="BI6" s="8"/>
      <c r="BJ6" s="8"/>
      <c r="BK6" s="8"/>
      <c r="BL6" s="8"/>
      <c r="BM6" s="8"/>
      <c r="BN6" s="8"/>
    </row>
    <row r="7" spans="1:66" x14ac:dyDescent="0.3">
      <c r="A7" s="14">
        <v>5</v>
      </c>
      <c r="B7" s="20">
        <v>561479471.03603697</v>
      </c>
      <c r="F7" s="34"/>
      <c r="I7" s="24" t="s">
        <v>42</v>
      </c>
      <c r="J7" s="47">
        <v>949352361.88735771</v>
      </c>
      <c r="K7" s="22"/>
      <c r="L7" s="39"/>
      <c r="N7" s="22"/>
      <c r="AH7" s="8">
        <v>0.64516127109527588</v>
      </c>
      <c r="AI7" s="8">
        <v>4</v>
      </c>
      <c r="AJ7" s="8"/>
      <c r="AK7" s="8">
        <v>520000000</v>
      </c>
      <c r="AL7" s="8">
        <v>26</v>
      </c>
      <c r="AM7" s="8"/>
      <c r="AN7" s="8"/>
      <c r="AO7" s="8"/>
      <c r="AP7" s="8"/>
      <c r="AQ7" s="8"/>
      <c r="AY7" s="8"/>
      <c r="AZ7" s="8"/>
      <c r="BA7" s="8"/>
      <c r="BB7" s="8"/>
      <c r="BC7" s="8"/>
      <c r="BD7" s="8"/>
      <c r="BE7" s="8"/>
      <c r="BF7" s="8"/>
      <c r="BG7" s="8"/>
      <c r="BH7" s="8"/>
      <c r="BI7" s="8"/>
      <c r="BJ7" s="8"/>
      <c r="BK7" s="8"/>
      <c r="BL7" s="8"/>
      <c r="BM7" s="8"/>
      <c r="BN7" s="8"/>
    </row>
    <row r="8" spans="1:66" ht="16.2" thickBot="1" x14ac:dyDescent="0.35">
      <c r="A8" s="14">
        <v>6</v>
      </c>
      <c r="B8" s="20">
        <v>764404130.49399924</v>
      </c>
      <c r="F8" s="34"/>
      <c r="I8" s="25" t="s">
        <v>43</v>
      </c>
      <c r="J8" s="48">
        <v>500192515.67238879</v>
      </c>
      <c r="K8" s="26"/>
      <c r="L8" s="40"/>
      <c r="M8" s="35"/>
      <c r="N8" s="26"/>
      <c r="AH8" s="8">
        <v>0.77419352531433105</v>
      </c>
      <c r="AI8" s="8">
        <v>9</v>
      </c>
      <c r="AJ8" s="8"/>
      <c r="AK8" s="8">
        <v>530000000</v>
      </c>
      <c r="AL8" s="8">
        <v>26</v>
      </c>
      <c r="AM8" s="8"/>
      <c r="AN8" s="8"/>
      <c r="AO8" s="8"/>
      <c r="AP8" s="8"/>
      <c r="AQ8" s="8"/>
      <c r="AY8" s="8"/>
      <c r="AZ8" s="8"/>
      <c r="BA8" s="8"/>
      <c r="BB8" s="8"/>
      <c r="BC8" s="8"/>
      <c r="BD8" s="8"/>
      <c r="BE8" s="8"/>
      <c r="BF8" s="8"/>
      <c r="BG8" s="8"/>
      <c r="BH8" s="8"/>
      <c r="BI8" s="8"/>
      <c r="BJ8" s="8"/>
      <c r="BK8" s="8"/>
      <c r="BL8" s="8"/>
      <c r="BM8" s="8"/>
      <c r="BN8" s="8"/>
    </row>
    <row r="9" spans="1:66" x14ac:dyDescent="0.3">
      <c r="A9" s="14">
        <v>7</v>
      </c>
      <c r="B9" s="20">
        <v>529805279.62707388</v>
      </c>
      <c r="F9" s="34"/>
      <c r="J9" s="8"/>
      <c r="AH9" s="8">
        <v>0.90322577953338623</v>
      </c>
      <c r="AI9" s="8">
        <v>9</v>
      </c>
      <c r="AJ9" s="8"/>
      <c r="AK9" s="8">
        <v>530000000</v>
      </c>
      <c r="AL9" s="8">
        <v>23</v>
      </c>
      <c r="AM9" s="8"/>
      <c r="AN9" s="8"/>
      <c r="AO9" s="8"/>
      <c r="AP9" s="8"/>
      <c r="AQ9" s="8"/>
      <c r="AY9" s="8"/>
      <c r="AZ9" s="8"/>
      <c r="BA9" s="8"/>
      <c r="BB9" s="8"/>
      <c r="BC9" s="8"/>
      <c r="BD9" s="8"/>
      <c r="BE9" s="8"/>
      <c r="BF9" s="8"/>
      <c r="BG9" s="8"/>
      <c r="BH9" s="8"/>
      <c r="BI9" s="8"/>
      <c r="BJ9" s="8"/>
      <c r="BK9" s="8"/>
      <c r="BL9" s="8"/>
      <c r="BM9" s="8"/>
      <c r="BN9" s="8"/>
    </row>
    <row r="10" spans="1:66" x14ac:dyDescent="0.3">
      <c r="A10" s="14">
        <v>8</v>
      </c>
      <c r="B10" s="20">
        <v>902951800.70511615</v>
      </c>
      <c r="F10" s="34"/>
      <c r="J10" s="8"/>
      <c r="P10" s="15"/>
      <c r="AH10" s="8">
        <v>1.0322580337524414</v>
      </c>
      <c r="AI10" s="8">
        <v>12</v>
      </c>
      <c r="AJ10" s="8"/>
      <c r="AK10" s="8">
        <v>540000000</v>
      </c>
      <c r="AL10" s="8">
        <v>23</v>
      </c>
      <c r="AM10" s="8"/>
      <c r="AN10" s="8"/>
      <c r="AO10" s="8"/>
      <c r="AP10" s="8"/>
      <c r="AQ10" s="8"/>
      <c r="AY10" s="8"/>
      <c r="AZ10" s="8"/>
      <c r="BA10" s="8"/>
      <c r="BB10" s="8"/>
      <c r="BC10" s="8"/>
      <c r="BD10" s="8"/>
      <c r="BE10" s="8"/>
      <c r="BF10" s="8"/>
      <c r="BG10" s="8"/>
      <c r="BH10" s="8"/>
      <c r="BI10" s="8"/>
      <c r="BJ10" s="8"/>
      <c r="BK10" s="8"/>
      <c r="BL10" s="8"/>
      <c r="BM10" s="8"/>
      <c r="BN10" s="8"/>
    </row>
    <row r="11" spans="1:66" x14ac:dyDescent="0.3">
      <c r="A11" s="14">
        <v>9</v>
      </c>
      <c r="B11" s="20">
        <v>667316895.19836664</v>
      </c>
      <c r="J11" s="8"/>
      <c r="P11" s="15"/>
      <c r="AH11" s="8">
        <v>1.1612902879714966</v>
      </c>
      <c r="AI11" s="8">
        <v>8</v>
      </c>
      <c r="AJ11" s="8"/>
      <c r="AK11" s="8">
        <v>540000000</v>
      </c>
      <c r="AL11" s="8">
        <v>22</v>
      </c>
      <c r="AM11" s="8"/>
      <c r="AN11" s="8"/>
      <c r="AO11" s="8"/>
      <c r="AP11" s="8"/>
      <c r="AQ11" s="8"/>
      <c r="AY11" s="8"/>
      <c r="AZ11" s="8"/>
      <c r="BA11" s="8"/>
      <c r="BB11" s="8"/>
      <c r="BC11" s="8"/>
      <c r="BD11" s="8"/>
      <c r="BE11" s="8"/>
      <c r="BF11" s="8"/>
      <c r="BG11" s="8"/>
      <c r="BH11" s="8"/>
      <c r="BI11" s="8"/>
      <c r="BJ11" s="8"/>
      <c r="BK11" s="8"/>
      <c r="BL11" s="8"/>
      <c r="BM11" s="8"/>
      <c r="BN11" s="8"/>
    </row>
    <row r="12" spans="1:66" x14ac:dyDescent="0.3">
      <c r="A12" s="14">
        <v>10</v>
      </c>
      <c r="B12" s="20">
        <v>690205642.11204672</v>
      </c>
      <c r="P12" s="15"/>
      <c r="AH12" s="8">
        <v>1.2903225421905518</v>
      </c>
      <c r="AI12" s="8">
        <v>3</v>
      </c>
      <c r="AJ12" s="8"/>
      <c r="AK12" s="8">
        <v>550000000</v>
      </c>
      <c r="AL12" s="8">
        <v>22</v>
      </c>
      <c r="AM12" s="8"/>
      <c r="AN12" s="8"/>
      <c r="AO12" s="8"/>
      <c r="AP12" s="8"/>
      <c r="AQ12" s="8"/>
      <c r="AY12" s="8"/>
      <c r="AZ12" s="8"/>
      <c r="BA12" s="8"/>
      <c r="BB12" s="8"/>
      <c r="BC12" s="8"/>
      <c r="BD12" s="8"/>
      <c r="BE12" s="8"/>
      <c r="BF12" s="8"/>
      <c r="BG12" s="8"/>
      <c r="BH12" s="8"/>
      <c r="BI12" s="8"/>
      <c r="BJ12" s="8"/>
      <c r="BK12" s="8"/>
      <c r="BL12" s="8"/>
      <c r="BM12" s="8"/>
      <c r="BN12" s="8"/>
    </row>
    <row r="13" spans="1:66" x14ac:dyDescent="0.3">
      <c r="A13" s="14">
        <v>11</v>
      </c>
      <c r="B13" s="20">
        <v>604005423.34125555</v>
      </c>
      <c r="AH13" s="8">
        <v>1.4193547964096069</v>
      </c>
      <c r="AI13" s="8">
        <v>6</v>
      </c>
      <c r="AJ13" s="8"/>
      <c r="AK13" s="8">
        <v>550000000</v>
      </c>
      <c r="AL13" s="8">
        <v>21</v>
      </c>
      <c r="AM13" s="8"/>
      <c r="AN13" s="8"/>
      <c r="AO13" s="8"/>
      <c r="AP13" s="8"/>
      <c r="AQ13" s="8"/>
      <c r="AY13" s="8"/>
      <c r="AZ13" s="8"/>
      <c r="BA13" s="8"/>
      <c r="BB13" s="8"/>
      <c r="BC13" s="8"/>
      <c r="BD13" s="8"/>
      <c r="BE13" s="8"/>
      <c r="BF13" s="8"/>
      <c r="BG13" s="8"/>
      <c r="BH13" s="8"/>
      <c r="BI13" s="8"/>
      <c r="BJ13" s="8"/>
      <c r="BK13" s="8"/>
      <c r="BL13" s="8"/>
      <c r="BM13" s="8"/>
      <c r="BN13" s="8"/>
    </row>
    <row r="14" spans="1:66" x14ac:dyDescent="0.3">
      <c r="A14" s="14">
        <v>12</v>
      </c>
      <c r="B14" s="20">
        <v>693372040.24722445</v>
      </c>
      <c r="E14" s="17"/>
      <c r="AH14" s="8">
        <v>1.5483870506286621</v>
      </c>
      <c r="AI14" s="8">
        <v>7</v>
      </c>
      <c r="AJ14" s="8"/>
      <c r="AK14" s="8">
        <v>560000000</v>
      </c>
      <c r="AL14" s="8">
        <v>21</v>
      </c>
      <c r="AM14" s="8"/>
      <c r="AN14" s="8"/>
      <c r="AO14" s="8"/>
      <c r="AP14" s="8"/>
      <c r="AQ14" s="8"/>
      <c r="AY14" s="8"/>
      <c r="AZ14" s="8"/>
      <c r="BA14" s="8"/>
      <c r="BB14" s="8"/>
      <c r="BC14" s="8"/>
      <c r="BD14" s="8"/>
      <c r="BE14" s="8"/>
      <c r="BF14" s="8"/>
      <c r="BG14" s="8"/>
      <c r="BH14" s="8"/>
      <c r="BI14" s="8"/>
      <c r="BJ14" s="8"/>
      <c r="BK14" s="8"/>
      <c r="BL14" s="8"/>
      <c r="BM14" s="8"/>
      <c r="BN14" s="8"/>
    </row>
    <row r="15" spans="1:66" x14ac:dyDescent="0.3">
      <c r="A15" s="14">
        <v>13</v>
      </c>
      <c r="B15" s="20">
        <v>820844758.24507022</v>
      </c>
      <c r="E15" s="17"/>
      <c r="AH15" s="8">
        <v>1.6774193048477173</v>
      </c>
      <c r="AI15" s="8">
        <v>6</v>
      </c>
      <c r="AJ15" s="8"/>
      <c r="AK15" s="8">
        <v>560000000</v>
      </c>
      <c r="AL15" s="8">
        <v>19</v>
      </c>
      <c r="AM15" s="8"/>
      <c r="AN15" s="8"/>
      <c r="AO15" s="8"/>
      <c r="AP15" s="8"/>
      <c r="AQ15" s="8"/>
      <c r="AY15" s="8"/>
      <c r="AZ15" s="8"/>
      <c r="BA15" s="8"/>
      <c r="BB15" s="8"/>
      <c r="BC15" s="8"/>
      <c r="BD15" s="8"/>
      <c r="BE15" s="8"/>
      <c r="BF15" s="8"/>
      <c r="BG15" s="8"/>
      <c r="BH15" s="8"/>
      <c r="BI15" s="8"/>
      <c r="BJ15" s="8"/>
      <c r="BK15" s="8"/>
      <c r="BL15" s="8"/>
      <c r="BM15" s="8"/>
      <c r="BN15" s="8"/>
    </row>
    <row r="16" spans="1:66" x14ac:dyDescent="0.3">
      <c r="A16" s="14">
        <v>14</v>
      </c>
      <c r="B16" s="20">
        <v>659129512.31432772</v>
      </c>
      <c r="E16" s="17"/>
      <c r="AH16" s="8">
        <v>1.8064515590667725</v>
      </c>
      <c r="AI16" s="8">
        <v>6</v>
      </c>
      <c r="AJ16" s="8"/>
      <c r="AK16" s="8">
        <v>570000000</v>
      </c>
      <c r="AL16" s="8">
        <v>19</v>
      </c>
      <c r="AM16" s="8"/>
      <c r="AN16" s="8"/>
      <c r="AO16" s="8"/>
      <c r="AP16" s="8"/>
      <c r="AQ16" s="8"/>
      <c r="AY16" s="8"/>
      <c r="AZ16" s="8"/>
      <c r="BA16" s="8"/>
      <c r="BB16" s="8"/>
      <c r="BC16" s="8"/>
      <c r="BD16" s="8"/>
      <c r="BE16" s="8"/>
      <c r="BF16" s="8"/>
      <c r="BG16" s="8"/>
      <c r="BH16" s="8"/>
      <c r="BI16" s="8"/>
      <c r="BJ16" s="8"/>
      <c r="BK16" s="8"/>
      <c r="BL16" s="8"/>
      <c r="BM16" s="8"/>
      <c r="BN16" s="8"/>
    </row>
    <row r="17" spans="1:66" x14ac:dyDescent="0.3">
      <c r="A17" s="14">
        <v>15</v>
      </c>
      <c r="B17" s="20">
        <v>914615738.98889685</v>
      </c>
      <c r="AH17" s="8">
        <v>1.9354838132858276</v>
      </c>
      <c r="AI17" s="8">
        <v>2</v>
      </c>
      <c r="AJ17" s="8"/>
      <c r="AK17" s="8">
        <v>570000000</v>
      </c>
      <c r="AL17" s="8">
        <v>18</v>
      </c>
      <c r="AM17" s="8"/>
      <c r="AN17" s="8"/>
      <c r="AO17" s="8"/>
      <c r="AP17" s="8"/>
      <c r="AQ17" s="8"/>
      <c r="AY17" s="8"/>
      <c r="AZ17" s="8"/>
      <c r="BA17" s="8"/>
      <c r="BB17" s="8"/>
      <c r="BC17" s="8"/>
      <c r="BD17" s="8"/>
      <c r="BE17" s="8"/>
      <c r="BF17" s="8"/>
      <c r="BG17" s="8"/>
      <c r="BH17" s="8"/>
      <c r="BI17" s="8"/>
      <c r="BJ17" s="8"/>
      <c r="BK17" s="8"/>
      <c r="BL17" s="8"/>
      <c r="BM17" s="8"/>
      <c r="BN17" s="8"/>
    </row>
    <row r="18" spans="1:66" x14ac:dyDescent="0.3">
      <c r="A18" s="14">
        <v>16</v>
      </c>
      <c r="B18" s="20">
        <v>784734559.98524678</v>
      </c>
      <c r="AH18" s="8">
        <v>2.0645160675048828</v>
      </c>
      <c r="AI18" s="8">
        <v>5</v>
      </c>
      <c r="AJ18" s="8"/>
      <c r="AK18" s="8">
        <v>580000000</v>
      </c>
      <c r="AL18" s="8">
        <v>18</v>
      </c>
      <c r="AM18" s="8"/>
      <c r="AN18" s="8"/>
      <c r="AO18" s="8"/>
      <c r="AP18" s="8"/>
      <c r="AQ18" s="8"/>
      <c r="AY18" s="8"/>
      <c r="AZ18" s="8"/>
      <c r="BA18" s="8"/>
      <c r="BB18" s="8"/>
      <c r="BC18" s="8"/>
      <c r="BD18" s="8"/>
      <c r="BE18" s="8"/>
      <c r="BF18" s="8"/>
      <c r="BG18" s="8"/>
      <c r="BH18" s="8"/>
      <c r="BI18" s="8"/>
      <c r="BJ18" s="8"/>
      <c r="BK18" s="8"/>
      <c r="BL18" s="8"/>
      <c r="BM18" s="8"/>
      <c r="BN18" s="8"/>
    </row>
    <row r="19" spans="1:66" x14ac:dyDescent="0.3">
      <c r="A19" s="14">
        <v>17</v>
      </c>
      <c r="B19" s="20">
        <v>778508420.50993371</v>
      </c>
      <c r="AH19" s="8">
        <v>2.193548321723938</v>
      </c>
      <c r="AI19" s="8">
        <v>2</v>
      </c>
      <c r="AJ19" s="8"/>
      <c r="AK19" s="8">
        <v>580000000</v>
      </c>
      <c r="AL19" s="8">
        <v>18</v>
      </c>
      <c r="AM19" s="8"/>
      <c r="AN19" s="8"/>
      <c r="AO19" s="8"/>
      <c r="AP19" s="8"/>
      <c r="AQ19" s="8"/>
      <c r="AY19" s="8"/>
      <c r="AZ19" s="8"/>
      <c r="BA19" s="8"/>
      <c r="BB19" s="8"/>
      <c r="BC19" s="8"/>
      <c r="BD19" s="8"/>
      <c r="BE19" s="8"/>
      <c r="BF19" s="8"/>
      <c r="BG19" s="8"/>
      <c r="BH19" s="8"/>
      <c r="BI19" s="8"/>
      <c r="BJ19" s="8"/>
      <c r="BK19" s="8"/>
      <c r="BL19" s="8"/>
      <c r="BM19" s="8"/>
      <c r="BN19" s="8"/>
    </row>
    <row r="20" spans="1:66" x14ac:dyDescent="0.3">
      <c r="A20" s="14">
        <v>18</v>
      </c>
      <c r="B20" s="20">
        <v>659360368.55170786</v>
      </c>
      <c r="AH20" s="8">
        <v>2.3225805759429932</v>
      </c>
      <c r="AI20" s="8">
        <v>3</v>
      </c>
      <c r="AJ20" s="8"/>
      <c r="AK20" s="8">
        <v>590000000</v>
      </c>
      <c r="AL20" s="8">
        <v>18</v>
      </c>
      <c r="AM20" s="8"/>
      <c r="AN20" s="8"/>
      <c r="AO20" s="8"/>
      <c r="AP20" s="8"/>
      <c r="AQ20" s="8"/>
      <c r="AY20" s="8"/>
      <c r="AZ20" s="8"/>
      <c r="BA20" s="8"/>
      <c r="BB20" s="8"/>
      <c r="BC20" s="8"/>
      <c r="BD20" s="8"/>
      <c r="BE20" s="8"/>
      <c r="BF20" s="8"/>
      <c r="BG20" s="8"/>
      <c r="BH20" s="8"/>
      <c r="BI20" s="8"/>
      <c r="BJ20" s="8"/>
      <c r="BK20" s="8"/>
      <c r="BL20" s="8"/>
      <c r="BM20" s="8"/>
      <c r="BN20" s="8"/>
    </row>
    <row r="21" spans="1:66" x14ac:dyDescent="0.3">
      <c r="A21" s="14">
        <v>19</v>
      </c>
      <c r="B21" s="20">
        <v>528506653.80103105</v>
      </c>
      <c r="AH21" s="8">
        <v>2.4516128301620483</v>
      </c>
      <c r="AI21" s="8">
        <v>2</v>
      </c>
      <c r="AJ21" s="8"/>
      <c r="AK21" s="8">
        <v>590000000</v>
      </c>
      <c r="AL21" s="8">
        <v>24</v>
      </c>
      <c r="AM21" s="8"/>
      <c r="AN21" s="8"/>
      <c r="AO21" s="8"/>
      <c r="AP21" s="8"/>
      <c r="AQ21" s="8"/>
      <c r="AY21" s="8"/>
      <c r="AZ21" s="8"/>
      <c r="BA21" s="8"/>
      <c r="BB21" s="8"/>
      <c r="BC21" s="8"/>
      <c r="BD21" s="8"/>
      <c r="BE21" s="8"/>
      <c r="BF21" s="8"/>
      <c r="BG21" s="8"/>
      <c r="BH21" s="8"/>
      <c r="BI21" s="8"/>
      <c r="BJ21" s="8"/>
      <c r="BK21" s="8"/>
      <c r="BL21" s="8"/>
      <c r="BM21" s="8"/>
      <c r="BN21" s="8"/>
    </row>
    <row r="22" spans="1:66" x14ac:dyDescent="0.3">
      <c r="A22" s="14">
        <v>20</v>
      </c>
      <c r="B22" s="20">
        <v>667005666.75460136</v>
      </c>
      <c r="AH22" s="8">
        <v>2.5806450843811035</v>
      </c>
      <c r="AI22" s="8">
        <v>1</v>
      </c>
      <c r="AJ22" s="8"/>
      <c r="AK22" s="8">
        <v>600000000</v>
      </c>
      <c r="AL22" s="8">
        <v>24</v>
      </c>
      <c r="AM22" s="8"/>
      <c r="AN22" s="8"/>
      <c r="AO22" s="8"/>
      <c r="AP22" s="8"/>
      <c r="AQ22" s="8"/>
      <c r="AY22" s="8"/>
      <c r="AZ22" s="8"/>
      <c r="BA22" s="8"/>
      <c r="BB22" s="8"/>
      <c r="BC22" s="8"/>
      <c r="BD22" s="8"/>
      <c r="BE22" s="8"/>
      <c r="BF22" s="8"/>
      <c r="BG22" s="8"/>
      <c r="BH22" s="8"/>
      <c r="BI22" s="8"/>
      <c r="BJ22" s="8"/>
      <c r="BK22" s="8"/>
      <c r="BL22" s="8"/>
      <c r="BM22" s="8"/>
      <c r="BN22" s="8"/>
    </row>
    <row r="23" spans="1:66" x14ac:dyDescent="0.3">
      <c r="A23" s="14">
        <v>21</v>
      </c>
      <c r="B23" s="20">
        <v>899078564.50667024</v>
      </c>
      <c r="AH23" s="8">
        <v>2.7096773386001587</v>
      </c>
      <c r="AI23" s="8">
        <v>0</v>
      </c>
      <c r="AJ23" s="8"/>
      <c r="AK23" s="8">
        <v>600000000</v>
      </c>
      <c r="AL23" s="8">
        <v>25</v>
      </c>
      <c r="AM23" s="8"/>
      <c r="AN23" s="8"/>
      <c r="AO23" s="8"/>
      <c r="AP23" s="8"/>
      <c r="AQ23" s="8"/>
      <c r="AY23" s="8"/>
      <c r="AZ23" s="8"/>
      <c r="BA23" s="8"/>
      <c r="BB23" s="8"/>
      <c r="BC23" s="8"/>
      <c r="BD23" s="8"/>
      <c r="BE23" s="8"/>
      <c r="BF23" s="8"/>
      <c r="BG23" s="8"/>
      <c r="BH23" s="8"/>
      <c r="BI23" s="8"/>
      <c r="BJ23" s="8"/>
      <c r="BK23" s="8"/>
      <c r="BL23" s="8"/>
      <c r="BM23" s="8"/>
      <c r="BN23" s="8"/>
    </row>
    <row r="24" spans="1:66" x14ac:dyDescent="0.3">
      <c r="A24" s="14">
        <v>22</v>
      </c>
      <c r="B24" s="20">
        <v>934698848.88933563</v>
      </c>
      <c r="AH24" s="8">
        <v>2.8387095928192139</v>
      </c>
      <c r="AI24" s="8">
        <v>0</v>
      </c>
      <c r="AJ24" s="8"/>
      <c r="AK24" s="8">
        <v>610000000</v>
      </c>
      <c r="AL24" s="8">
        <v>25</v>
      </c>
      <c r="AM24" s="8"/>
      <c r="AN24" s="8"/>
      <c r="AO24" s="8"/>
      <c r="AP24" s="8"/>
      <c r="AQ24" s="8"/>
      <c r="AY24" s="8"/>
      <c r="AZ24" s="8"/>
      <c r="BA24" s="8"/>
      <c r="BB24" s="8"/>
      <c r="BC24" s="8"/>
      <c r="BD24" s="8"/>
      <c r="BE24" s="8"/>
      <c r="BF24" s="8"/>
      <c r="BG24" s="8"/>
      <c r="BH24" s="8"/>
      <c r="BI24" s="8"/>
      <c r="BJ24" s="8"/>
      <c r="BK24" s="8"/>
      <c r="BL24" s="8"/>
      <c r="BM24" s="8"/>
      <c r="BN24" s="8"/>
    </row>
    <row r="25" spans="1:66" x14ac:dyDescent="0.3">
      <c r="A25" s="14">
        <v>23</v>
      </c>
      <c r="B25" s="20">
        <v>793167666.96505833</v>
      </c>
      <c r="AH25" s="8">
        <v>2.967741847038269</v>
      </c>
      <c r="AI25" s="8">
        <v>0</v>
      </c>
      <c r="AJ25" s="8"/>
      <c r="AK25" s="8">
        <v>610000000</v>
      </c>
      <c r="AL25" s="8">
        <v>18</v>
      </c>
      <c r="AM25" s="8"/>
      <c r="AN25" s="8"/>
      <c r="AO25" s="8"/>
      <c r="AP25" s="8"/>
      <c r="AQ25" s="8"/>
      <c r="AY25" s="8"/>
      <c r="AZ25" s="8"/>
      <c r="BA25" s="8"/>
      <c r="BB25" s="8"/>
      <c r="BC25" s="8"/>
      <c r="BD25" s="8"/>
      <c r="BE25" s="8"/>
      <c r="BF25" s="8"/>
      <c r="BG25" s="8"/>
      <c r="BH25" s="8"/>
      <c r="BI25" s="8"/>
      <c r="BJ25" s="8"/>
      <c r="BK25" s="8"/>
      <c r="BL25" s="8"/>
      <c r="BM25" s="8"/>
      <c r="BN25" s="8"/>
    </row>
    <row r="26" spans="1:66" x14ac:dyDescent="0.3">
      <c r="A26" s="14">
        <v>24</v>
      </c>
      <c r="B26" s="20">
        <v>802461082.72172308</v>
      </c>
      <c r="AH26" s="8">
        <v>3.0967741012573242</v>
      </c>
      <c r="AI26" s="8">
        <v>0</v>
      </c>
      <c r="AJ26" s="8"/>
      <c r="AK26" s="8">
        <v>620000000</v>
      </c>
      <c r="AL26" s="8">
        <v>18</v>
      </c>
      <c r="AM26" s="8"/>
      <c r="AN26" s="8"/>
      <c r="AO26" s="8"/>
      <c r="AP26" s="8"/>
      <c r="AQ26" s="8"/>
      <c r="AY26" s="8"/>
      <c r="AZ26" s="8"/>
      <c r="BA26" s="8"/>
      <c r="BB26" s="8"/>
      <c r="BC26" s="8"/>
      <c r="BD26" s="8"/>
      <c r="BE26" s="8"/>
      <c r="BF26" s="8"/>
      <c r="BG26" s="8"/>
      <c r="BH26" s="8"/>
      <c r="BI26" s="8"/>
      <c r="BJ26" s="8"/>
      <c r="BK26" s="8"/>
      <c r="BL26" s="8"/>
      <c r="BM26" s="8"/>
      <c r="BN26" s="8"/>
    </row>
    <row r="27" spans="1:66" x14ac:dyDescent="0.3">
      <c r="A27" s="14">
        <v>25</v>
      </c>
      <c r="B27" s="20">
        <v>937650782.80951273</v>
      </c>
      <c r="AH27" s="8">
        <v>3.2258063554763794</v>
      </c>
      <c r="AI27" s="8">
        <v>0</v>
      </c>
      <c r="AJ27" s="8"/>
      <c r="AK27" s="8">
        <v>620000000</v>
      </c>
      <c r="AL27" s="8">
        <v>29</v>
      </c>
      <c r="AM27" s="8"/>
      <c r="AN27" s="8"/>
      <c r="AO27" s="8"/>
      <c r="AP27" s="8"/>
      <c r="AQ27" s="8"/>
      <c r="AY27" s="8"/>
      <c r="AZ27" s="8"/>
      <c r="BA27" s="8"/>
      <c r="BB27" s="8"/>
      <c r="BC27" s="8"/>
      <c r="BD27" s="8"/>
      <c r="BE27" s="8"/>
      <c r="BF27" s="8"/>
      <c r="BG27" s="8"/>
      <c r="BH27" s="8"/>
      <c r="BI27" s="8"/>
      <c r="BJ27" s="8"/>
      <c r="BK27" s="8"/>
      <c r="BL27" s="8"/>
      <c r="BM27" s="8"/>
      <c r="BN27" s="8"/>
    </row>
    <row r="28" spans="1:66" x14ac:dyDescent="0.3">
      <c r="A28" s="14">
        <v>26</v>
      </c>
      <c r="B28" s="20">
        <v>813647836.74291885</v>
      </c>
      <c r="AH28" s="8">
        <v>3.3548386096954346</v>
      </c>
      <c r="AI28" s="8">
        <v>0</v>
      </c>
      <c r="AJ28" s="8"/>
      <c r="AK28" s="8">
        <v>630000000</v>
      </c>
      <c r="AL28" s="8">
        <v>29</v>
      </c>
      <c r="AM28" s="8"/>
      <c r="AN28" s="8"/>
      <c r="AO28" s="8"/>
      <c r="AP28" s="8"/>
      <c r="AQ28" s="8"/>
      <c r="AY28" s="8"/>
      <c r="AZ28" s="8"/>
      <c r="BA28" s="8"/>
      <c r="BB28" s="8"/>
      <c r="BC28" s="8"/>
      <c r="BD28" s="8"/>
      <c r="BE28" s="8"/>
      <c r="BF28" s="8"/>
      <c r="BG28" s="8"/>
      <c r="BH28" s="8"/>
      <c r="BI28" s="8"/>
      <c r="BJ28" s="8"/>
      <c r="BK28" s="8"/>
      <c r="BL28" s="8"/>
      <c r="BM28" s="8"/>
      <c r="BN28" s="8"/>
    </row>
    <row r="29" spans="1:66" x14ac:dyDescent="0.3">
      <c r="A29" s="14">
        <v>27</v>
      </c>
      <c r="B29" s="20">
        <v>918778883.25896537</v>
      </c>
      <c r="AH29" s="8">
        <v>3.4838708639144897</v>
      </c>
      <c r="AI29" s="8">
        <v>0</v>
      </c>
      <c r="AJ29" s="8"/>
      <c r="AK29" s="8">
        <v>630000000</v>
      </c>
      <c r="AL29" s="8">
        <v>15</v>
      </c>
      <c r="AM29" s="8"/>
      <c r="AN29" s="8"/>
      <c r="AO29" s="8"/>
      <c r="AP29" s="8"/>
      <c r="AQ29" s="8"/>
      <c r="AY29" s="8"/>
      <c r="AZ29" s="8"/>
      <c r="BA29" s="8"/>
      <c r="BB29" s="8"/>
      <c r="BC29" s="8"/>
      <c r="BD29" s="8"/>
      <c r="BE29" s="8"/>
      <c r="BF29" s="8"/>
      <c r="BG29" s="8"/>
      <c r="BH29" s="8"/>
      <c r="BI29" s="8"/>
      <c r="BJ29" s="8"/>
      <c r="BK29" s="8"/>
      <c r="BL29" s="8"/>
      <c r="BM29" s="8"/>
      <c r="BN29" s="8"/>
    </row>
    <row r="30" spans="1:66" x14ac:dyDescent="0.3">
      <c r="A30" s="14">
        <v>28</v>
      </c>
      <c r="B30" s="20">
        <v>801124896.01506758</v>
      </c>
      <c r="AH30" s="8">
        <v>3.6129031181335449</v>
      </c>
      <c r="AI30" s="8">
        <v>0</v>
      </c>
      <c r="AJ30" s="8"/>
      <c r="AK30" s="8">
        <v>640000000</v>
      </c>
      <c r="AL30" s="8">
        <v>15</v>
      </c>
      <c r="AM30" s="8"/>
      <c r="AN30" s="8"/>
      <c r="AO30" s="8"/>
      <c r="AP30" s="8"/>
      <c r="AQ30" s="8"/>
      <c r="AY30" s="8"/>
      <c r="AZ30" s="8"/>
      <c r="BA30" s="8"/>
      <c r="BB30" s="8"/>
      <c r="BC30" s="8"/>
      <c r="BD30" s="8"/>
      <c r="BE30" s="8"/>
      <c r="BF30" s="8"/>
      <c r="BG30" s="8"/>
      <c r="BH30" s="8"/>
      <c r="BI30" s="8"/>
      <c r="BJ30" s="8"/>
      <c r="BK30" s="8"/>
      <c r="BL30" s="8"/>
      <c r="BM30" s="8"/>
      <c r="BN30" s="8"/>
    </row>
    <row r="31" spans="1:66" x14ac:dyDescent="0.3">
      <c r="A31" s="14">
        <v>29</v>
      </c>
      <c r="B31" s="20">
        <v>892614740.05491793</v>
      </c>
      <c r="AH31" s="8">
        <v>3.7419353723526001</v>
      </c>
      <c r="AI31" s="8">
        <v>0</v>
      </c>
      <c r="AJ31" s="8"/>
      <c r="AK31" s="8">
        <v>640000000</v>
      </c>
      <c r="AL31" s="8">
        <v>26</v>
      </c>
      <c r="AM31" s="8"/>
      <c r="AN31" s="8"/>
      <c r="AO31" s="8"/>
      <c r="AP31" s="8"/>
      <c r="AQ31" s="8"/>
      <c r="AY31" s="8"/>
      <c r="AZ31" s="8"/>
      <c r="BA31" s="8"/>
      <c r="BB31" s="8"/>
      <c r="BC31" s="8"/>
      <c r="BD31" s="8"/>
      <c r="BE31" s="8"/>
      <c r="BF31" s="8"/>
      <c r="BG31" s="8"/>
      <c r="BH31" s="8"/>
      <c r="BI31" s="8"/>
      <c r="BJ31" s="8"/>
      <c r="BK31" s="8"/>
      <c r="BL31" s="8"/>
      <c r="BM31" s="8"/>
      <c r="BN31" s="8"/>
    </row>
    <row r="32" spans="1:66" x14ac:dyDescent="0.3">
      <c r="A32" s="14">
        <v>30</v>
      </c>
      <c r="B32" s="20">
        <v>680582551.94769359</v>
      </c>
      <c r="AH32" s="8">
        <v>3.8709676265716553</v>
      </c>
      <c r="AI32" s="8">
        <v>0</v>
      </c>
      <c r="AJ32" s="8"/>
      <c r="AK32" s="8">
        <v>650000000</v>
      </c>
      <c r="AL32" s="8">
        <v>26</v>
      </c>
      <c r="AM32" s="8"/>
      <c r="AN32" s="8"/>
      <c r="AO32" s="8"/>
      <c r="AP32" s="8"/>
      <c r="AQ32" s="8"/>
      <c r="AY32" s="8"/>
      <c r="AZ32" s="8"/>
      <c r="BA32" s="8"/>
      <c r="BB32" s="8"/>
      <c r="BC32" s="8"/>
      <c r="BD32" s="8"/>
      <c r="BE32" s="8"/>
      <c r="BF32" s="8"/>
      <c r="BG32" s="8"/>
      <c r="BH32" s="8"/>
      <c r="BI32" s="8"/>
      <c r="BJ32" s="8"/>
      <c r="BK32" s="8"/>
      <c r="BL32" s="8"/>
      <c r="BM32" s="8"/>
      <c r="BN32" s="8"/>
    </row>
    <row r="33" spans="1:66" x14ac:dyDescent="0.3">
      <c r="A33" s="14">
        <v>31</v>
      </c>
      <c r="B33" s="20">
        <v>883654298.5483098</v>
      </c>
      <c r="AH33" s="8">
        <v>3.9999998807907104</v>
      </c>
      <c r="AI33" s="8">
        <v>0</v>
      </c>
      <c r="AJ33" s="8"/>
      <c r="AK33" s="8">
        <v>650000000</v>
      </c>
      <c r="AL33" s="8">
        <v>27</v>
      </c>
      <c r="AM33" s="8"/>
      <c r="AN33" s="8"/>
      <c r="AO33" s="8"/>
      <c r="AP33" s="8"/>
      <c r="AQ33" s="8"/>
      <c r="AY33" s="8"/>
      <c r="AZ33" s="8"/>
      <c r="BA33" s="8"/>
      <c r="BB33" s="8"/>
      <c r="BC33" s="8"/>
      <c r="BD33" s="8"/>
      <c r="BE33" s="8"/>
      <c r="BF33" s="8"/>
      <c r="BG33" s="8"/>
      <c r="BH33" s="8"/>
      <c r="BI33" s="8"/>
      <c r="BJ33" s="8"/>
      <c r="BK33" s="8"/>
      <c r="BL33" s="8"/>
      <c r="BM33" s="8"/>
      <c r="BN33" s="8"/>
    </row>
    <row r="34" spans="1:66" x14ac:dyDescent="0.3">
      <c r="A34" s="14">
        <v>32</v>
      </c>
      <c r="B34" s="20">
        <v>750709471.24712491</v>
      </c>
      <c r="AH34" s="8"/>
      <c r="AI34" s="8"/>
      <c r="AJ34" s="8"/>
      <c r="AK34" s="8">
        <v>660000000</v>
      </c>
      <c r="AL34" s="8">
        <v>27</v>
      </c>
      <c r="AM34" s="8"/>
      <c r="AN34" s="8"/>
      <c r="AO34" s="8"/>
      <c r="AP34" s="8"/>
      <c r="AQ34" s="8"/>
      <c r="AY34" s="8"/>
      <c r="AZ34" s="8"/>
      <c r="BA34" s="8"/>
      <c r="BB34" s="8"/>
      <c r="BC34" s="8"/>
      <c r="BD34" s="8"/>
      <c r="BE34" s="8"/>
      <c r="BF34" s="8"/>
      <c r="BG34" s="8"/>
      <c r="BH34" s="8"/>
      <c r="BI34" s="8"/>
      <c r="BJ34" s="8"/>
      <c r="BK34" s="8"/>
      <c r="BL34" s="8"/>
      <c r="BM34" s="8"/>
      <c r="BN34" s="8"/>
    </row>
    <row r="35" spans="1:66" x14ac:dyDescent="0.3">
      <c r="A35" s="14">
        <v>33</v>
      </c>
      <c r="B35" s="20">
        <v>642525987.43726122</v>
      </c>
      <c r="AH35" s="8"/>
      <c r="AI35" s="8"/>
      <c r="AJ35" s="8"/>
      <c r="AK35" s="8">
        <v>660000000</v>
      </c>
      <c r="AL35" s="8">
        <v>25</v>
      </c>
      <c r="AM35" s="8"/>
      <c r="AN35" s="8"/>
      <c r="AO35" s="8"/>
      <c r="AP35" s="8"/>
      <c r="AQ35" s="8"/>
      <c r="AY35" s="8"/>
      <c r="AZ35" s="8"/>
      <c r="BA35" s="8"/>
      <c r="BB35" s="8"/>
      <c r="BC35" s="8"/>
      <c r="BD35" s="8"/>
      <c r="BE35" s="8"/>
      <c r="BF35" s="8"/>
      <c r="BG35" s="8"/>
      <c r="BH35" s="8"/>
      <c r="BI35" s="8"/>
      <c r="BJ35" s="8"/>
      <c r="BK35" s="8"/>
      <c r="BL35" s="8"/>
      <c r="BM35" s="8"/>
      <c r="BN35" s="8"/>
    </row>
    <row r="36" spans="1:66" x14ac:dyDescent="0.3">
      <c r="A36" s="14">
        <v>34</v>
      </c>
      <c r="B36" s="20">
        <v>600758735.19575512</v>
      </c>
      <c r="AH36" s="8"/>
      <c r="AI36" s="8"/>
      <c r="AJ36" s="8"/>
      <c r="AK36" s="8">
        <v>670000000</v>
      </c>
      <c r="AL36" s="8">
        <v>25</v>
      </c>
      <c r="AM36" s="8"/>
      <c r="AN36" s="8"/>
      <c r="AO36" s="8"/>
      <c r="AP36" s="8"/>
      <c r="AQ36" s="8"/>
      <c r="AY36" s="8"/>
      <c r="AZ36" s="8"/>
      <c r="BA36" s="8"/>
      <c r="BB36" s="8"/>
      <c r="BC36" s="8"/>
      <c r="BD36" s="8"/>
      <c r="BE36" s="8"/>
      <c r="BF36" s="8"/>
      <c r="BG36" s="8"/>
      <c r="BH36" s="8"/>
      <c r="BI36" s="8"/>
      <c r="BJ36" s="8"/>
      <c r="BK36" s="8"/>
      <c r="BL36" s="8"/>
      <c r="BM36" s="8"/>
      <c r="BN36" s="8"/>
    </row>
    <row r="37" spans="1:66" x14ac:dyDescent="0.3">
      <c r="A37" s="14">
        <v>35</v>
      </c>
      <c r="B37" s="20">
        <v>520549213.96121967</v>
      </c>
      <c r="AH37" s="8"/>
      <c r="AI37" s="8"/>
      <c r="AJ37" s="8"/>
      <c r="AK37" s="8">
        <v>670000000</v>
      </c>
      <c r="AL37" s="8">
        <v>18</v>
      </c>
      <c r="AM37" s="8"/>
      <c r="AN37" s="8"/>
      <c r="AO37" s="8"/>
      <c r="AP37" s="8"/>
      <c r="AQ37" s="8"/>
      <c r="AY37" s="8"/>
      <c r="AZ37" s="8"/>
      <c r="BA37" s="8"/>
      <c r="BB37" s="8"/>
      <c r="BC37" s="8"/>
      <c r="BD37" s="8"/>
      <c r="BE37" s="8"/>
      <c r="BF37" s="8"/>
      <c r="BG37" s="8"/>
      <c r="BH37" s="8"/>
      <c r="BI37" s="8"/>
      <c r="BJ37" s="8"/>
      <c r="BK37" s="8"/>
      <c r="BL37" s="8"/>
      <c r="BM37" s="8"/>
      <c r="BN37" s="8"/>
    </row>
    <row r="38" spans="1:66" x14ac:dyDescent="0.3">
      <c r="A38" s="14">
        <v>36</v>
      </c>
      <c r="B38" s="20">
        <v>711383923.72624671</v>
      </c>
      <c r="AH38" s="8"/>
      <c r="AI38" s="8"/>
      <c r="AJ38" s="8"/>
      <c r="AK38" s="8">
        <v>680000000</v>
      </c>
      <c r="AL38" s="8">
        <v>18</v>
      </c>
      <c r="AM38" s="8"/>
      <c r="AN38" s="8"/>
      <c r="AO38" s="8"/>
      <c r="AP38" s="8"/>
      <c r="AQ38" s="8"/>
      <c r="AY38" s="8"/>
      <c r="AZ38" s="8"/>
      <c r="BA38" s="8"/>
      <c r="BB38" s="8"/>
      <c r="BC38" s="8"/>
      <c r="BD38" s="8"/>
      <c r="BE38" s="8"/>
      <c r="BF38" s="8"/>
      <c r="BG38" s="8"/>
      <c r="BH38" s="8"/>
      <c r="BI38" s="8"/>
      <c r="BJ38" s="8"/>
      <c r="BK38" s="8"/>
      <c r="BL38" s="8"/>
      <c r="BM38" s="8"/>
      <c r="BN38" s="8"/>
    </row>
    <row r="39" spans="1:66" x14ac:dyDescent="0.3">
      <c r="A39" s="14">
        <v>37</v>
      </c>
      <c r="B39" s="20">
        <v>787916298.85656738</v>
      </c>
      <c r="AH39" s="8"/>
      <c r="AI39" s="8"/>
      <c r="AJ39" s="8"/>
      <c r="AK39" s="8">
        <v>680000000</v>
      </c>
      <c r="AL39" s="8">
        <v>18</v>
      </c>
      <c r="AM39" s="8"/>
      <c r="AN39" s="8"/>
      <c r="AO39" s="8"/>
      <c r="AP39" s="8"/>
      <c r="AQ39" s="8"/>
      <c r="AY39" s="8"/>
      <c r="AZ39" s="8"/>
      <c r="BA39" s="8"/>
      <c r="BB39" s="8"/>
      <c r="BC39" s="8"/>
      <c r="BD39" s="8"/>
      <c r="BE39" s="8"/>
      <c r="BF39" s="8"/>
      <c r="BG39" s="8"/>
      <c r="BH39" s="8"/>
      <c r="BI39" s="8"/>
      <c r="BJ39" s="8"/>
      <c r="BK39" s="8"/>
      <c r="BL39" s="8"/>
      <c r="BM39" s="8"/>
      <c r="BN39" s="8"/>
    </row>
    <row r="40" spans="1:66" x14ac:dyDescent="0.3">
      <c r="A40" s="14">
        <v>38</v>
      </c>
      <c r="B40" s="20">
        <v>591204391.49321592</v>
      </c>
      <c r="AH40" s="8"/>
      <c r="AI40" s="8"/>
      <c r="AJ40" s="8"/>
      <c r="AK40" s="8">
        <v>690000000</v>
      </c>
      <c r="AL40" s="8">
        <v>18</v>
      </c>
      <c r="AM40" s="8"/>
      <c r="AN40" s="8"/>
      <c r="AO40" s="8"/>
      <c r="AP40" s="8"/>
      <c r="AQ40" s="8"/>
      <c r="AY40" s="8"/>
      <c r="AZ40" s="8"/>
      <c r="BA40" s="8"/>
      <c r="BB40" s="8"/>
      <c r="BC40" s="8"/>
      <c r="BD40" s="8"/>
      <c r="BE40" s="8"/>
      <c r="BF40" s="8"/>
      <c r="BG40" s="8"/>
      <c r="BH40" s="8"/>
      <c r="BI40" s="8"/>
      <c r="BJ40" s="8"/>
      <c r="BK40" s="8"/>
      <c r="BL40" s="8"/>
      <c r="BM40" s="8"/>
      <c r="BN40" s="8"/>
    </row>
    <row r="41" spans="1:66" x14ac:dyDescent="0.3">
      <c r="A41" s="14">
        <v>39</v>
      </c>
      <c r="B41" s="20">
        <v>826582092.52428901</v>
      </c>
      <c r="AH41" s="8"/>
      <c r="AI41" s="8"/>
      <c r="AJ41" s="8"/>
      <c r="AK41" s="8">
        <v>690000000</v>
      </c>
      <c r="AL41" s="8">
        <v>32</v>
      </c>
      <c r="AM41" s="8"/>
      <c r="AN41" s="8"/>
      <c r="AO41" s="8"/>
      <c r="AP41" s="8"/>
      <c r="AQ41" s="8"/>
      <c r="AY41" s="8"/>
      <c r="AZ41" s="8"/>
      <c r="BA41" s="8"/>
      <c r="BB41" s="8"/>
      <c r="BC41" s="8"/>
      <c r="BD41" s="8"/>
      <c r="BE41" s="8"/>
      <c r="BF41" s="8"/>
      <c r="BG41" s="8"/>
      <c r="BH41" s="8"/>
      <c r="BI41" s="8"/>
      <c r="BJ41" s="8"/>
      <c r="BK41" s="8"/>
      <c r="BL41" s="8"/>
      <c r="BM41" s="8"/>
      <c r="BN41" s="8"/>
    </row>
    <row r="42" spans="1:66" x14ac:dyDescent="0.3">
      <c r="A42" s="14">
        <v>40</v>
      </c>
      <c r="B42" s="20">
        <v>629406697.73665345</v>
      </c>
      <c r="AH42" s="8"/>
      <c r="AI42" s="8"/>
      <c r="AJ42" s="8"/>
      <c r="AK42" s="8">
        <v>700000000</v>
      </c>
      <c r="AL42" s="8">
        <v>32</v>
      </c>
      <c r="AM42" s="8"/>
      <c r="AN42" s="8"/>
      <c r="AO42" s="8"/>
      <c r="AP42" s="8"/>
      <c r="AQ42" s="8"/>
      <c r="AY42" s="8"/>
      <c r="AZ42" s="8"/>
      <c r="BA42" s="8"/>
      <c r="BB42" s="8"/>
      <c r="BC42" s="8"/>
      <c r="BD42" s="8"/>
      <c r="BE42" s="8"/>
      <c r="BF42" s="8"/>
      <c r="BG42" s="8"/>
      <c r="BH42" s="8"/>
      <c r="BI42" s="8"/>
      <c r="BJ42" s="8"/>
      <c r="BK42" s="8"/>
      <c r="BL42" s="8"/>
      <c r="BM42" s="8"/>
      <c r="BN42" s="8"/>
    </row>
    <row r="43" spans="1:66" x14ac:dyDescent="0.3">
      <c r="A43" s="14">
        <v>41</v>
      </c>
      <c r="B43" s="20">
        <v>787125600.72838402</v>
      </c>
      <c r="AH43" s="8"/>
      <c r="AI43" s="8"/>
      <c r="AJ43" s="8"/>
      <c r="AK43" s="8">
        <v>700000000</v>
      </c>
      <c r="AL43" s="8">
        <v>28</v>
      </c>
      <c r="AM43" s="8"/>
      <c r="AN43" s="8"/>
      <c r="AO43" s="8"/>
      <c r="AP43" s="8"/>
      <c r="AQ43" s="8"/>
      <c r="AY43" s="8"/>
      <c r="AZ43" s="8"/>
      <c r="BA43" s="8"/>
      <c r="BB43" s="8"/>
      <c r="BC43" s="8"/>
      <c r="BD43" s="8"/>
      <c r="BE43" s="8"/>
      <c r="BF43" s="8"/>
      <c r="BG43" s="8"/>
      <c r="BH43" s="8"/>
      <c r="BI43" s="8"/>
      <c r="BJ43" s="8"/>
      <c r="BK43" s="8"/>
      <c r="BL43" s="8"/>
      <c r="BM43" s="8"/>
      <c r="BN43" s="8"/>
    </row>
    <row r="44" spans="1:66" x14ac:dyDescent="0.3">
      <c r="A44" s="14">
        <v>42</v>
      </c>
      <c r="B44" s="20">
        <v>710523868.11782539</v>
      </c>
      <c r="AH44" s="8"/>
      <c r="AI44" s="8"/>
      <c r="AJ44" s="8"/>
      <c r="AK44" s="8">
        <v>710000000</v>
      </c>
      <c r="AL44" s="8">
        <v>28</v>
      </c>
      <c r="AM44" s="8"/>
      <c r="AN44" s="8"/>
      <c r="AO44" s="8"/>
      <c r="AP44" s="8"/>
      <c r="AQ44" s="8"/>
      <c r="AY44" s="8"/>
      <c r="AZ44" s="8"/>
      <c r="BA44" s="8"/>
      <c r="BB44" s="8"/>
      <c r="BC44" s="8"/>
      <c r="BD44" s="8"/>
      <c r="BE44" s="8"/>
      <c r="BF44" s="8"/>
      <c r="BG44" s="8"/>
      <c r="BH44" s="8"/>
      <c r="BI44" s="8"/>
      <c r="BJ44" s="8"/>
      <c r="BK44" s="8"/>
      <c r="BL44" s="8"/>
      <c r="BM44" s="8"/>
      <c r="BN44" s="8"/>
    </row>
    <row r="45" spans="1:66" x14ac:dyDescent="0.3">
      <c r="A45" s="14">
        <v>43</v>
      </c>
      <c r="B45" s="20">
        <v>838458481.77150846</v>
      </c>
      <c r="AH45" s="8"/>
      <c r="AI45" s="8"/>
      <c r="AJ45" s="8"/>
      <c r="AK45" s="8">
        <v>710000000</v>
      </c>
      <c r="AL45" s="8">
        <v>24</v>
      </c>
      <c r="AM45" s="8"/>
      <c r="AN45" s="8"/>
      <c r="AO45" s="8"/>
      <c r="AP45" s="8"/>
      <c r="AQ45" s="8"/>
      <c r="AY45" s="8"/>
      <c r="AZ45" s="8"/>
      <c r="BA45" s="8"/>
      <c r="BB45" s="8"/>
      <c r="BC45" s="8"/>
      <c r="BD45" s="8"/>
      <c r="BE45" s="8"/>
      <c r="BF45" s="8"/>
      <c r="BG45" s="8"/>
      <c r="BH45" s="8"/>
      <c r="BI45" s="8"/>
      <c r="BJ45" s="8"/>
      <c r="BK45" s="8"/>
      <c r="BL45" s="8"/>
      <c r="BM45" s="8"/>
      <c r="BN45" s="8"/>
    </row>
    <row r="46" spans="1:66" x14ac:dyDescent="0.3">
      <c r="A46" s="14">
        <v>44</v>
      </c>
      <c r="B46" s="20">
        <v>560558272.99986315</v>
      </c>
      <c r="AH46" s="8"/>
      <c r="AI46" s="8"/>
      <c r="AJ46" s="8"/>
      <c r="AK46" s="8">
        <v>720000000</v>
      </c>
      <c r="AL46" s="8">
        <v>24</v>
      </c>
      <c r="AM46" s="8"/>
      <c r="AN46" s="8"/>
      <c r="AO46" s="8"/>
      <c r="AP46" s="8"/>
      <c r="AQ46" s="8"/>
      <c r="AY46" s="8"/>
      <c r="AZ46" s="8"/>
      <c r="BA46" s="8"/>
      <c r="BB46" s="8"/>
      <c r="BC46" s="8"/>
      <c r="BD46" s="8"/>
      <c r="BE46" s="8"/>
      <c r="BF46" s="8"/>
      <c r="BG46" s="8"/>
      <c r="BH46" s="8"/>
      <c r="BI46" s="8"/>
      <c r="BJ46" s="8"/>
      <c r="BK46" s="8"/>
      <c r="BL46" s="8"/>
      <c r="BM46" s="8"/>
      <c r="BN46" s="8"/>
    </row>
    <row r="47" spans="1:66" x14ac:dyDescent="0.3">
      <c r="A47" s="14">
        <v>45</v>
      </c>
      <c r="B47" s="20">
        <v>701018454.58203292</v>
      </c>
      <c r="AH47" s="8"/>
      <c r="AI47" s="8"/>
      <c r="AJ47" s="8"/>
      <c r="AK47" s="8">
        <v>720000000</v>
      </c>
      <c r="AL47" s="8">
        <v>27</v>
      </c>
      <c r="AM47" s="8"/>
      <c r="AN47" s="8"/>
      <c r="AO47" s="8"/>
      <c r="AP47" s="8"/>
      <c r="AQ47" s="8"/>
      <c r="AY47" s="8"/>
      <c r="AZ47" s="8"/>
      <c r="BA47" s="8"/>
      <c r="BB47" s="8"/>
      <c r="BC47" s="8"/>
      <c r="BD47" s="8"/>
      <c r="BE47" s="8"/>
      <c r="BF47" s="8"/>
      <c r="BG47" s="8"/>
      <c r="BH47" s="8"/>
      <c r="BI47" s="8"/>
      <c r="BJ47" s="8"/>
      <c r="BK47" s="8"/>
      <c r="BL47" s="8"/>
      <c r="BM47" s="8"/>
      <c r="BN47" s="8"/>
    </row>
    <row r="48" spans="1:66" x14ac:dyDescent="0.3">
      <c r="A48" s="14">
        <v>46</v>
      </c>
      <c r="B48" s="20">
        <v>897794978.67163575</v>
      </c>
      <c r="AH48" s="8"/>
      <c r="AI48" s="8"/>
      <c r="AJ48" s="8"/>
      <c r="AK48" s="8">
        <v>730000000</v>
      </c>
      <c r="AL48" s="8">
        <v>27</v>
      </c>
      <c r="AM48" s="8"/>
      <c r="AN48" s="8"/>
      <c r="AO48" s="8"/>
      <c r="AP48" s="8"/>
      <c r="AQ48" s="8"/>
      <c r="AY48" s="8"/>
      <c r="AZ48" s="8"/>
      <c r="BA48" s="8"/>
      <c r="BB48" s="8"/>
      <c r="BC48" s="8"/>
      <c r="BD48" s="8"/>
      <c r="BE48" s="8"/>
      <c r="BF48" s="8"/>
      <c r="BG48" s="8"/>
      <c r="BH48" s="8"/>
      <c r="BI48" s="8"/>
      <c r="BJ48" s="8"/>
      <c r="BK48" s="8"/>
      <c r="BL48" s="8"/>
      <c r="BM48" s="8"/>
      <c r="BN48" s="8"/>
    </row>
    <row r="49" spans="1:66" x14ac:dyDescent="0.3">
      <c r="A49" s="14">
        <v>47</v>
      </c>
      <c r="B49" s="20">
        <v>689807496.1244489</v>
      </c>
      <c r="AH49" s="8"/>
      <c r="AI49" s="8"/>
      <c r="AJ49" s="8"/>
      <c r="AK49" s="8">
        <v>730000000</v>
      </c>
      <c r="AL49" s="8">
        <v>23</v>
      </c>
      <c r="AM49" s="8"/>
      <c r="AN49" s="8"/>
      <c r="AO49" s="8"/>
      <c r="AP49" s="8"/>
      <c r="AQ49" s="8"/>
      <c r="AY49" s="8"/>
      <c r="AZ49" s="8"/>
      <c r="BA49" s="8"/>
      <c r="BB49" s="8"/>
      <c r="BC49" s="8"/>
      <c r="BD49" s="8"/>
      <c r="BE49" s="8"/>
      <c r="BF49" s="8"/>
      <c r="BG49" s="8"/>
      <c r="BH49" s="8"/>
      <c r="BI49" s="8"/>
      <c r="BJ49" s="8"/>
      <c r="BK49" s="8"/>
      <c r="BL49" s="8"/>
      <c r="BM49" s="8"/>
      <c r="BN49" s="8"/>
    </row>
    <row r="50" spans="1:66" x14ac:dyDescent="0.3">
      <c r="A50" s="14">
        <v>48</v>
      </c>
      <c r="B50" s="20">
        <v>865214377.65669692</v>
      </c>
      <c r="AH50" s="8"/>
      <c r="AI50" s="8"/>
      <c r="AJ50" s="8"/>
      <c r="AK50" s="8">
        <v>740000000</v>
      </c>
      <c r="AL50" s="8">
        <v>23</v>
      </c>
      <c r="AM50" s="8"/>
      <c r="AN50" s="8"/>
      <c r="AO50" s="8"/>
      <c r="AP50" s="8"/>
      <c r="AQ50" s="8"/>
      <c r="AY50" s="8"/>
      <c r="AZ50" s="8"/>
      <c r="BA50" s="8"/>
      <c r="BB50" s="8"/>
      <c r="BC50" s="8"/>
      <c r="BD50" s="8"/>
      <c r="BE50" s="8"/>
      <c r="BF50" s="8"/>
      <c r="BG50" s="8"/>
      <c r="BH50" s="8"/>
      <c r="BI50" s="8"/>
      <c r="BJ50" s="8"/>
      <c r="BK50" s="8"/>
      <c r="BL50" s="8"/>
      <c r="BM50" s="8"/>
      <c r="BN50" s="8"/>
    </row>
    <row r="51" spans="1:66" x14ac:dyDescent="0.3">
      <c r="A51" s="14">
        <v>49</v>
      </c>
      <c r="B51" s="20">
        <v>556040419.72371519</v>
      </c>
      <c r="AH51" s="8"/>
      <c r="AI51" s="8"/>
      <c r="AJ51" s="8"/>
      <c r="AK51" s="8">
        <v>740000000</v>
      </c>
      <c r="AL51" s="8">
        <v>11</v>
      </c>
      <c r="AM51" s="8"/>
      <c r="AN51" s="8"/>
      <c r="AO51" s="8"/>
      <c r="AP51" s="8"/>
      <c r="AQ51" s="8"/>
      <c r="AY51" s="8"/>
      <c r="AZ51" s="8"/>
      <c r="BA51" s="8"/>
      <c r="BB51" s="8"/>
      <c r="BC51" s="8"/>
      <c r="BD51" s="8"/>
      <c r="BE51" s="8"/>
      <c r="BF51" s="8"/>
      <c r="BG51" s="8"/>
      <c r="BH51" s="8"/>
      <c r="BI51" s="8"/>
      <c r="BJ51" s="8"/>
      <c r="BK51" s="8"/>
      <c r="BL51" s="8"/>
      <c r="BM51" s="8"/>
      <c r="BN51" s="8"/>
    </row>
    <row r="52" spans="1:66" x14ac:dyDescent="0.3">
      <c r="A52" s="14">
        <v>50</v>
      </c>
      <c r="B52" s="20">
        <v>518544424.92211819</v>
      </c>
      <c r="AH52" s="8"/>
      <c r="AI52" s="8"/>
      <c r="AJ52" s="8"/>
      <c r="AK52" s="8">
        <v>750000000</v>
      </c>
      <c r="AL52" s="8">
        <v>11</v>
      </c>
      <c r="AM52" s="8"/>
      <c r="AN52" s="8"/>
      <c r="AO52" s="8"/>
      <c r="AP52" s="8"/>
      <c r="AQ52" s="8"/>
      <c r="AY52" s="8"/>
      <c r="AZ52" s="8"/>
      <c r="BA52" s="8"/>
      <c r="BB52" s="8"/>
      <c r="BC52" s="8"/>
      <c r="BD52" s="8"/>
      <c r="BE52" s="8"/>
      <c r="BF52" s="8"/>
      <c r="BG52" s="8"/>
      <c r="BH52" s="8"/>
      <c r="BI52" s="8"/>
      <c r="BJ52" s="8"/>
      <c r="BK52" s="8"/>
      <c r="BL52" s="8"/>
      <c r="BM52" s="8"/>
      <c r="BN52" s="8"/>
    </row>
    <row r="53" spans="1:66" x14ac:dyDescent="0.3">
      <c r="A53" s="14">
        <v>51</v>
      </c>
      <c r="B53" s="20">
        <v>608066281.32611167</v>
      </c>
      <c r="AH53" s="8"/>
      <c r="AI53" s="8"/>
      <c r="AJ53" s="8"/>
      <c r="AK53" s="8">
        <v>750000000</v>
      </c>
      <c r="AL53" s="8">
        <v>20</v>
      </c>
      <c r="AM53" s="8"/>
      <c r="AN53" s="8"/>
      <c r="AO53" s="8"/>
      <c r="AP53" s="8"/>
      <c r="AQ53" s="8"/>
      <c r="AY53" s="8"/>
      <c r="AZ53" s="8"/>
      <c r="BA53" s="8"/>
      <c r="BB53" s="8"/>
      <c r="BC53" s="8"/>
      <c r="BD53" s="8"/>
      <c r="BE53" s="8"/>
      <c r="BF53" s="8"/>
      <c r="BG53" s="8"/>
      <c r="BH53" s="8"/>
      <c r="BI53" s="8"/>
      <c r="BJ53" s="8"/>
      <c r="BK53" s="8"/>
      <c r="BL53" s="8"/>
      <c r="BM53" s="8"/>
      <c r="BN53" s="8"/>
    </row>
    <row r="54" spans="1:66" x14ac:dyDescent="0.3">
      <c r="A54" s="14">
        <v>52</v>
      </c>
      <c r="B54" s="20">
        <v>703711831.19026566</v>
      </c>
      <c r="AH54" s="8"/>
      <c r="AI54" s="8"/>
      <c r="AJ54" s="8"/>
      <c r="AK54" s="8">
        <v>760000000</v>
      </c>
      <c r="AL54" s="8">
        <v>20</v>
      </c>
      <c r="AM54" s="8"/>
      <c r="AN54" s="8"/>
      <c r="AO54" s="8"/>
      <c r="AP54" s="8"/>
      <c r="AQ54" s="8"/>
      <c r="AY54" s="8"/>
      <c r="AZ54" s="8"/>
      <c r="BA54" s="8"/>
      <c r="BB54" s="8"/>
      <c r="BC54" s="8"/>
      <c r="BD54" s="8"/>
      <c r="BE54" s="8"/>
      <c r="BF54" s="8"/>
      <c r="BG54" s="8"/>
      <c r="BH54" s="8"/>
      <c r="BI54" s="8"/>
      <c r="BJ54" s="8"/>
      <c r="BK54" s="8"/>
      <c r="BL54" s="8"/>
      <c r="BM54" s="8"/>
      <c r="BN54" s="8"/>
    </row>
    <row r="55" spans="1:66" x14ac:dyDescent="0.3">
      <c r="A55" s="14">
        <v>53</v>
      </c>
      <c r="B55" s="20">
        <v>645408155.12201893</v>
      </c>
      <c r="AH55" s="8"/>
      <c r="AI55" s="8"/>
      <c r="AJ55" s="8"/>
      <c r="AK55" s="8">
        <v>760000000</v>
      </c>
      <c r="AL55" s="8">
        <v>24</v>
      </c>
      <c r="AM55" s="8"/>
      <c r="AN55" s="8"/>
      <c r="AO55" s="8"/>
      <c r="AP55" s="8"/>
      <c r="AQ55" s="8"/>
      <c r="AY55" s="8"/>
      <c r="AZ55" s="8"/>
      <c r="BA55" s="8"/>
      <c r="BB55" s="8"/>
      <c r="BC55" s="8"/>
      <c r="BD55" s="8"/>
      <c r="BE55" s="8"/>
      <c r="BF55" s="8"/>
      <c r="BG55" s="8"/>
      <c r="BH55" s="8"/>
      <c r="BI55" s="8"/>
      <c r="BJ55" s="8"/>
      <c r="BK55" s="8"/>
      <c r="BL55" s="8"/>
      <c r="BM55" s="8"/>
      <c r="BN55" s="8"/>
    </row>
    <row r="56" spans="1:66" x14ac:dyDescent="0.3">
      <c r="A56" s="14">
        <v>54</v>
      </c>
      <c r="B56" s="20">
        <v>706675083.47954249</v>
      </c>
      <c r="AH56" s="8"/>
      <c r="AI56" s="8"/>
      <c r="AJ56" s="8"/>
      <c r="AK56" s="8">
        <v>770000000</v>
      </c>
      <c r="AL56" s="8">
        <v>24</v>
      </c>
      <c r="AM56" s="8"/>
      <c r="AN56" s="8"/>
      <c r="AO56" s="8"/>
      <c r="AP56" s="8"/>
      <c r="AQ56" s="8"/>
      <c r="AY56" s="8"/>
      <c r="AZ56" s="8"/>
      <c r="BA56" s="8"/>
      <c r="BB56" s="8"/>
      <c r="BC56" s="8"/>
      <c r="BD56" s="8"/>
      <c r="BE56" s="8"/>
      <c r="BF56" s="8"/>
      <c r="BG56" s="8"/>
      <c r="BH56" s="8"/>
      <c r="BI56" s="8"/>
      <c r="BJ56" s="8"/>
      <c r="BK56" s="8"/>
      <c r="BL56" s="8"/>
      <c r="BM56" s="8"/>
      <c r="BN56" s="8"/>
    </row>
    <row r="57" spans="1:66" x14ac:dyDescent="0.3">
      <c r="A57" s="14">
        <v>55</v>
      </c>
      <c r="B57" s="20">
        <v>581752397.63295329</v>
      </c>
      <c r="AH57" s="8"/>
      <c r="AI57" s="8"/>
      <c r="AJ57" s="8"/>
      <c r="AK57" s="8">
        <v>770000000</v>
      </c>
      <c r="AL57" s="8">
        <v>22</v>
      </c>
      <c r="AM57" s="8"/>
      <c r="AN57" s="8"/>
      <c r="AO57" s="8"/>
      <c r="AP57" s="8"/>
      <c r="AQ57" s="8"/>
      <c r="AY57" s="8"/>
      <c r="AZ57" s="8"/>
      <c r="BA57" s="8"/>
      <c r="BB57" s="8"/>
      <c r="BC57" s="8"/>
      <c r="BD57" s="8"/>
      <c r="BE57" s="8"/>
      <c r="BF57" s="8"/>
      <c r="BG57" s="8"/>
      <c r="BH57" s="8"/>
      <c r="BI57" s="8"/>
      <c r="BJ57" s="8"/>
      <c r="BK57" s="8"/>
      <c r="BL57" s="8"/>
      <c r="BM57" s="8"/>
      <c r="BN57" s="8"/>
    </row>
    <row r="58" spans="1:66" x14ac:dyDescent="0.3">
      <c r="A58" s="14">
        <v>56</v>
      </c>
      <c r="B58" s="20">
        <v>665471950.44192469</v>
      </c>
      <c r="AH58" s="8"/>
      <c r="AI58" s="8"/>
      <c r="AJ58" s="8"/>
      <c r="AK58" s="8">
        <v>780000000</v>
      </c>
      <c r="AL58" s="8">
        <v>22</v>
      </c>
      <c r="AM58" s="8"/>
      <c r="AN58" s="8"/>
      <c r="AO58" s="8"/>
      <c r="AP58" s="8"/>
      <c r="AQ58" s="8"/>
      <c r="AY58" s="8"/>
      <c r="AZ58" s="8"/>
      <c r="BA58" s="8"/>
      <c r="BB58" s="8"/>
      <c r="BC58" s="8"/>
      <c r="BD58" s="8"/>
      <c r="BE58" s="8"/>
      <c r="BF58" s="8"/>
      <c r="BG58" s="8"/>
      <c r="BH58" s="8"/>
      <c r="BI58" s="8"/>
      <c r="BJ58" s="8"/>
      <c r="BK58" s="8"/>
      <c r="BL58" s="8"/>
      <c r="BM58" s="8"/>
      <c r="BN58" s="8"/>
    </row>
    <row r="59" spans="1:66" x14ac:dyDescent="0.3">
      <c r="A59" s="14">
        <v>57</v>
      </c>
      <c r="B59" s="20">
        <v>533868936.7298243</v>
      </c>
      <c r="AH59" s="8"/>
      <c r="AI59" s="8"/>
      <c r="AJ59" s="8"/>
      <c r="AK59" s="8">
        <v>780000000</v>
      </c>
      <c r="AL59" s="8">
        <v>20</v>
      </c>
      <c r="AM59" s="8"/>
      <c r="AN59" s="8"/>
      <c r="AO59" s="8"/>
      <c r="AP59" s="8"/>
      <c r="AQ59" s="8"/>
      <c r="AY59" s="8"/>
      <c r="AZ59" s="8"/>
      <c r="BA59" s="8"/>
      <c r="BB59" s="8"/>
      <c r="BC59" s="8"/>
      <c r="BD59" s="8"/>
      <c r="BE59" s="8"/>
      <c r="BF59" s="8"/>
      <c r="BG59" s="8"/>
      <c r="BH59" s="8"/>
      <c r="BI59" s="8"/>
      <c r="BJ59" s="8"/>
      <c r="BK59" s="8"/>
      <c r="BL59" s="8"/>
      <c r="BM59" s="8"/>
      <c r="BN59" s="8"/>
    </row>
    <row r="60" spans="1:66" x14ac:dyDescent="0.3">
      <c r="A60" s="14">
        <v>58</v>
      </c>
      <c r="B60" s="20">
        <v>519769016.00159222</v>
      </c>
      <c r="AH60" s="8"/>
      <c r="AI60" s="8"/>
      <c r="AJ60" s="8"/>
      <c r="AK60" s="8">
        <v>790000000</v>
      </c>
      <c r="AL60" s="8">
        <v>20</v>
      </c>
      <c r="AM60" s="8"/>
      <c r="AN60" s="8"/>
      <c r="AO60" s="8"/>
      <c r="AP60" s="8"/>
      <c r="AQ60" s="8"/>
      <c r="AY60" s="8"/>
      <c r="AZ60" s="8"/>
      <c r="BA60" s="8"/>
      <c r="BB60" s="8"/>
      <c r="BC60" s="8"/>
      <c r="BD60" s="8"/>
      <c r="BE60" s="8"/>
      <c r="BF60" s="8"/>
      <c r="BG60" s="8"/>
      <c r="BH60" s="8"/>
      <c r="BI60" s="8"/>
      <c r="BJ60" s="8"/>
      <c r="BK60" s="8"/>
      <c r="BL60" s="8"/>
      <c r="BM60" s="8"/>
      <c r="BN60" s="8"/>
    </row>
    <row r="61" spans="1:66" x14ac:dyDescent="0.3">
      <c r="A61" s="14">
        <v>59</v>
      </c>
      <c r="B61" s="20">
        <v>880591947.45847726</v>
      </c>
      <c r="AH61" s="8"/>
      <c r="AI61" s="8"/>
      <c r="AJ61" s="8"/>
      <c r="AK61" s="8">
        <v>790000000</v>
      </c>
      <c r="AL61" s="8">
        <v>25</v>
      </c>
      <c r="AM61" s="8"/>
      <c r="AN61" s="8"/>
      <c r="AO61" s="8"/>
      <c r="AP61" s="8"/>
      <c r="AQ61" s="8"/>
      <c r="AY61" s="8"/>
      <c r="AZ61" s="8"/>
      <c r="BA61" s="8"/>
      <c r="BB61" s="8"/>
      <c r="BC61" s="8"/>
      <c r="BD61" s="8"/>
      <c r="BE61" s="8"/>
      <c r="BF61" s="8"/>
      <c r="BG61" s="8"/>
      <c r="BH61" s="8"/>
      <c r="BI61" s="8"/>
      <c r="BJ61" s="8"/>
      <c r="BK61" s="8"/>
      <c r="BL61" s="8"/>
      <c r="BM61" s="8"/>
      <c r="BN61" s="8"/>
    </row>
    <row r="62" spans="1:66" x14ac:dyDescent="0.3">
      <c r="A62" s="14">
        <v>60</v>
      </c>
      <c r="B62" s="20">
        <v>837431555.84544909</v>
      </c>
      <c r="AH62" s="8"/>
      <c r="AI62" s="8"/>
      <c r="AJ62" s="8"/>
      <c r="AK62" s="8">
        <v>800000000</v>
      </c>
      <c r="AL62" s="8">
        <v>25</v>
      </c>
      <c r="AM62" s="8"/>
      <c r="AN62" s="8"/>
      <c r="AO62" s="8"/>
      <c r="AP62" s="8"/>
      <c r="AQ62" s="8"/>
      <c r="AY62" s="8"/>
      <c r="AZ62" s="8"/>
      <c r="BA62" s="8"/>
      <c r="BB62" s="8"/>
      <c r="BC62" s="8"/>
      <c r="BD62" s="8"/>
      <c r="BE62" s="8"/>
      <c r="BF62" s="8"/>
      <c r="BG62" s="8"/>
      <c r="BH62" s="8"/>
      <c r="BI62" s="8"/>
      <c r="BJ62" s="8"/>
      <c r="BK62" s="8"/>
      <c r="BL62" s="8"/>
      <c r="BM62" s="8"/>
      <c r="BN62" s="8"/>
    </row>
    <row r="63" spans="1:66" x14ac:dyDescent="0.3">
      <c r="A63" s="14">
        <v>61</v>
      </c>
      <c r="B63" s="20">
        <v>557415716.73463368</v>
      </c>
      <c r="AH63" s="8"/>
      <c r="AI63" s="8"/>
      <c r="AJ63" s="8"/>
      <c r="AK63" s="8">
        <v>800000000</v>
      </c>
      <c r="AL63" s="8">
        <v>30</v>
      </c>
      <c r="AM63" s="8"/>
      <c r="AN63" s="8"/>
      <c r="AO63" s="8"/>
      <c r="AP63" s="8"/>
      <c r="AQ63" s="8"/>
      <c r="AY63" s="8"/>
      <c r="AZ63" s="8"/>
      <c r="BA63" s="8"/>
      <c r="BB63" s="8"/>
      <c r="BC63" s="8"/>
      <c r="BD63" s="8"/>
      <c r="BE63" s="8"/>
      <c r="BF63" s="8"/>
      <c r="BG63" s="8"/>
      <c r="BH63" s="8"/>
      <c r="BI63" s="8"/>
      <c r="BJ63" s="8"/>
      <c r="BK63" s="8"/>
      <c r="BL63" s="8"/>
      <c r="BM63" s="8"/>
      <c r="BN63" s="8"/>
    </row>
    <row r="64" spans="1:66" x14ac:dyDescent="0.3">
      <c r="A64" s="14">
        <v>62</v>
      </c>
      <c r="B64" s="20">
        <v>689974750.34005797</v>
      </c>
      <c r="AH64" s="8"/>
      <c r="AI64" s="8"/>
      <c r="AJ64" s="8"/>
      <c r="AK64" s="8">
        <v>810000000</v>
      </c>
      <c r="AL64" s="8">
        <v>30</v>
      </c>
      <c r="AM64" s="8"/>
      <c r="AN64" s="8"/>
      <c r="AO64" s="8"/>
      <c r="AP64" s="8"/>
      <c r="AQ64" s="8"/>
      <c r="AY64" s="8"/>
      <c r="AZ64" s="8"/>
      <c r="BA64" s="8"/>
      <c r="BB64" s="8"/>
      <c r="BC64" s="8"/>
      <c r="BD64" s="8"/>
      <c r="BE64" s="8"/>
      <c r="BF64" s="8"/>
      <c r="BG64" s="8"/>
      <c r="BH64" s="8"/>
      <c r="BI64" s="8"/>
      <c r="BJ64" s="8"/>
      <c r="BK64" s="8"/>
      <c r="BL64" s="8"/>
      <c r="BM64" s="8"/>
      <c r="BN64" s="8"/>
    </row>
    <row r="65" spans="1:66" x14ac:dyDescent="0.3">
      <c r="A65" s="14">
        <v>63</v>
      </c>
      <c r="B65" s="20">
        <v>907606572.42386127</v>
      </c>
      <c r="AH65" s="8"/>
      <c r="AI65" s="8"/>
      <c r="AJ65" s="8"/>
      <c r="AK65" s="8">
        <v>810000000</v>
      </c>
      <c r="AL65" s="8">
        <v>11</v>
      </c>
      <c r="AM65" s="8"/>
      <c r="AN65" s="8"/>
      <c r="AO65" s="8"/>
      <c r="AP65" s="8"/>
      <c r="AQ65" s="8"/>
      <c r="AY65" s="8"/>
      <c r="AZ65" s="8"/>
      <c r="BA65" s="8"/>
      <c r="BB65" s="8"/>
      <c r="BC65" s="8"/>
      <c r="BD65" s="8"/>
      <c r="BE65" s="8"/>
      <c r="BF65" s="8"/>
      <c r="BG65" s="8"/>
      <c r="BH65" s="8"/>
      <c r="BI65" s="8"/>
      <c r="BJ65" s="8"/>
      <c r="BK65" s="8"/>
      <c r="BL65" s="8"/>
      <c r="BM65" s="8"/>
      <c r="BN65" s="8"/>
    </row>
    <row r="66" spans="1:66" x14ac:dyDescent="0.3">
      <c r="A66" s="14">
        <v>64</v>
      </c>
      <c r="B66" s="20">
        <v>872594286.49926066</v>
      </c>
      <c r="AH66" s="8"/>
      <c r="AI66" s="8"/>
      <c r="AJ66" s="8"/>
      <c r="AK66" s="8">
        <v>820000000</v>
      </c>
      <c r="AL66" s="8">
        <v>11</v>
      </c>
      <c r="AM66" s="8"/>
      <c r="AN66" s="8"/>
      <c r="AO66" s="8"/>
      <c r="AP66" s="8"/>
      <c r="AQ66" s="8"/>
      <c r="AY66" s="8"/>
      <c r="AZ66" s="8"/>
      <c r="BA66" s="8"/>
      <c r="BB66" s="8"/>
      <c r="BC66" s="8"/>
      <c r="BD66" s="8"/>
      <c r="BE66" s="8"/>
      <c r="BF66" s="8"/>
      <c r="BG66" s="8"/>
      <c r="BH66" s="8"/>
      <c r="BI66" s="8"/>
      <c r="BJ66" s="8"/>
      <c r="BK66" s="8"/>
      <c r="BL66" s="8"/>
      <c r="BM66" s="8"/>
      <c r="BN66" s="8"/>
    </row>
    <row r="67" spans="1:66" x14ac:dyDescent="0.3">
      <c r="A67" s="14">
        <v>65</v>
      </c>
      <c r="B67" s="20">
        <v>767485304.10608566</v>
      </c>
      <c r="AH67" s="8"/>
      <c r="AI67" s="8"/>
      <c r="AJ67" s="8"/>
      <c r="AK67" s="8">
        <v>820000000</v>
      </c>
      <c r="AL67" s="8">
        <v>21</v>
      </c>
      <c r="AM67" s="8"/>
      <c r="AN67" s="8"/>
      <c r="AO67" s="8"/>
      <c r="AP67" s="8"/>
      <c r="AQ67" s="8"/>
      <c r="AY67" s="8"/>
      <c r="AZ67" s="8"/>
      <c r="BA67" s="8"/>
      <c r="BB67" s="8"/>
      <c r="BC67" s="8"/>
      <c r="BD67" s="8"/>
      <c r="BE67" s="8"/>
      <c r="BF67" s="8"/>
      <c r="BG67" s="8"/>
      <c r="BH67" s="8"/>
      <c r="BI67" s="8"/>
      <c r="BJ67" s="8"/>
      <c r="BK67" s="8"/>
      <c r="BL67" s="8"/>
      <c r="BM67" s="8"/>
      <c r="BN67" s="8"/>
    </row>
    <row r="68" spans="1:66" x14ac:dyDescent="0.3">
      <c r="A68" s="14">
        <v>66</v>
      </c>
      <c r="B68" s="20">
        <v>568301192.51468897</v>
      </c>
      <c r="AH68" s="8"/>
      <c r="AI68" s="8"/>
      <c r="AJ68" s="8"/>
      <c r="AK68" s="8">
        <v>830000000</v>
      </c>
      <c r="AL68" s="8">
        <v>21</v>
      </c>
      <c r="AM68" s="8"/>
      <c r="AN68" s="8"/>
      <c r="AO68" s="8"/>
      <c r="AP68" s="8"/>
      <c r="AQ68" s="8"/>
      <c r="AY68" s="8"/>
      <c r="AZ68" s="8"/>
      <c r="BA68" s="8"/>
      <c r="BB68" s="8"/>
      <c r="BC68" s="8"/>
      <c r="BD68" s="8"/>
      <c r="BE68" s="8"/>
      <c r="BF68" s="8"/>
      <c r="BG68" s="8"/>
      <c r="BH68" s="8"/>
      <c r="BI68" s="8"/>
      <c r="BJ68" s="8"/>
      <c r="BK68" s="8"/>
      <c r="BL68" s="8"/>
      <c r="BM68" s="8"/>
      <c r="BN68" s="8"/>
    </row>
    <row r="69" spans="1:66" x14ac:dyDescent="0.3">
      <c r="A69" s="14">
        <v>67</v>
      </c>
      <c r="B69" s="20">
        <v>522793396.26265228</v>
      </c>
      <c r="AH69" s="8"/>
      <c r="AI69" s="8"/>
      <c r="AJ69" s="8"/>
      <c r="AK69" s="8">
        <v>830000000</v>
      </c>
      <c r="AL69" s="8">
        <v>27</v>
      </c>
      <c r="AM69" s="8"/>
      <c r="AN69" s="8"/>
      <c r="AO69" s="8"/>
      <c r="AP69" s="8"/>
      <c r="AQ69" s="8"/>
      <c r="AY69" s="8"/>
      <c r="AZ69" s="8"/>
      <c r="BA69" s="8"/>
      <c r="BB69" s="8"/>
      <c r="BC69" s="8"/>
      <c r="BD69" s="8"/>
      <c r="BE69" s="8"/>
      <c r="BF69" s="8"/>
      <c r="BG69" s="8"/>
      <c r="BH69" s="8"/>
      <c r="BI69" s="8"/>
      <c r="BJ69" s="8"/>
      <c r="BK69" s="8"/>
      <c r="BL69" s="8"/>
      <c r="BM69" s="8"/>
      <c r="BN69" s="8"/>
    </row>
    <row r="70" spans="1:66" x14ac:dyDescent="0.3">
      <c r="A70" s="14">
        <v>68</v>
      </c>
      <c r="B70" s="20">
        <v>549859544.28325748</v>
      </c>
      <c r="AH70" s="8"/>
      <c r="AI70" s="8"/>
      <c r="AJ70" s="8"/>
      <c r="AK70" s="8">
        <v>840000000</v>
      </c>
      <c r="AL70" s="8">
        <v>27</v>
      </c>
      <c r="AM70" s="8"/>
      <c r="AN70" s="8"/>
      <c r="AO70" s="8"/>
      <c r="AP70" s="8"/>
      <c r="AQ70" s="8"/>
      <c r="AY70" s="8"/>
      <c r="AZ70" s="8"/>
      <c r="BA70" s="8"/>
      <c r="BB70" s="8"/>
      <c r="BC70" s="8"/>
      <c r="BD70" s="8"/>
      <c r="BE70" s="8"/>
      <c r="BF70" s="8"/>
      <c r="BG70" s="8"/>
      <c r="BH70" s="8"/>
      <c r="BI70" s="8"/>
      <c r="BJ70" s="8"/>
      <c r="BK70" s="8"/>
      <c r="BL70" s="8"/>
      <c r="BM70" s="8"/>
      <c r="BN70" s="8"/>
    </row>
    <row r="71" spans="1:66" x14ac:dyDescent="0.3">
      <c r="A71" s="14">
        <v>69</v>
      </c>
      <c r="B71" s="20">
        <v>800733686.28883743</v>
      </c>
      <c r="AH71" s="8"/>
      <c r="AI71" s="8"/>
      <c r="AJ71" s="8"/>
      <c r="AK71" s="8">
        <v>840000000</v>
      </c>
      <c r="AL71" s="8">
        <v>23</v>
      </c>
      <c r="AM71" s="8"/>
      <c r="AN71" s="8"/>
      <c r="AO71" s="8"/>
      <c r="AP71" s="8"/>
      <c r="AQ71" s="8"/>
      <c r="AY71" s="8"/>
      <c r="AZ71" s="8"/>
      <c r="BA71" s="8"/>
      <c r="BB71" s="8"/>
      <c r="BC71" s="8"/>
      <c r="BD71" s="8"/>
      <c r="BE71" s="8"/>
      <c r="BF71" s="8"/>
      <c r="BG71" s="8"/>
      <c r="BH71" s="8"/>
      <c r="BI71" s="8"/>
      <c r="BJ71" s="8"/>
      <c r="BK71" s="8"/>
      <c r="BL71" s="8"/>
      <c r="BM71" s="8"/>
      <c r="BN71" s="8"/>
    </row>
    <row r="72" spans="1:66" x14ac:dyDescent="0.3">
      <c r="A72" s="14">
        <v>70</v>
      </c>
      <c r="B72" s="20">
        <v>802762067.8343755</v>
      </c>
      <c r="AH72" s="8"/>
      <c r="AI72" s="8"/>
      <c r="AJ72" s="8"/>
      <c r="AK72" s="8">
        <v>850000000</v>
      </c>
      <c r="AL72" s="8">
        <v>23</v>
      </c>
      <c r="AM72" s="8"/>
      <c r="AN72" s="8"/>
      <c r="AO72" s="8"/>
      <c r="AP72" s="8"/>
      <c r="AQ72" s="8"/>
      <c r="AY72" s="8"/>
      <c r="AZ72" s="8"/>
      <c r="BA72" s="8"/>
      <c r="BB72" s="8"/>
      <c r="BC72" s="8"/>
      <c r="BD72" s="8"/>
      <c r="BE72" s="8"/>
      <c r="BF72" s="8"/>
      <c r="BG72" s="8"/>
      <c r="BH72" s="8"/>
      <c r="BI72" s="8"/>
      <c r="BJ72" s="8"/>
      <c r="BK72" s="8"/>
      <c r="BL72" s="8"/>
      <c r="BM72" s="8"/>
      <c r="BN72" s="8"/>
    </row>
    <row r="73" spans="1:66" x14ac:dyDescent="0.3">
      <c r="A73" s="14">
        <v>71</v>
      </c>
      <c r="B73" s="20">
        <v>842594903.55866539</v>
      </c>
      <c r="AH73" s="8"/>
      <c r="AI73" s="8"/>
      <c r="AJ73" s="8"/>
      <c r="AK73" s="8">
        <v>850000000</v>
      </c>
      <c r="AL73" s="8">
        <v>20</v>
      </c>
      <c r="AM73" s="8"/>
      <c r="AN73" s="8"/>
      <c r="AO73" s="8"/>
      <c r="AP73" s="8"/>
      <c r="AQ73" s="8"/>
      <c r="AY73" s="8"/>
      <c r="AZ73" s="8"/>
      <c r="BA73" s="8"/>
      <c r="BB73" s="8"/>
      <c r="BC73" s="8"/>
      <c r="BD73" s="8"/>
      <c r="BE73" s="8"/>
      <c r="BF73" s="8"/>
      <c r="BG73" s="8"/>
      <c r="BH73" s="8"/>
      <c r="BI73" s="8"/>
      <c r="BJ73" s="8"/>
      <c r="BK73" s="8"/>
      <c r="BL73" s="8"/>
      <c r="BM73" s="8"/>
      <c r="BN73" s="8"/>
    </row>
    <row r="74" spans="1:66" x14ac:dyDescent="0.3">
      <c r="A74" s="14">
        <v>72</v>
      </c>
      <c r="B74" s="20">
        <v>662130495.34072232</v>
      </c>
      <c r="AH74" s="8"/>
      <c r="AI74" s="8"/>
      <c r="AJ74" s="8"/>
      <c r="AK74" s="8">
        <v>860000000</v>
      </c>
      <c r="AL74" s="8">
        <v>20</v>
      </c>
      <c r="AM74" s="8"/>
      <c r="AN74" s="8"/>
      <c r="AO74" s="8"/>
      <c r="AP74" s="8"/>
      <c r="AQ74" s="8"/>
      <c r="AY74" s="8"/>
      <c r="AZ74" s="8"/>
      <c r="BA74" s="8"/>
      <c r="BB74" s="8"/>
      <c r="BC74" s="8"/>
      <c r="BD74" s="8"/>
      <c r="BE74" s="8"/>
      <c r="BF74" s="8"/>
      <c r="BG74" s="8"/>
      <c r="BH74" s="8"/>
      <c r="BI74" s="8"/>
      <c r="BJ74" s="8"/>
      <c r="BK74" s="8"/>
      <c r="BL74" s="8"/>
      <c r="BM74" s="8"/>
      <c r="BN74" s="8"/>
    </row>
    <row r="75" spans="1:66" x14ac:dyDescent="0.3">
      <c r="A75" s="14">
        <v>73</v>
      </c>
      <c r="B75" s="20">
        <v>772695283.82197297</v>
      </c>
      <c r="AH75" s="8"/>
      <c r="AI75" s="8"/>
      <c r="AJ75" s="8"/>
      <c r="AK75" s="8">
        <v>860000000</v>
      </c>
      <c r="AL75" s="8">
        <v>24</v>
      </c>
      <c r="AM75" s="8"/>
      <c r="AN75" s="8"/>
      <c r="AO75" s="8"/>
      <c r="AP75" s="8"/>
      <c r="AQ75" s="8"/>
      <c r="AY75" s="8"/>
      <c r="AZ75" s="8"/>
      <c r="BA75" s="8"/>
      <c r="BB75" s="8"/>
      <c r="BC75" s="8"/>
      <c r="BD75" s="8"/>
      <c r="BE75" s="8"/>
      <c r="BF75" s="8"/>
      <c r="BG75" s="8"/>
      <c r="BH75" s="8"/>
      <c r="BI75" s="8"/>
      <c r="BJ75" s="8"/>
      <c r="BK75" s="8"/>
      <c r="BL75" s="8"/>
      <c r="BM75" s="8"/>
      <c r="BN75" s="8"/>
    </row>
    <row r="76" spans="1:66" x14ac:dyDescent="0.3">
      <c r="A76" s="14">
        <v>74</v>
      </c>
      <c r="B76" s="20">
        <v>764336396.00366569</v>
      </c>
      <c r="AH76" s="8"/>
      <c r="AI76" s="8"/>
      <c r="AJ76" s="8"/>
      <c r="AK76" s="8">
        <v>870000000</v>
      </c>
      <c r="AL76" s="8">
        <v>24</v>
      </c>
      <c r="AM76" s="8"/>
      <c r="AN76" s="8"/>
      <c r="AO76" s="8"/>
      <c r="AP76" s="8"/>
      <c r="AQ76" s="8"/>
      <c r="AY76" s="8"/>
      <c r="AZ76" s="8"/>
      <c r="BA76" s="8"/>
      <c r="BB76" s="8"/>
      <c r="BC76" s="8"/>
      <c r="BD76" s="8"/>
      <c r="BE76" s="8"/>
      <c r="BF76" s="8"/>
      <c r="BG76" s="8"/>
      <c r="BH76" s="8"/>
      <c r="BI76" s="8"/>
      <c r="BJ76" s="8"/>
      <c r="BK76" s="8"/>
      <c r="BL76" s="8"/>
      <c r="BM76" s="8"/>
      <c r="BN76" s="8"/>
    </row>
    <row r="77" spans="1:66" x14ac:dyDescent="0.3">
      <c r="A77" s="14">
        <v>75</v>
      </c>
      <c r="B77" s="20">
        <v>900358552.93944848</v>
      </c>
      <c r="AH77" s="8"/>
      <c r="AI77" s="8"/>
      <c r="AJ77" s="8"/>
      <c r="AK77" s="8">
        <v>870000000</v>
      </c>
      <c r="AL77" s="8">
        <v>24</v>
      </c>
      <c r="AM77" s="8"/>
      <c r="AN77" s="8"/>
      <c r="AO77" s="8"/>
      <c r="AP77" s="8"/>
      <c r="AQ77" s="8"/>
      <c r="AY77" s="8"/>
      <c r="AZ77" s="8"/>
      <c r="BA77" s="8"/>
      <c r="BB77" s="8"/>
      <c r="BC77" s="8"/>
      <c r="BD77" s="8"/>
      <c r="BE77" s="8"/>
      <c r="BF77" s="8"/>
      <c r="BG77" s="8"/>
      <c r="BH77" s="8"/>
      <c r="BI77" s="8"/>
      <c r="BJ77" s="8"/>
      <c r="BK77" s="8"/>
      <c r="BL77" s="8"/>
      <c r="BM77" s="8"/>
      <c r="BN77" s="8"/>
    </row>
    <row r="78" spans="1:66" x14ac:dyDescent="0.3">
      <c r="A78" s="14">
        <v>76</v>
      </c>
      <c r="B78" s="20">
        <v>775733236.99690354</v>
      </c>
      <c r="AH78" s="8"/>
      <c r="AI78" s="8"/>
      <c r="AJ78" s="8"/>
      <c r="AK78" s="8">
        <v>880000000</v>
      </c>
      <c r="AL78" s="8">
        <v>24</v>
      </c>
      <c r="AM78" s="8"/>
      <c r="AN78" s="8"/>
      <c r="AO78" s="8"/>
      <c r="AP78" s="8"/>
      <c r="AQ78" s="8"/>
      <c r="AY78" s="8"/>
      <c r="AZ78" s="8"/>
      <c r="BA78" s="8"/>
      <c r="BB78" s="8"/>
      <c r="BC78" s="8"/>
      <c r="BD78" s="8"/>
      <c r="BE78" s="8"/>
      <c r="BF78" s="8"/>
      <c r="BG78" s="8"/>
      <c r="BH78" s="8"/>
      <c r="BI78" s="8"/>
      <c r="BJ78" s="8"/>
      <c r="BK78" s="8"/>
      <c r="BL78" s="8"/>
      <c r="BM78" s="8"/>
      <c r="BN78" s="8"/>
    </row>
    <row r="79" spans="1:66" x14ac:dyDescent="0.3">
      <c r="A79" s="14">
        <v>77</v>
      </c>
      <c r="B79" s="20">
        <v>922239562.57985723</v>
      </c>
      <c r="AH79" s="8"/>
      <c r="AI79" s="8"/>
      <c r="AJ79" s="8"/>
      <c r="AK79" s="8">
        <v>880000000</v>
      </c>
      <c r="AL79" s="8">
        <v>22</v>
      </c>
      <c r="AM79" s="8"/>
      <c r="AN79" s="8"/>
      <c r="AO79" s="8"/>
      <c r="AP79" s="8"/>
      <c r="AQ79" s="8"/>
      <c r="AY79" s="8"/>
      <c r="AZ79" s="8"/>
      <c r="BA79" s="8"/>
      <c r="BB79" s="8"/>
      <c r="BC79" s="8"/>
      <c r="BD79" s="8"/>
      <c r="BE79" s="8"/>
      <c r="BF79" s="8"/>
      <c r="BG79" s="8"/>
      <c r="BH79" s="8"/>
      <c r="BI79" s="8"/>
      <c r="BJ79" s="8"/>
      <c r="BK79" s="8"/>
      <c r="BL79" s="8"/>
      <c r="BM79" s="8"/>
      <c r="BN79" s="8"/>
    </row>
    <row r="80" spans="1:66" x14ac:dyDescent="0.3">
      <c r="A80" s="14">
        <v>78</v>
      </c>
      <c r="B80" s="20">
        <v>747308510.80739415</v>
      </c>
      <c r="AH80" s="8"/>
      <c r="AI80" s="8"/>
      <c r="AJ80" s="8"/>
      <c r="AK80" s="8">
        <v>890000000</v>
      </c>
      <c r="AL80" s="8">
        <v>22</v>
      </c>
      <c r="AM80" s="8"/>
      <c r="AN80" s="8"/>
      <c r="AO80" s="8"/>
      <c r="AP80" s="8"/>
      <c r="AQ80" s="8"/>
      <c r="AY80" s="8"/>
      <c r="AZ80" s="8"/>
      <c r="BA80" s="8"/>
      <c r="BB80" s="8"/>
      <c r="BC80" s="8"/>
      <c r="BD80" s="8"/>
      <c r="BE80" s="8"/>
      <c r="BF80" s="8"/>
      <c r="BG80" s="8"/>
      <c r="BH80" s="8"/>
      <c r="BI80" s="8"/>
      <c r="BJ80" s="8"/>
      <c r="BK80" s="8"/>
      <c r="BL80" s="8"/>
      <c r="BM80" s="8"/>
      <c r="BN80" s="8"/>
    </row>
    <row r="81" spans="1:66" x14ac:dyDescent="0.3">
      <c r="A81" s="14">
        <v>79</v>
      </c>
      <c r="B81" s="20">
        <v>738553121.17726707</v>
      </c>
      <c r="AH81" s="8"/>
      <c r="AI81" s="8"/>
      <c r="AJ81" s="8"/>
      <c r="AK81" s="8">
        <v>890000000</v>
      </c>
      <c r="AL81" s="8">
        <v>18</v>
      </c>
      <c r="AM81" s="8"/>
      <c r="AN81" s="8"/>
      <c r="AO81" s="8"/>
      <c r="AP81" s="8"/>
      <c r="AQ81" s="8"/>
      <c r="AY81" s="8"/>
      <c r="AZ81" s="8"/>
      <c r="BA81" s="8"/>
      <c r="BB81" s="8"/>
      <c r="BC81" s="8"/>
      <c r="BD81" s="8"/>
      <c r="BE81" s="8"/>
      <c r="BF81" s="8"/>
      <c r="BG81" s="8"/>
      <c r="BH81" s="8"/>
      <c r="BI81" s="8"/>
      <c r="BJ81" s="8"/>
      <c r="BK81" s="8"/>
      <c r="BL81" s="8"/>
      <c r="BM81" s="8"/>
      <c r="BN81" s="8"/>
    </row>
    <row r="82" spans="1:66" x14ac:dyDescent="0.3">
      <c r="A82" s="14">
        <v>80</v>
      </c>
      <c r="B82" s="20">
        <v>695597663.42867076</v>
      </c>
      <c r="AH82" s="8"/>
      <c r="AI82" s="8"/>
      <c r="AJ82" s="8"/>
      <c r="AK82" s="8">
        <v>900000000</v>
      </c>
      <c r="AL82" s="8">
        <v>18</v>
      </c>
      <c r="AM82" s="8"/>
      <c r="AN82" s="8"/>
      <c r="AO82" s="8"/>
      <c r="AP82" s="8"/>
      <c r="AQ82" s="8"/>
      <c r="AY82" s="8"/>
      <c r="AZ82" s="8"/>
      <c r="BA82" s="8"/>
      <c r="BB82" s="8"/>
      <c r="BC82" s="8"/>
      <c r="BD82" s="8"/>
      <c r="BE82" s="8"/>
      <c r="BF82" s="8"/>
      <c r="BG82" s="8"/>
      <c r="BH82" s="8"/>
      <c r="BI82" s="8"/>
      <c r="BJ82" s="8"/>
      <c r="BK82" s="8"/>
      <c r="BL82" s="8"/>
      <c r="BM82" s="8"/>
      <c r="BN82" s="8"/>
    </row>
    <row r="83" spans="1:66" x14ac:dyDescent="0.3">
      <c r="A83" s="14">
        <v>81</v>
      </c>
      <c r="B83" s="20">
        <v>842820966.25779641</v>
      </c>
      <c r="AH83" s="8"/>
      <c r="AI83" s="8"/>
      <c r="AJ83" s="8"/>
      <c r="AK83" s="8">
        <v>900000000</v>
      </c>
      <c r="AL83" s="8">
        <v>24</v>
      </c>
      <c r="AM83" s="8"/>
      <c r="AN83" s="8"/>
      <c r="AO83" s="8"/>
      <c r="AP83" s="8"/>
      <c r="AQ83" s="8"/>
      <c r="AY83" s="8"/>
      <c r="AZ83" s="8"/>
      <c r="BA83" s="8"/>
      <c r="BB83" s="8"/>
      <c r="BC83" s="8"/>
      <c r="BD83" s="8"/>
      <c r="BE83" s="8"/>
      <c r="BF83" s="8"/>
      <c r="BG83" s="8"/>
      <c r="BH83" s="8"/>
      <c r="BI83" s="8"/>
      <c r="BJ83" s="8"/>
      <c r="BK83" s="8"/>
      <c r="BL83" s="8"/>
      <c r="BM83" s="8"/>
      <c r="BN83" s="8"/>
    </row>
    <row r="84" spans="1:66" x14ac:dyDescent="0.3">
      <c r="A84" s="14">
        <v>82</v>
      </c>
      <c r="B84" s="20">
        <v>569169155.73439121</v>
      </c>
      <c r="AH84" s="8"/>
      <c r="AI84" s="8"/>
      <c r="AJ84" s="8"/>
      <c r="AK84" s="8">
        <v>910000000</v>
      </c>
      <c r="AL84" s="8">
        <v>24</v>
      </c>
      <c r="AM84" s="8"/>
      <c r="AN84" s="8"/>
      <c r="AO84" s="8"/>
      <c r="AP84" s="8"/>
      <c r="AQ84" s="8"/>
      <c r="AY84" s="8"/>
      <c r="AZ84" s="8"/>
      <c r="BA84" s="8"/>
      <c r="BB84" s="8"/>
      <c r="BC84" s="8"/>
      <c r="BD84" s="8"/>
      <c r="BE84" s="8"/>
      <c r="BF84" s="8"/>
      <c r="BG84" s="8"/>
      <c r="BH84" s="8"/>
      <c r="BI84" s="8"/>
      <c r="BJ84" s="8"/>
      <c r="BK84" s="8"/>
      <c r="BL84" s="8"/>
      <c r="BM84" s="8"/>
      <c r="BN84" s="8"/>
    </row>
    <row r="85" spans="1:66" x14ac:dyDescent="0.3">
      <c r="A85" s="14">
        <v>83</v>
      </c>
      <c r="B85" s="20">
        <v>784162465.59848452</v>
      </c>
      <c r="AH85" s="8"/>
      <c r="AI85" s="8"/>
      <c r="AJ85" s="8"/>
      <c r="AK85" s="8">
        <v>910000000</v>
      </c>
      <c r="AL85" s="8">
        <v>16</v>
      </c>
      <c r="AM85" s="8"/>
      <c r="AN85" s="8"/>
      <c r="AO85" s="8"/>
      <c r="AP85" s="8"/>
      <c r="AQ85" s="8"/>
      <c r="AY85" s="8"/>
      <c r="AZ85" s="8"/>
      <c r="BA85" s="8"/>
      <c r="BB85" s="8"/>
      <c r="BC85" s="8"/>
      <c r="BD85" s="8"/>
      <c r="BE85" s="8"/>
      <c r="BF85" s="8"/>
      <c r="BG85" s="8"/>
      <c r="BH85" s="8"/>
      <c r="BI85" s="8"/>
      <c r="BJ85" s="8"/>
      <c r="BK85" s="8"/>
      <c r="BL85" s="8"/>
      <c r="BM85" s="8"/>
      <c r="BN85" s="8"/>
    </row>
    <row r="86" spans="1:66" x14ac:dyDescent="0.3">
      <c r="A86" s="14">
        <v>84</v>
      </c>
      <c r="B86" s="20">
        <v>906375808.05131352</v>
      </c>
      <c r="AH86" s="8"/>
      <c r="AI86" s="8"/>
      <c r="AJ86" s="8"/>
      <c r="AK86" s="8">
        <v>920000000</v>
      </c>
      <c r="AL86" s="8">
        <v>16</v>
      </c>
      <c r="AM86" s="8"/>
      <c r="AN86" s="8"/>
      <c r="AO86" s="8"/>
      <c r="AP86" s="8"/>
      <c r="AQ86" s="8"/>
      <c r="AY86" s="8"/>
      <c r="AZ86" s="8"/>
      <c r="BA86" s="8"/>
      <c r="BB86" s="8"/>
      <c r="BC86" s="8"/>
      <c r="BD86" s="8"/>
      <c r="BE86" s="8"/>
      <c r="BF86" s="8"/>
      <c r="BG86" s="8"/>
      <c r="BH86" s="8"/>
      <c r="BI86" s="8"/>
      <c r="BJ86" s="8"/>
      <c r="BK86" s="8"/>
      <c r="BL86" s="8"/>
      <c r="BM86" s="8"/>
      <c r="BN86" s="8"/>
    </row>
    <row r="87" spans="1:66" x14ac:dyDescent="0.3">
      <c r="A87" s="14">
        <v>85</v>
      </c>
      <c r="B87" s="20">
        <v>614193358.76555181</v>
      </c>
      <c r="AH87" s="8"/>
      <c r="AI87" s="8"/>
      <c r="AJ87" s="8"/>
      <c r="AK87" s="8">
        <v>920000000</v>
      </c>
      <c r="AL87" s="8">
        <v>23</v>
      </c>
      <c r="AM87" s="8"/>
      <c r="AN87" s="8"/>
      <c r="AO87" s="8"/>
      <c r="AP87" s="8"/>
      <c r="AQ87" s="8"/>
      <c r="AY87" s="8"/>
      <c r="AZ87" s="8"/>
      <c r="BA87" s="8"/>
      <c r="BB87" s="8"/>
      <c r="BC87" s="8"/>
      <c r="BD87" s="8"/>
      <c r="BE87" s="8"/>
      <c r="BF87" s="8"/>
      <c r="BG87" s="8"/>
      <c r="BH87" s="8"/>
      <c r="BI87" s="8"/>
      <c r="BJ87" s="8"/>
      <c r="BK87" s="8"/>
      <c r="BL87" s="8"/>
      <c r="BM87" s="8"/>
      <c r="BN87" s="8"/>
    </row>
    <row r="88" spans="1:66" x14ac:dyDescent="0.3">
      <c r="A88" s="14">
        <v>86</v>
      </c>
      <c r="B88" s="20">
        <v>653800096.54664695</v>
      </c>
      <c r="AH88" s="8"/>
      <c r="AI88" s="8"/>
      <c r="AJ88" s="8"/>
      <c r="AK88" s="8">
        <v>930000000</v>
      </c>
      <c r="AL88" s="8">
        <v>23</v>
      </c>
      <c r="AM88" s="8"/>
      <c r="AN88" s="8"/>
      <c r="AO88" s="8"/>
      <c r="AP88" s="8"/>
      <c r="AQ88" s="8"/>
      <c r="AY88" s="8"/>
      <c r="AZ88" s="8"/>
      <c r="BA88" s="8"/>
      <c r="BB88" s="8"/>
      <c r="BC88" s="8"/>
      <c r="BD88" s="8"/>
      <c r="BE88" s="8"/>
      <c r="BF88" s="8"/>
      <c r="BG88" s="8"/>
      <c r="BH88" s="8"/>
      <c r="BI88" s="8"/>
      <c r="BJ88" s="8"/>
      <c r="BK88" s="8"/>
      <c r="BL88" s="8"/>
      <c r="BM88" s="8"/>
      <c r="BN88" s="8"/>
    </row>
    <row r="89" spans="1:66" x14ac:dyDescent="0.3">
      <c r="A89" s="14">
        <v>87</v>
      </c>
      <c r="B89" s="20">
        <v>728693163.15174699</v>
      </c>
      <c r="AH89" s="8"/>
      <c r="AI89" s="8"/>
      <c r="AJ89" s="8"/>
      <c r="AK89" s="8">
        <v>930000000</v>
      </c>
      <c r="AL89" s="8">
        <v>22</v>
      </c>
      <c r="AM89" s="8"/>
      <c r="AN89" s="8"/>
      <c r="AO89" s="8"/>
      <c r="AP89" s="8"/>
      <c r="AQ89" s="8"/>
      <c r="AY89" s="8"/>
      <c r="AZ89" s="8"/>
      <c r="BA89" s="8"/>
      <c r="BB89" s="8"/>
      <c r="BC89" s="8"/>
      <c r="BD89" s="8"/>
      <c r="BE89" s="8"/>
      <c r="BF89" s="8"/>
      <c r="BG89" s="8"/>
      <c r="BH89" s="8"/>
      <c r="BI89" s="8"/>
      <c r="BJ89" s="8"/>
      <c r="BK89" s="8"/>
      <c r="BL89" s="8"/>
      <c r="BM89" s="8"/>
      <c r="BN89" s="8"/>
    </row>
    <row r="90" spans="1:66" x14ac:dyDescent="0.3">
      <c r="A90" s="14">
        <v>88</v>
      </c>
      <c r="B90" s="20">
        <v>887333906.91459298</v>
      </c>
      <c r="AH90" s="8"/>
      <c r="AI90" s="8"/>
      <c r="AJ90" s="8"/>
      <c r="AK90" s="8">
        <v>940000000</v>
      </c>
      <c r="AL90" s="8">
        <v>22</v>
      </c>
      <c r="AM90" s="8"/>
      <c r="AN90" s="8"/>
      <c r="AO90" s="8"/>
      <c r="AP90" s="8"/>
      <c r="AQ90" s="8"/>
      <c r="AY90" s="8"/>
      <c r="AZ90" s="8"/>
      <c r="BA90" s="8"/>
      <c r="BB90" s="8"/>
      <c r="BC90" s="8"/>
      <c r="BD90" s="8"/>
      <c r="BE90" s="8"/>
      <c r="BF90" s="8"/>
      <c r="BG90" s="8"/>
      <c r="BH90" s="8"/>
      <c r="BI90" s="8"/>
      <c r="BJ90" s="8"/>
      <c r="BK90" s="8"/>
      <c r="BL90" s="8"/>
      <c r="BM90" s="8"/>
      <c r="BN90" s="8"/>
    </row>
    <row r="91" spans="1:66" x14ac:dyDescent="0.3">
      <c r="A91" s="14">
        <v>89</v>
      </c>
      <c r="B91" s="20">
        <v>607204135.93582177</v>
      </c>
      <c r="AH91" s="8"/>
      <c r="AI91" s="8"/>
      <c r="AJ91" s="8"/>
      <c r="AK91" s="8">
        <v>940000000</v>
      </c>
      <c r="AL91" s="8">
        <v>16</v>
      </c>
      <c r="AM91" s="8"/>
      <c r="AN91" s="8"/>
      <c r="AO91" s="8"/>
      <c r="AP91" s="8"/>
      <c r="AQ91" s="8"/>
      <c r="AY91" s="8"/>
      <c r="AZ91" s="8"/>
      <c r="BA91" s="8"/>
      <c r="BB91" s="8"/>
      <c r="BC91" s="8"/>
      <c r="BD91" s="8"/>
      <c r="BE91" s="8"/>
      <c r="BF91" s="8"/>
      <c r="BG91" s="8"/>
      <c r="BH91" s="8"/>
      <c r="BI91" s="8"/>
      <c r="BJ91" s="8"/>
      <c r="BK91" s="8"/>
      <c r="BL91" s="8"/>
      <c r="BM91" s="8"/>
      <c r="BN91" s="8"/>
    </row>
    <row r="92" spans="1:66" x14ac:dyDescent="0.3">
      <c r="A92" s="14">
        <v>90</v>
      </c>
      <c r="B92" s="20">
        <v>841326023.42761207</v>
      </c>
      <c r="AH92" s="8"/>
      <c r="AI92" s="8"/>
      <c r="AJ92" s="8"/>
      <c r="AK92" s="8">
        <v>950000000</v>
      </c>
      <c r="AL92" s="8">
        <v>16</v>
      </c>
      <c r="AM92" s="8"/>
      <c r="AN92" s="8"/>
      <c r="AO92" s="8"/>
      <c r="AP92" s="8"/>
      <c r="AQ92" s="8"/>
      <c r="AY92" s="8"/>
      <c r="AZ92" s="8"/>
      <c r="BA92" s="8"/>
      <c r="BB92" s="8"/>
      <c r="BC92" s="8"/>
      <c r="BD92" s="8"/>
      <c r="BE92" s="8"/>
      <c r="BF92" s="8"/>
      <c r="BG92" s="8"/>
      <c r="BH92" s="8"/>
      <c r="BI92" s="8"/>
      <c r="BJ92" s="8"/>
      <c r="BK92" s="8"/>
      <c r="BL92" s="8"/>
      <c r="BM92" s="8"/>
      <c r="BN92" s="8"/>
    </row>
    <row r="93" spans="1:66" x14ac:dyDescent="0.3">
      <c r="A93" s="14">
        <v>91</v>
      </c>
      <c r="B93" s="20">
        <v>744139145.79119396</v>
      </c>
      <c r="AH93" s="8"/>
      <c r="AI93" s="8"/>
      <c r="AJ93" s="8"/>
      <c r="AK93" s="8">
        <v>950000000</v>
      </c>
      <c r="AL93" s="8">
        <v>0</v>
      </c>
      <c r="AM93" s="8"/>
      <c r="AN93" s="8"/>
      <c r="AO93" s="8"/>
      <c r="AP93" s="8"/>
      <c r="AQ93" s="8"/>
      <c r="AY93" s="8"/>
      <c r="AZ93" s="8"/>
      <c r="BA93" s="8"/>
      <c r="BB93" s="8"/>
      <c r="BC93" s="8"/>
      <c r="BD93" s="8"/>
      <c r="BE93" s="8"/>
      <c r="BF93" s="8"/>
      <c r="BG93" s="8"/>
      <c r="BH93" s="8"/>
      <c r="BI93" s="8"/>
      <c r="BJ93" s="8"/>
      <c r="BK93" s="8"/>
      <c r="BL93" s="8"/>
      <c r="BM93" s="8"/>
      <c r="BN93" s="8"/>
    </row>
    <row r="94" spans="1:66" x14ac:dyDescent="0.3">
      <c r="A94" s="14">
        <v>92</v>
      </c>
      <c r="B94" s="20">
        <v>624186068.59691322</v>
      </c>
      <c r="AH94" s="8"/>
      <c r="AI94" s="8"/>
      <c r="AJ94" s="8"/>
      <c r="AK94" s="8"/>
      <c r="AL94" s="8"/>
      <c r="AM94" s="8"/>
      <c r="AN94" s="8"/>
      <c r="AO94" s="8"/>
      <c r="AP94" s="8"/>
      <c r="AQ94" s="8"/>
      <c r="AY94" s="8"/>
      <c r="AZ94" s="8"/>
      <c r="BA94" s="8"/>
      <c r="BB94" s="8"/>
      <c r="BC94" s="8"/>
      <c r="BD94" s="8"/>
      <c r="BE94" s="8"/>
      <c r="BF94" s="8"/>
      <c r="BG94" s="8"/>
      <c r="BH94" s="8"/>
      <c r="BI94" s="8"/>
      <c r="BJ94" s="8"/>
      <c r="BK94" s="8"/>
      <c r="BL94" s="8"/>
      <c r="BM94" s="8"/>
      <c r="BN94" s="8"/>
    </row>
    <row r="95" spans="1:66" x14ac:dyDescent="0.3">
      <c r="A95" s="14">
        <v>93</v>
      </c>
      <c r="B95" s="20">
        <v>795373640.77059162</v>
      </c>
      <c r="AH95" s="8"/>
      <c r="AI95" s="8"/>
      <c r="AJ95" s="8"/>
      <c r="AK95" s="8"/>
      <c r="AL95" s="8"/>
      <c r="AM95" s="8"/>
      <c r="AN95" s="8"/>
      <c r="AO95" s="8"/>
      <c r="AP95" s="8"/>
      <c r="AQ95" s="8"/>
      <c r="AY95" s="8"/>
      <c r="AZ95" s="8"/>
      <c r="BA95" s="8"/>
      <c r="BB95" s="8"/>
      <c r="BC95" s="8"/>
      <c r="BD95" s="8"/>
      <c r="BE95" s="8"/>
      <c r="BF95" s="8"/>
      <c r="BG95" s="8"/>
      <c r="BH95" s="8"/>
      <c r="BI95" s="8"/>
      <c r="BJ95" s="8"/>
      <c r="BK95" s="8"/>
      <c r="BL95" s="8"/>
      <c r="BM95" s="8"/>
      <c r="BN95" s="8"/>
    </row>
    <row r="96" spans="1:66" x14ac:dyDescent="0.3">
      <c r="A96" s="14">
        <v>94</v>
      </c>
      <c r="B96" s="20">
        <v>917367311.12865686</v>
      </c>
      <c r="AH96" s="8"/>
      <c r="AI96" s="8"/>
      <c r="AJ96" s="8"/>
      <c r="AK96" s="8"/>
      <c r="AL96" s="8"/>
      <c r="AM96" s="8"/>
      <c r="AN96" s="8"/>
      <c r="AO96" s="8"/>
      <c r="AP96" s="8"/>
      <c r="AQ96" s="8"/>
      <c r="AY96" s="8"/>
      <c r="AZ96" s="8"/>
      <c r="BA96" s="8"/>
      <c r="BB96" s="8"/>
      <c r="BC96" s="8"/>
      <c r="BD96" s="8"/>
      <c r="BE96" s="8"/>
      <c r="BF96" s="8"/>
      <c r="BG96" s="8"/>
      <c r="BH96" s="8"/>
      <c r="BI96" s="8"/>
      <c r="BJ96" s="8"/>
      <c r="BK96" s="8"/>
      <c r="BL96" s="8"/>
      <c r="BM96" s="8"/>
      <c r="BN96" s="8"/>
    </row>
    <row r="97" spans="1:66" x14ac:dyDescent="0.3">
      <c r="A97" s="14">
        <v>95</v>
      </c>
      <c r="B97" s="20">
        <v>872702895.05825937</v>
      </c>
      <c r="AH97" s="8"/>
      <c r="AI97" s="8"/>
      <c r="AJ97" s="8"/>
      <c r="AK97" s="8"/>
      <c r="AL97" s="8"/>
      <c r="AM97" s="8"/>
      <c r="AN97" s="8"/>
      <c r="AO97" s="8"/>
      <c r="AP97" s="8"/>
      <c r="AQ97" s="8"/>
      <c r="AY97" s="8"/>
      <c r="AZ97" s="8"/>
      <c r="BA97" s="8"/>
      <c r="BB97" s="8"/>
      <c r="BC97" s="8"/>
      <c r="BD97" s="8"/>
      <c r="BE97" s="8"/>
      <c r="BF97" s="8"/>
      <c r="BG97" s="8"/>
      <c r="BH97" s="8"/>
      <c r="BI97" s="8"/>
      <c r="BJ97" s="8"/>
      <c r="BK97" s="8"/>
      <c r="BL97" s="8"/>
      <c r="BM97" s="8"/>
      <c r="BN97" s="8"/>
    </row>
    <row r="98" spans="1:66" x14ac:dyDescent="0.3">
      <c r="A98" s="14">
        <v>96</v>
      </c>
      <c r="B98" s="20">
        <v>604553877.84758699</v>
      </c>
      <c r="AH98" s="8"/>
      <c r="AI98" s="8"/>
      <c r="AJ98" s="8"/>
      <c r="AK98" s="8"/>
      <c r="AL98" s="8"/>
      <c r="AM98" s="8"/>
      <c r="AN98" s="8"/>
      <c r="AO98" s="8"/>
      <c r="AP98" s="8"/>
      <c r="AQ98" s="8"/>
      <c r="AY98" s="8"/>
      <c r="AZ98" s="8"/>
      <c r="BA98" s="8"/>
      <c r="BB98" s="8"/>
      <c r="BC98" s="8"/>
      <c r="BD98" s="8"/>
      <c r="BE98" s="8"/>
      <c r="BF98" s="8"/>
      <c r="BG98" s="8"/>
      <c r="BH98" s="8"/>
      <c r="BI98" s="8"/>
      <c r="BJ98" s="8"/>
      <c r="BK98" s="8"/>
      <c r="BL98" s="8"/>
      <c r="BM98" s="8"/>
      <c r="BN98" s="8"/>
    </row>
    <row r="99" spans="1:66" x14ac:dyDescent="0.3">
      <c r="A99" s="14">
        <v>97</v>
      </c>
      <c r="B99" s="20">
        <v>828413274.87928188</v>
      </c>
      <c r="AH99" s="8"/>
      <c r="AI99" s="8"/>
      <c r="AJ99" s="8"/>
      <c r="AK99" s="8"/>
      <c r="AL99" s="8"/>
      <c r="AM99" s="8"/>
      <c r="AN99" s="8"/>
      <c r="AO99" s="8"/>
      <c r="AP99" s="8"/>
      <c r="AQ99" s="8"/>
      <c r="AY99" s="8"/>
      <c r="AZ99" s="8"/>
      <c r="BA99" s="8"/>
      <c r="BB99" s="8"/>
      <c r="BC99" s="8"/>
      <c r="BD99" s="8"/>
      <c r="BE99" s="8"/>
      <c r="BF99" s="8"/>
      <c r="BG99" s="8"/>
      <c r="BH99" s="8"/>
      <c r="BI99" s="8"/>
      <c r="BJ99" s="8"/>
      <c r="BK99" s="8"/>
      <c r="BL99" s="8"/>
      <c r="BM99" s="8"/>
      <c r="BN99" s="8"/>
    </row>
    <row r="100" spans="1:66" x14ac:dyDescent="0.3">
      <c r="A100" s="14">
        <v>98</v>
      </c>
      <c r="B100" s="20">
        <v>647184946.24662471</v>
      </c>
      <c r="AH100" s="8"/>
      <c r="AI100" s="8"/>
      <c r="AJ100" s="8"/>
      <c r="AK100" s="8"/>
      <c r="AL100" s="8"/>
      <c r="AM100" s="8"/>
      <c r="AN100" s="8"/>
      <c r="AO100" s="8"/>
      <c r="AP100" s="8"/>
      <c r="AQ100" s="8"/>
      <c r="AY100" s="8"/>
      <c r="AZ100" s="8"/>
      <c r="BA100" s="8"/>
      <c r="BB100" s="8"/>
      <c r="BC100" s="8"/>
      <c r="BD100" s="8"/>
      <c r="BE100" s="8"/>
      <c r="BF100" s="8"/>
      <c r="BG100" s="8"/>
      <c r="BH100" s="8"/>
      <c r="BI100" s="8"/>
      <c r="BJ100" s="8"/>
      <c r="BK100" s="8"/>
      <c r="BL100" s="8"/>
      <c r="BM100" s="8"/>
      <c r="BN100" s="8"/>
    </row>
    <row r="101" spans="1:66" x14ac:dyDescent="0.3">
      <c r="A101" s="14">
        <v>99</v>
      </c>
      <c r="B101" s="20">
        <v>610656133.43392122</v>
      </c>
      <c r="AH101" s="8"/>
      <c r="AI101" s="8"/>
      <c r="AJ101" s="8"/>
      <c r="AK101" s="8"/>
      <c r="AL101" s="8"/>
      <c r="AM101" s="8"/>
      <c r="AN101" s="8"/>
      <c r="AO101" s="8"/>
      <c r="AP101" s="8"/>
      <c r="AQ101" s="8"/>
      <c r="AY101" s="8"/>
      <c r="AZ101" s="8"/>
      <c r="BA101" s="8"/>
      <c r="BB101" s="8"/>
      <c r="BC101" s="8"/>
      <c r="BD101" s="8"/>
      <c r="BE101" s="8"/>
      <c r="BF101" s="8"/>
      <c r="BG101" s="8"/>
      <c r="BH101" s="8"/>
      <c r="BI101" s="8"/>
      <c r="BJ101" s="8"/>
      <c r="BK101" s="8"/>
      <c r="BL101" s="8"/>
      <c r="BM101" s="8"/>
      <c r="BN101" s="8"/>
    </row>
    <row r="102" spans="1:66" x14ac:dyDescent="0.3">
      <c r="A102" s="14">
        <v>100</v>
      </c>
      <c r="B102" s="20">
        <v>522500288.7863903</v>
      </c>
      <c r="AH102" s="8"/>
      <c r="AI102" s="8"/>
      <c r="AJ102" s="8"/>
      <c r="AK102" s="8"/>
      <c r="AL102" s="8"/>
      <c r="AM102" s="8"/>
      <c r="AN102" s="8"/>
      <c r="AO102" s="8"/>
      <c r="AP102" s="8"/>
      <c r="AQ102" s="8"/>
      <c r="AY102" s="8"/>
      <c r="AZ102" s="8"/>
      <c r="BA102" s="8"/>
      <c r="BB102" s="8"/>
      <c r="BC102" s="8"/>
      <c r="BD102" s="8"/>
      <c r="BE102" s="8"/>
      <c r="BF102" s="8"/>
      <c r="BG102" s="8"/>
      <c r="BH102" s="8"/>
      <c r="BI102" s="8"/>
      <c r="BJ102" s="8"/>
      <c r="BK102" s="8"/>
      <c r="BL102" s="8"/>
      <c r="BM102" s="8"/>
      <c r="BN102" s="8"/>
    </row>
    <row r="103" spans="1:66" x14ac:dyDescent="0.3">
      <c r="A103" s="18" t="s">
        <v>44</v>
      </c>
    </row>
  </sheetData>
  <dataConsolidate/>
  <mergeCells count="3">
    <mergeCell ref="F2:G2"/>
    <mergeCell ref="I4:K4"/>
    <mergeCell ref="L4:N4"/>
  </mergeCells>
  <pageMargins left="0.75" right="0.75" top="1" bottom="1" header="0.5" footer="0.5"/>
  <pageSetup orientation="portrait" horizontalDpi="200" verticalDpi="2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6A44-AE7E-4C82-B9A9-F1442A27761C}">
  <sheetPr codeName="Sheet5"/>
  <dimension ref="A1:BN103"/>
  <sheetViews>
    <sheetView showGridLines="0" topLeftCell="A4" workbookViewId="0">
      <selection activeCell="J8" sqref="J8"/>
    </sheetView>
  </sheetViews>
  <sheetFormatPr defaultColWidth="10" defaultRowHeight="15.6" x14ac:dyDescent="0.3"/>
  <cols>
    <col min="1" max="1" width="8.88671875" style="14" customWidth="1"/>
    <col min="2" max="2" width="15" style="19" bestFit="1" customWidth="1"/>
    <col min="3" max="3" width="11.77734375" style="8" customWidth="1"/>
    <col min="4" max="4" width="8.44140625" style="8" customWidth="1"/>
    <col min="5" max="5" width="8.44140625" style="9" customWidth="1"/>
    <col min="6" max="6" width="12.88671875" style="29" customWidth="1"/>
    <col min="7" max="7" width="10" style="9"/>
    <col min="8" max="8" width="6.5546875" style="9" customWidth="1"/>
    <col min="9" max="9" width="10.21875" style="9" customWidth="1"/>
    <col min="10" max="10" width="16.109375" style="9" bestFit="1" customWidth="1"/>
    <col min="11" max="13" width="10.21875" style="9" customWidth="1"/>
    <col min="14" max="14" width="11.109375" style="9" customWidth="1"/>
    <col min="15" max="17" width="10" style="9"/>
    <col min="18" max="19" width="10" style="8"/>
    <col min="20" max="20" width="15.77734375" style="8" customWidth="1"/>
    <col min="21" max="22" width="12.44140625" style="8" customWidth="1"/>
    <col min="23" max="24" width="10" style="8"/>
    <col min="25" max="26" width="9.77734375" style="10" customWidth="1"/>
    <col min="27" max="33" width="10" style="8"/>
    <col min="34" max="43" width="10" style="9"/>
    <col min="44" max="50" width="10" style="8"/>
    <col min="51" max="256" width="10" style="9"/>
    <col min="257" max="257" width="8.88671875" style="9" customWidth="1"/>
    <col min="258" max="259" width="11.77734375" style="9" customWidth="1"/>
    <col min="260" max="261" width="8.44140625" style="9" customWidth="1"/>
    <col min="262" max="262" width="12.88671875" style="9" customWidth="1"/>
    <col min="263" max="263" width="10" style="9"/>
    <col min="264" max="264" width="6.5546875" style="9" customWidth="1"/>
    <col min="265" max="270" width="10.21875" style="9" customWidth="1"/>
    <col min="271" max="275" width="10" style="9"/>
    <col min="276" max="276" width="15.77734375" style="9" customWidth="1"/>
    <col min="277" max="278" width="12.44140625" style="9" customWidth="1"/>
    <col min="279" max="280" width="10" style="9"/>
    <col min="281" max="282" width="9.77734375" style="9" customWidth="1"/>
    <col min="283" max="512" width="10" style="9"/>
    <col min="513" max="513" width="8.88671875" style="9" customWidth="1"/>
    <col min="514" max="515" width="11.77734375" style="9" customWidth="1"/>
    <col min="516" max="517" width="8.44140625" style="9" customWidth="1"/>
    <col min="518" max="518" width="12.88671875" style="9" customWidth="1"/>
    <col min="519" max="519" width="10" style="9"/>
    <col min="520" max="520" width="6.5546875" style="9" customWidth="1"/>
    <col min="521" max="526" width="10.21875" style="9" customWidth="1"/>
    <col min="527" max="531" width="10" style="9"/>
    <col min="532" max="532" width="15.77734375" style="9" customWidth="1"/>
    <col min="533" max="534" width="12.44140625" style="9" customWidth="1"/>
    <col min="535" max="536" width="10" style="9"/>
    <col min="537" max="538" width="9.77734375" style="9" customWidth="1"/>
    <col min="539" max="768" width="10" style="9"/>
    <col min="769" max="769" width="8.88671875" style="9" customWidth="1"/>
    <col min="770" max="771" width="11.77734375" style="9" customWidth="1"/>
    <col min="772" max="773" width="8.44140625" style="9" customWidth="1"/>
    <col min="774" max="774" width="12.88671875" style="9" customWidth="1"/>
    <col min="775" max="775" width="10" style="9"/>
    <col min="776" max="776" width="6.5546875" style="9" customWidth="1"/>
    <col min="777" max="782" width="10.21875" style="9" customWidth="1"/>
    <col min="783" max="787" width="10" style="9"/>
    <col min="788" max="788" width="15.77734375" style="9" customWidth="1"/>
    <col min="789" max="790" width="12.44140625" style="9" customWidth="1"/>
    <col min="791" max="792" width="10" style="9"/>
    <col min="793" max="794" width="9.77734375" style="9" customWidth="1"/>
    <col min="795" max="1024" width="10" style="9"/>
    <col min="1025" max="1025" width="8.88671875" style="9" customWidth="1"/>
    <col min="1026" max="1027" width="11.77734375" style="9" customWidth="1"/>
    <col min="1028" max="1029" width="8.44140625" style="9" customWidth="1"/>
    <col min="1030" max="1030" width="12.88671875" style="9" customWidth="1"/>
    <col min="1031" max="1031" width="10" style="9"/>
    <col min="1032" max="1032" width="6.5546875" style="9" customWidth="1"/>
    <col min="1033" max="1038" width="10.21875" style="9" customWidth="1"/>
    <col min="1039" max="1043" width="10" style="9"/>
    <col min="1044" max="1044" width="15.77734375" style="9" customWidth="1"/>
    <col min="1045" max="1046" width="12.44140625" style="9" customWidth="1"/>
    <col min="1047" max="1048" width="10" style="9"/>
    <col min="1049" max="1050" width="9.77734375" style="9" customWidth="1"/>
    <col min="1051" max="1280" width="10" style="9"/>
    <col min="1281" max="1281" width="8.88671875" style="9" customWidth="1"/>
    <col min="1282" max="1283" width="11.77734375" style="9" customWidth="1"/>
    <col min="1284" max="1285" width="8.44140625" style="9" customWidth="1"/>
    <col min="1286" max="1286" width="12.88671875" style="9" customWidth="1"/>
    <col min="1287" max="1287" width="10" style="9"/>
    <col min="1288" max="1288" width="6.5546875" style="9" customWidth="1"/>
    <col min="1289" max="1294" width="10.21875" style="9" customWidth="1"/>
    <col min="1295" max="1299" width="10" style="9"/>
    <col min="1300" max="1300" width="15.77734375" style="9" customWidth="1"/>
    <col min="1301" max="1302" width="12.44140625" style="9" customWidth="1"/>
    <col min="1303" max="1304" width="10" style="9"/>
    <col min="1305" max="1306" width="9.77734375" style="9" customWidth="1"/>
    <col min="1307" max="1536" width="10" style="9"/>
    <col min="1537" max="1537" width="8.88671875" style="9" customWidth="1"/>
    <col min="1538" max="1539" width="11.77734375" style="9" customWidth="1"/>
    <col min="1540" max="1541" width="8.44140625" style="9" customWidth="1"/>
    <col min="1542" max="1542" width="12.88671875" style="9" customWidth="1"/>
    <col min="1543" max="1543" width="10" style="9"/>
    <col min="1544" max="1544" width="6.5546875" style="9" customWidth="1"/>
    <col min="1545" max="1550" width="10.21875" style="9" customWidth="1"/>
    <col min="1551" max="1555" width="10" style="9"/>
    <col min="1556" max="1556" width="15.77734375" style="9" customWidth="1"/>
    <col min="1557" max="1558" width="12.44140625" style="9" customWidth="1"/>
    <col min="1559" max="1560" width="10" style="9"/>
    <col min="1561" max="1562" width="9.77734375" style="9" customWidth="1"/>
    <col min="1563" max="1792" width="10" style="9"/>
    <col min="1793" max="1793" width="8.88671875" style="9" customWidth="1"/>
    <col min="1794" max="1795" width="11.77734375" style="9" customWidth="1"/>
    <col min="1796" max="1797" width="8.44140625" style="9" customWidth="1"/>
    <col min="1798" max="1798" width="12.88671875" style="9" customWidth="1"/>
    <col min="1799" max="1799" width="10" style="9"/>
    <col min="1800" max="1800" width="6.5546875" style="9" customWidth="1"/>
    <col min="1801" max="1806" width="10.21875" style="9" customWidth="1"/>
    <col min="1807" max="1811" width="10" style="9"/>
    <col min="1812" max="1812" width="15.77734375" style="9" customWidth="1"/>
    <col min="1813" max="1814" width="12.44140625" style="9" customWidth="1"/>
    <col min="1815" max="1816" width="10" style="9"/>
    <col min="1817" max="1818" width="9.77734375" style="9" customWidth="1"/>
    <col min="1819" max="2048" width="10" style="9"/>
    <col min="2049" max="2049" width="8.88671875" style="9" customWidth="1"/>
    <col min="2050" max="2051" width="11.77734375" style="9" customWidth="1"/>
    <col min="2052" max="2053" width="8.44140625" style="9" customWidth="1"/>
    <col min="2054" max="2054" width="12.88671875" style="9" customWidth="1"/>
    <col min="2055" max="2055" width="10" style="9"/>
    <col min="2056" max="2056" width="6.5546875" style="9" customWidth="1"/>
    <col min="2057" max="2062" width="10.21875" style="9" customWidth="1"/>
    <col min="2063" max="2067" width="10" style="9"/>
    <col min="2068" max="2068" width="15.77734375" style="9" customWidth="1"/>
    <col min="2069" max="2070" width="12.44140625" style="9" customWidth="1"/>
    <col min="2071" max="2072" width="10" style="9"/>
    <col min="2073" max="2074" width="9.77734375" style="9" customWidth="1"/>
    <col min="2075" max="2304" width="10" style="9"/>
    <col min="2305" max="2305" width="8.88671875" style="9" customWidth="1"/>
    <col min="2306" max="2307" width="11.77734375" style="9" customWidth="1"/>
    <col min="2308" max="2309" width="8.44140625" style="9" customWidth="1"/>
    <col min="2310" max="2310" width="12.88671875" style="9" customWidth="1"/>
    <col min="2311" max="2311" width="10" style="9"/>
    <col min="2312" max="2312" width="6.5546875" style="9" customWidth="1"/>
    <col min="2313" max="2318" width="10.21875" style="9" customWidth="1"/>
    <col min="2319" max="2323" width="10" style="9"/>
    <col min="2324" max="2324" width="15.77734375" style="9" customWidth="1"/>
    <col min="2325" max="2326" width="12.44140625" style="9" customWidth="1"/>
    <col min="2327" max="2328" width="10" style="9"/>
    <col min="2329" max="2330" width="9.77734375" style="9" customWidth="1"/>
    <col min="2331" max="2560" width="10" style="9"/>
    <col min="2561" max="2561" width="8.88671875" style="9" customWidth="1"/>
    <col min="2562" max="2563" width="11.77734375" style="9" customWidth="1"/>
    <col min="2564" max="2565" width="8.44140625" style="9" customWidth="1"/>
    <col min="2566" max="2566" width="12.88671875" style="9" customWidth="1"/>
    <col min="2567" max="2567" width="10" style="9"/>
    <col min="2568" max="2568" width="6.5546875" style="9" customWidth="1"/>
    <col min="2569" max="2574" width="10.21875" style="9" customWidth="1"/>
    <col min="2575" max="2579" width="10" style="9"/>
    <col min="2580" max="2580" width="15.77734375" style="9" customWidth="1"/>
    <col min="2581" max="2582" width="12.44140625" style="9" customWidth="1"/>
    <col min="2583" max="2584" width="10" style="9"/>
    <col min="2585" max="2586" width="9.77734375" style="9" customWidth="1"/>
    <col min="2587" max="2816" width="10" style="9"/>
    <col min="2817" max="2817" width="8.88671875" style="9" customWidth="1"/>
    <col min="2818" max="2819" width="11.77734375" style="9" customWidth="1"/>
    <col min="2820" max="2821" width="8.44140625" style="9" customWidth="1"/>
    <col min="2822" max="2822" width="12.88671875" style="9" customWidth="1"/>
    <col min="2823" max="2823" width="10" style="9"/>
    <col min="2824" max="2824" width="6.5546875" style="9" customWidth="1"/>
    <col min="2825" max="2830" width="10.21875" style="9" customWidth="1"/>
    <col min="2831" max="2835" width="10" style="9"/>
    <col min="2836" max="2836" width="15.77734375" style="9" customWidth="1"/>
    <col min="2837" max="2838" width="12.44140625" style="9" customWidth="1"/>
    <col min="2839" max="2840" width="10" style="9"/>
    <col min="2841" max="2842" width="9.77734375" style="9" customWidth="1"/>
    <col min="2843" max="3072" width="10" style="9"/>
    <col min="3073" max="3073" width="8.88671875" style="9" customWidth="1"/>
    <col min="3074" max="3075" width="11.77734375" style="9" customWidth="1"/>
    <col min="3076" max="3077" width="8.44140625" style="9" customWidth="1"/>
    <col min="3078" max="3078" width="12.88671875" style="9" customWidth="1"/>
    <col min="3079" max="3079" width="10" style="9"/>
    <col min="3080" max="3080" width="6.5546875" style="9" customWidth="1"/>
    <col min="3081" max="3086" width="10.21875" style="9" customWidth="1"/>
    <col min="3087" max="3091" width="10" style="9"/>
    <col min="3092" max="3092" width="15.77734375" style="9" customWidth="1"/>
    <col min="3093" max="3094" width="12.44140625" style="9" customWidth="1"/>
    <col min="3095" max="3096" width="10" style="9"/>
    <col min="3097" max="3098" width="9.77734375" style="9" customWidth="1"/>
    <col min="3099" max="3328" width="10" style="9"/>
    <col min="3329" max="3329" width="8.88671875" style="9" customWidth="1"/>
    <col min="3330" max="3331" width="11.77734375" style="9" customWidth="1"/>
    <col min="3332" max="3333" width="8.44140625" style="9" customWidth="1"/>
    <col min="3334" max="3334" width="12.88671875" style="9" customWidth="1"/>
    <col min="3335" max="3335" width="10" style="9"/>
    <col min="3336" max="3336" width="6.5546875" style="9" customWidth="1"/>
    <col min="3337" max="3342" width="10.21875" style="9" customWidth="1"/>
    <col min="3343" max="3347" width="10" style="9"/>
    <col min="3348" max="3348" width="15.77734375" style="9" customWidth="1"/>
    <col min="3349" max="3350" width="12.44140625" style="9" customWidth="1"/>
    <col min="3351" max="3352" width="10" style="9"/>
    <col min="3353" max="3354" width="9.77734375" style="9" customWidth="1"/>
    <col min="3355" max="3584" width="10" style="9"/>
    <col min="3585" max="3585" width="8.88671875" style="9" customWidth="1"/>
    <col min="3586" max="3587" width="11.77734375" style="9" customWidth="1"/>
    <col min="3588" max="3589" width="8.44140625" style="9" customWidth="1"/>
    <col min="3590" max="3590" width="12.88671875" style="9" customWidth="1"/>
    <col min="3591" max="3591" width="10" style="9"/>
    <col min="3592" max="3592" width="6.5546875" style="9" customWidth="1"/>
    <col min="3593" max="3598" width="10.21875" style="9" customWidth="1"/>
    <col min="3599" max="3603" width="10" style="9"/>
    <col min="3604" max="3604" width="15.77734375" style="9" customWidth="1"/>
    <col min="3605" max="3606" width="12.44140625" style="9" customWidth="1"/>
    <col min="3607" max="3608" width="10" style="9"/>
    <col min="3609" max="3610" width="9.77734375" style="9" customWidth="1"/>
    <col min="3611" max="3840" width="10" style="9"/>
    <col min="3841" max="3841" width="8.88671875" style="9" customWidth="1"/>
    <col min="3842" max="3843" width="11.77734375" style="9" customWidth="1"/>
    <col min="3844" max="3845" width="8.44140625" style="9" customWidth="1"/>
    <col min="3846" max="3846" width="12.88671875" style="9" customWidth="1"/>
    <col min="3847" max="3847" width="10" style="9"/>
    <col min="3848" max="3848" width="6.5546875" style="9" customWidth="1"/>
    <col min="3849" max="3854" width="10.21875" style="9" customWidth="1"/>
    <col min="3855" max="3859" width="10" style="9"/>
    <col min="3860" max="3860" width="15.77734375" style="9" customWidth="1"/>
    <col min="3861" max="3862" width="12.44140625" style="9" customWidth="1"/>
    <col min="3863" max="3864" width="10" style="9"/>
    <col min="3865" max="3866" width="9.77734375" style="9" customWidth="1"/>
    <col min="3867" max="4096" width="10" style="9"/>
    <col min="4097" max="4097" width="8.88671875" style="9" customWidth="1"/>
    <col min="4098" max="4099" width="11.77734375" style="9" customWidth="1"/>
    <col min="4100" max="4101" width="8.44140625" style="9" customWidth="1"/>
    <col min="4102" max="4102" width="12.88671875" style="9" customWidth="1"/>
    <col min="4103" max="4103" width="10" style="9"/>
    <col min="4104" max="4104" width="6.5546875" style="9" customWidth="1"/>
    <col min="4105" max="4110" width="10.21875" style="9" customWidth="1"/>
    <col min="4111" max="4115" width="10" style="9"/>
    <col min="4116" max="4116" width="15.77734375" style="9" customWidth="1"/>
    <col min="4117" max="4118" width="12.44140625" style="9" customWidth="1"/>
    <col min="4119" max="4120" width="10" style="9"/>
    <col min="4121" max="4122" width="9.77734375" style="9" customWidth="1"/>
    <col min="4123" max="4352" width="10" style="9"/>
    <col min="4353" max="4353" width="8.88671875" style="9" customWidth="1"/>
    <col min="4354" max="4355" width="11.77734375" style="9" customWidth="1"/>
    <col min="4356" max="4357" width="8.44140625" style="9" customWidth="1"/>
    <col min="4358" max="4358" width="12.88671875" style="9" customWidth="1"/>
    <col min="4359" max="4359" width="10" style="9"/>
    <col min="4360" max="4360" width="6.5546875" style="9" customWidth="1"/>
    <col min="4361" max="4366" width="10.21875" style="9" customWidth="1"/>
    <col min="4367" max="4371" width="10" style="9"/>
    <col min="4372" max="4372" width="15.77734375" style="9" customWidth="1"/>
    <col min="4373" max="4374" width="12.44140625" style="9" customWidth="1"/>
    <col min="4375" max="4376" width="10" style="9"/>
    <col min="4377" max="4378" width="9.77734375" style="9" customWidth="1"/>
    <col min="4379" max="4608" width="10" style="9"/>
    <col min="4609" max="4609" width="8.88671875" style="9" customWidth="1"/>
    <col min="4610" max="4611" width="11.77734375" style="9" customWidth="1"/>
    <col min="4612" max="4613" width="8.44140625" style="9" customWidth="1"/>
    <col min="4614" max="4614" width="12.88671875" style="9" customWidth="1"/>
    <col min="4615" max="4615" width="10" style="9"/>
    <col min="4616" max="4616" width="6.5546875" style="9" customWidth="1"/>
    <col min="4617" max="4622" width="10.21875" style="9" customWidth="1"/>
    <col min="4623" max="4627" width="10" style="9"/>
    <col min="4628" max="4628" width="15.77734375" style="9" customWidth="1"/>
    <col min="4629" max="4630" width="12.44140625" style="9" customWidth="1"/>
    <col min="4631" max="4632" width="10" style="9"/>
    <col min="4633" max="4634" width="9.77734375" style="9" customWidth="1"/>
    <col min="4635" max="4864" width="10" style="9"/>
    <col min="4865" max="4865" width="8.88671875" style="9" customWidth="1"/>
    <col min="4866" max="4867" width="11.77734375" style="9" customWidth="1"/>
    <col min="4868" max="4869" width="8.44140625" style="9" customWidth="1"/>
    <col min="4870" max="4870" width="12.88671875" style="9" customWidth="1"/>
    <col min="4871" max="4871" width="10" style="9"/>
    <col min="4872" max="4872" width="6.5546875" style="9" customWidth="1"/>
    <col min="4873" max="4878" width="10.21875" style="9" customWidth="1"/>
    <col min="4879" max="4883" width="10" style="9"/>
    <col min="4884" max="4884" width="15.77734375" style="9" customWidth="1"/>
    <col min="4885" max="4886" width="12.44140625" style="9" customWidth="1"/>
    <col min="4887" max="4888" width="10" style="9"/>
    <col min="4889" max="4890" width="9.77734375" style="9" customWidth="1"/>
    <col min="4891" max="5120" width="10" style="9"/>
    <col min="5121" max="5121" width="8.88671875" style="9" customWidth="1"/>
    <col min="5122" max="5123" width="11.77734375" style="9" customWidth="1"/>
    <col min="5124" max="5125" width="8.44140625" style="9" customWidth="1"/>
    <col min="5126" max="5126" width="12.88671875" style="9" customWidth="1"/>
    <col min="5127" max="5127" width="10" style="9"/>
    <col min="5128" max="5128" width="6.5546875" style="9" customWidth="1"/>
    <col min="5129" max="5134" width="10.21875" style="9" customWidth="1"/>
    <col min="5135" max="5139" width="10" style="9"/>
    <col min="5140" max="5140" width="15.77734375" style="9" customWidth="1"/>
    <col min="5141" max="5142" width="12.44140625" style="9" customWidth="1"/>
    <col min="5143" max="5144" width="10" style="9"/>
    <col min="5145" max="5146" width="9.77734375" style="9" customWidth="1"/>
    <col min="5147" max="5376" width="10" style="9"/>
    <col min="5377" max="5377" width="8.88671875" style="9" customWidth="1"/>
    <col min="5378" max="5379" width="11.77734375" style="9" customWidth="1"/>
    <col min="5380" max="5381" width="8.44140625" style="9" customWidth="1"/>
    <col min="5382" max="5382" width="12.88671875" style="9" customWidth="1"/>
    <col min="5383" max="5383" width="10" style="9"/>
    <col min="5384" max="5384" width="6.5546875" style="9" customWidth="1"/>
    <col min="5385" max="5390" width="10.21875" style="9" customWidth="1"/>
    <col min="5391" max="5395" width="10" style="9"/>
    <col min="5396" max="5396" width="15.77734375" style="9" customWidth="1"/>
    <col min="5397" max="5398" width="12.44140625" style="9" customWidth="1"/>
    <col min="5399" max="5400" width="10" style="9"/>
    <col min="5401" max="5402" width="9.77734375" style="9" customWidth="1"/>
    <col min="5403" max="5632" width="10" style="9"/>
    <col min="5633" max="5633" width="8.88671875" style="9" customWidth="1"/>
    <col min="5634" max="5635" width="11.77734375" style="9" customWidth="1"/>
    <col min="5636" max="5637" width="8.44140625" style="9" customWidth="1"/>
    <col min="5638" max="5638" width="12.88671875" style="9" customWidth="1"/>
    <col min="5639" max="5639" width="10" style="9"/>
    <col min="5640" max="5640" width="6.5546875" style="9" customWidth="1"/>
    <col min="5641" max="5646" width="10.21875" style="9" customWidth="1"/>
    <col min="5647" max="5651" width="10" style="9"/>
    <col min="5652" max="5652" width="15.77734375" style="9" customWidth="1"/>
    <col min="5653" max="5654" width="12.44140625" style="9" customWidth="1"/>
    <col min="5655" max="5656" width="10" style="9"/>
    <col min="5657" max="5658" width="9.77734375" style="9" customWidth="1"/>
    <col min="5659" max="5888" width="10" style="9"/>
    <col min="5889" max="5889" width="8.88671875" style="9" customWidth="1"/>
    <col min="5890" max="5891" width="11.77734375" style="9" customWidth="1"/>
    <col min="5892" max="5893" width="8.44140625" style="9" customWidth="1"/>
    <col min="5894" max="5894" width="12.88671875" style="9" customWidth="1"/>
    <col min="5895" max="5895" width="10" style="9"/>
    <col min="5896" max="5896" width="6.5546875" style="9" customWidth="1"/>
    <col min="5897" max="5902" width="10.21875" style="9" customWidth="1"/>
    <col min="5903" max="5907" width="10" style="9"/>
    <col min="5908" max="5908" width="15.77734375" style="9" customWidth="1"/>
    <col min="5909" max="5910" width="12.44140625" style="9" customWidth="1"/>
    <col min="5911" max="5912" width="10" style="9"/>
    <col min="5913" max="5914" width="9.77734375" style="9" customWidth="1"/>
    <col min="5915" max="6144" width="10" style="9"/>
    <col min="6145" max="6145" width="8.88671875" style="9" customWidth="1"/>
    <col min="6146" max="6147" width="11.77734375" style="9" customWidth="1"/>
    <col min="6148" max="6149" width="8.44140625" style="9" customWidth="1"/>
    <col min="6150" max="6150" width="12.88671875" style="9" customWidth="1"/>
    <col min="6151" max="6151" width="10" style="9"/>
    <col min="6152" max="6152" width="6.5546875" style="9" customWidth="1"/>
    <col min="6153" max="6158" width="10.21875" style="9" customWidth="1"/>
    <col min="6159" max="6163" width="10" style="9"/>
    <col min="6164" max="6164" width="15.77734375" style="9" customWidth="1"/>
    <col min="6165" max="6166" width="12.44140625" style="9" customWidth="1"/>
    <col min="6167" max="6168" width="10" style="9"/>
    <col min="6169" max="6170" width="9.77734375" style="9" customWidth="1"/>
    <col min="6171" max="6400" width="10" style="9"/>
    <col min="6401" max="6401" width="8.88671875" style="9" customWidth="1"/>
    <col min="6402" max="6403" width="11.77734375" style="9" customWidth="1"/>
    <col min="6404" max="6405" width="8.44140625" style="9" customWidth="1"/>
    <col min="6406" max="6406" width="12.88671875" style="9" customWidth="1"/>
    <col min="6407" max="6407" width="10" style="9"/>
    <col min="6408" max="6408" width="6.5546875" style="9" customWidth="1"/>
    <col min="6409" max="6414" width="10.21875" style="9" customWidth="1"/>
    <col min="6415" max="6419" width="10" style="9"/>
    <col min="6420" max="6420" width="15.77734375" style="9" customWidth="1"/>
    <col min="6421" max="6422" width="12.44140625" style="9" customWidth="1"/>
    <col min="6423" max="6424" width="10" style="9"/>
    <col min="6425" max="6426" width="9.77734375" style="9" customWidth="1"/>
    <col min="6427" max="6656" width="10" style="9"/>
    <col min="6657" max="6657" width="8.88671875" style="9" customWidth="1"/>
    <col min="6658" max="6659" width="11.77734375" style="9" customWidth="1"/>
    <col min="6660" max="6661" width="8.44140625" style="9" customWidth="1"/>
    <col min="6662" max="6662" width="12.88671875" style="9" customWidth="1"/>
    <col min="6663" max="6663" width="10" style="9"/>
    <col min="6664" max="6664" width="6.5546875" style="9" customWidth="1"/>
    <col min="6665" max="6670" width="10.21875" style="9" customWidth="1"/>
    <col min="6671" max="6675" width="10" style="9"/>
    <col min="6676" max="6676" width="15.77734375" style="9" customWidth="1"/>
    <col min="6677" max="6678" width="12.44140625" style="9" customWidth="1"/>
    <col min="6679" max="6680" width="10" style="9"/>
    <col min="6681" max="6682" width="9.77734375" style="9" customWidth="1"/>
    <col min="6683" max="6912" width="10" style="9"/>
    <col min="6913" max="6913" width="8.88671875" style="9" customWidth="1"/>
    <col min="6914" max="6915" width="11.77734375" style="9" customWidth="1"/>
    <col min="6916" max="6917" width="8.44140625" style="9" customWidth="1"/>
    <col min="6918" max="6918" width="12.88671875" style="9" customWidth="1"/>
    <col min="6919" max="6919" width="10" style="9"/>
    <col min="6920" max="6920" width="6.5546875" style="9" customWidth="1"/>
    <col min="6921" max="6926" width="10.21875" style="9" customWidth="1"/>
    <col min="6927" max="6931" width="10" style="9"/>
    <col min="6932" max="6932" width="15.77734375" style="9" customWidth="1"/>
    <col min="6933" max="6934" width="12.44140625" style="9" customWidth="1"/>
    <col min="6935" max="6936" width="10" style="9"/>
    <col min="6937" max="6938" width="9.77734375" style="9" customWidth="1"/>
    <col min="6939" max="7168" width="10" style="9"/>
    <col min="7169" max="7169" width="8.88671875" style="9" customWidth="1"/>
    <col min="7170" max="7171" width="11.77734375" style="9" customWidth="1"/>
    <col min="7172" max="7173" width="8.44140625" style="9" customWidth="1"/>
    <col min="7174" max="7174" width="12.88671875" style="9" customWidth="1"/>
    <col min="7175" max="7175" width="10" style="9"/>
    <col min="7176" max="7176" width="6.5546875" style="9" customWidth="1"/>
    <col min="7177" max="7182" width="10.21875" style="9" customWidth="1"/>
    <col min="7183" max="7187" width="10" style="9"/>
    <col min="7188" max="7188" width="15.77734375" style="9" customWidth="1"/>
    <col min="7189" max="7190" width="12.44140625" style="9" customWidth="1"/>
    <col min="7191" max="7192" width="10" style="9"/>
    <col min="7193" max="7194" width="9.77734375" style="9" customWidth="1"/>
    <col min="7195" max="7424" width="10" style="9"/>
    <col min="7425" max="7425" width="8.88671875" style="9" customWidth="1"/>
    <col min="7426" max="7427" width="11.77734375" style="9" customWidth="1"/>
    <col min="7428" max="7429" width="8.44140625" style="9" customWidth="1"/>
    <col min="7430" max="7430" width="12.88671875" style="9" customWidth="1"/>
    <col min="7431" max="7431" width="10" style="9"/>
    <col min="7432" max="7432" width="6.5546875" style="9" customWidth="1"/>
    <col min="7433" max="7438" width="10.21875" style="9" customWidth="1"/>
    <col min="7439" max="7443" width="10" style="9"/>
    <col min="7444" max="7444" width="15.77734375" style="9" customWidth="1"/>
    <col min="7445" max="7446" width="12.44140625" style="9" customWidth="1"/>
    <col min="7447" max="7448" width="10" style="9"/>
    <col min="7449" max="7450" width="9.77734375" style="9" customWidth="1"/>
    <col min="7451" max="7680" width="10" style="9"/>
    <col min="7681" max="7681" width="8.88671875" style="9" customWidth="1"/>
    <col min="7682" max="7683" width="11.77734375" style="9" customWidth="1"/>
    <col min="7684" max="7685" width="8.44140625" style="9" customWidth="1"/>
    <col min="7686" max="7686" width="12.88671875" style="9" customWidth="1"/>
    <col min="7687" max="7687" width="10" style="9"/>
    <col min="7688" max="7688" width="6.5546875" style="9" customWidth="1"/>
    <col min="7689" max="7694" width="10.21875" style="9" customWidth="1"/>
    <col min="7695" max="7699" width="10" style="9"/>
    <col min="7700" max="7700" width="15.77734375" style="9" customWidth="1"/>
    <col min="7701" max="7702" width="12.44140625" style="9" customWidth="1"/>
    <col min="7703" max="7704" width="10" style="9"/>
    <col min="7705" max="7706" width="9.77734375" style="9" customWidth="1"/>
    <col min="7707" max="7936" width="10" style="9"/>
    <col min="7937" max="7937" width="8.88671875" style="9" customWidth="1"/>
    <col min="7938" max="7939" width="11.77734375" style="9" customWidth="1"/>
    <col min="7940" max="7941" width="8.44140625" style="9" customWidth="1"/>
    <col min="7942" max="7942" width="12.88671875" style="9" customWidth="1"/>
    <col min="7943" max="7943" width="10" style="9"/>
    <col min="7944" max="7944" width="6.5546875" style="9" customWidth="1"/>
    <col min="7945" max="7950" width="10.21875" style="9" customWidth="1"/>
    <col min="7951" max="7955" width="10" style="9"/>
    <col min="7956" max="7956" width="15.77734375" style="9" customWidth="1"/>
    <col min="7957" max="7958" width="12.44140625" style="9" customWidth="1"/>
    <col min="7959" max="7960" width="10" style="9"/>
    <col min="7961" max="7962" width="9.77734375" style="9" customWidth="1"/>
    <col min="7963" max="8192" width="10" style="9"/>
    <col min="8193" max="8193" width="8.88671875" style="9" customWidth="1"/>
    <col min="8194" max="8195" width="11.77734375" style="9" customWidth="1"/>
    <col min="8196" max="8197" width="8.44140625" style="9" customWidth="1"/>
    <col min="8198" max="8198" width="12.88671875" style="9" customWidth="1"/>
    <col min="8199" max="8199" width="10" style="9"/>
    <col min="8200" max="8200" width="6.5546875" style="9" customWidth="1"/>
    <col min="8201" max="8206" width="10.21875" style="9" customWidth="1"/>
    <col min="8207" max="8211" width="10" style="9"/>
    <col min="8212" max="8212" width="15.77734375" style="9" customWidth="1"/>
    <col min="8213" max="8214" width="12.44140625" style="9" customWidth="1"/>
    <col min="8215" max="8216" width="10" style="9"/>
    <col min="8217" max="8218" width="9.77734375" style="9" customWidth="1"/>
    <col min="8219" max="8448" width="10" style="9"/>
    <col min="8449" max="8449" width="8.88671875" style="9" customWidth="1"/>
    <col min="8450" max="8451" width="11.77734375" style="9" customWidth="1"/>
    <col min="8452" max="8453" width="8.44140625" style="9" customWidth="1"/>
    <col min="8454" max="8454" width="12.88671875" style="9" customWidth="1"/>
    <col min="8455" max="8455" width="10" style="9"/>
    <col min="8456" max="8456" width="6.5546875" style="9" customWidth="1"/>
    <col min="8457" max="8462" width="10.21875" style="9" customWidth="1"/>
    <col min="8463" max="8467" width="10" style="9"/>
    <col min="8468" max="8468" width="15.77734375" style="9" customWidth="1"/>
    <col min="8469" max="8470" width="12.44140625" style="9" customWidth="1"/>
    <col min="8471" max="8472" width="10" style="9"/>
    <col min="8473" max="8474" width="9.77734375" style="9" customWidth="1"/>
    <col min="8475" max="8704" width="10" style="9"/>
    <col min="8705" max="8705" width="8.88671875" style="9" customWidth="1"/>
    <col min="8706" max="8707" width="11.77734375" style="9" customWidth="1"/>
    <col min="8708" max="8709" width="8.44140625" style="9" customWidth="1"/>
    <col min="8710" max="8710" width="12.88671875" style="9" customWidth="1"/>
    <col min="8711" max="8711" width="10" style="9"/>
    <col min="8712" max="8712" width="6.5546875" style="9" customWidth="1"/>
    <col min="8713" max="8718" width="10.21875" style="9" customWidth="1"/>
    <col min="8719" max="8723" width="10" style="9"/>
    <col min="8724" max="8724" width="15.77734375" style="9" customWidth="1"/>
    <col min="8725" max="8726" width="12.44140625" style="9" customWidth="1"/>
    <col min="8727" max="8728" width="10" style="9"/>
    <col min="8729" max="8730" width="9.77734375" style="9" customWidth="1"/>
    <col min="8731" max="8960" width="10" style="9"/>
    <col min="8961" max="8961" width="8.88671875" style="9" customWidth="1"/>
    <col min="8962" max="8963" width="11.77734375" style="9" customWidth="1"/>
    <col min="8964" max="8965" width="8.44140625" style="9" customWidth="1"/>
    <col min="8966" max="8966" width="12.88671875" style="9" customWidth="1"/>
    <col min="8967" max="8967" width="10" style="9"/>
    <col min="8968" max="8968" width="6.5546875" style="9" customWidth="1"/>
    <col min="8969" max="8974" width="10.21875" style="9" customWidth="1"/>
    <col min="8975" max="8979" width="10" style="9"/>
    <col min="8980" max="8980" width="15.77734375" style="9" customWidth="1"/>
    <col min="8981" max="8982" width="12.44140625" style="9" customWidth="1"/>
    <col min="8983" max="8984" width="10" style="9"/>
    <col min="8985" max="8986" width="9.77734375" style="9" customWidth="1"/>
    <col min="8987" max="9216" width="10" style="9"/>
    <col min="9217" max="9217" width="8.88671875" style="9" customWidth="1"/>
    <col min="9218" max="9219" width="11.77734375" style="9" customWidth="1"/>
    <col min="9220" max="9221" width="8.44140625" style="9" customWidth="1"/>
    <col min="9222" max="9222" width="12.88671875" style="9" customWidth="1"/>
    <col min="9223" max="9223" width="10" style="9"/>
    <col min="9224" max="9224" width="6.5546875" style="9" customWidth="1"/>
    <col min="9225" max="9230" width="10.21875" style="9" customWidth="1"/>
    <col min="9231" max="9235" width="10" style="9"/>
    <col min="9236" max="9236" width="15.77734375" style="9" customWidth="1"/>
    <col min="9237" max="9238" width="12.44140625" style="9" customWidth="1"/>
    <col min="9239" max="9240" width="10" style="9"/>
    <col min="9241" max="9242" width="9.77734375" style="9" customWidth="1"/>
    <col min="9243" max="9472" width="10" style="9"/>
    <col min="9473" max="9473" width="8.88671875" style="9" customWidth="1"/>
    <col min="9474" max="9475" width="11.77734375" style="9" customWidth="1"/>
    <col min="9476" max="9477" width="8.44140625" style="9" customWidth="1"/>
    <col min="9478" max="9478" width="12.88671875" style="9" customWidth="1"/>
    <col min="9479" max="9479" width="10" style="9"/>
    <col min="9480" max="9480" width="6.5546875" style="9" customWidth="1"/>
    <col min="9481" max="9486" width="10.21875" style="9" customWidth="1"/>
    <col min="9487" max="9491" width="10" style="9"/>
    <col min="9492" max="9492" width="15.77734375" style="9" customWidth="1"/>
    <col min="9493" max="9494" width="12.44140625" style="9" customWidth="1"/>
    <col min="9495" max="9496" width="10" style="9"/>
    <col min="9497" max="9498" width="9.77734375" style="9" customWidth="1"/>
    <col min="9499" max="9728" width="10" style="9"/>
    <col min="9729" max="9729" width="8.88671875" style="9" customWidth="1"/>
    <col min="9730" max="9731" width="11.77734375" style="9" customWidth="1"/>
    <col min="9732" max="9733" width="8.44140625" style="9" customWidth="1"/>
    <col min="9734" max="9734" width="12.88671875" style="9" customWidth="1"/>
    <col min="9735" max="9735" width="10" style="9"/>
    <col min="9736" max="9736" width="6.5546875" style="9" customWidth="1"/>
    <col min="9737" max="9742" width="10.21875" style="9" customWidth="1"/>
    <col min="9743" max="9747" width="10" style="9"/>
    <col min="9748" max="9748" width="15.77734375" style="9" customWidth="1"/>
    <col min="9749" max="9750" width="12.44140625" style="9" customWidth="1"/>
    <col min="9751" max="9752" width="10" style="9"/>
    <col min="9753" max="9754" width="9.77734375" style="9" customWidth="1"/>
    <col min="9755" max="9984" width="10" style="9"/>
    <col min="9985" max="9985" width="8.88671875" style="9" customWidth="1"/>
    <col min="9986" max="9987" width="11.77734375" style="9" customWidth="1"/>
    <col min="9988" max="9989" width="8.44140625" style="9" customWidth="1"/>
    <col min="9990" max="9990" width="12.88671875" style="9" customWidth="1"/>
    <col min="9991" max="9991" width="10" style="9"/>
    <col min="9992" max="9992" width="6.5546875" style="9" customWidth="1"/>
    <col min="9993" max="9998" width="10.21875" style="9" customWidth="1"/>
    <col min="9999" max="10003" width="10" style="9"/>
    <col min="10004" max="10004" width="15.77734375" style="9" customWidth="1"/>
    <col min="10005" max="10006" width="12.44140625" style="9" customWidth="1"/>
    <col min="10007" max="10008" width="10" style="9"/>
    <col min="10009" max="10010" width="9.77734375" style="9" customWidth="1"/>
    <col min="10011" max="10240" width="10" style="9"/>
    <col min="10241" max="10241" width="8.88671875" style="9" customWidth="1"/>
    <col min="10242" max="10243" width="11.77734375" style="9" customWidth="1"/>
    <col min="10244" max="10245" width="8.44140625" style="9" customWidth="1"/>
    <col min="10246" max="10246" width="12.88671875" style="9" customWidth="1"/>
    <col min="10247" max="10247" width="10" style="9"/>
    <col min="10248" max="10248" width="6.5546875" style="9" customWidth="1"/>
    <col min="10249" max="10254" width="10.21875" style="9" customWidth="1"/>
    <col min="10255" max="10259" width="10" style="9"/>
    <col min="10260" max="10260" width="15.77734375" style="9" customWidth="1"/>
    <col min="10261" max="10262" width="12.44140625" style="9" customWidth="1"/>
    <col min="10263" max="10264" width="10" style="9"/>
    <col min="10265" max="10266" width="9.77734375" style="9" customWidth="1"/>
    <col min="10267" max="10496" width="10" style="9"/>
    <col min="10497" max="10497" width="8.88671875" style="9" customWidth="1"/>
    <col min="10498" max="10499" width="11.77734375" style="9" customWidth="1"/>
    <col min="10500" max="10501" width="8.44140625" style="9" customWidth="1"/>
    <col min="10502" max="10502" width="12.88671875" style="9" customWidth="1"/>
    <col min="10503" max="10503" width="10" style="9"/>
    <col min="10504" max="10504" width="6.5546875" style="9" customWidth="1"/>
    <col min="10505" max="10510" width="10.21875" style="9" customWidth="1"/>
    <col min="10511" max="10515" width="10" style="9"/>
    <col min="10516" max="10516" width="15.77734375" style="9" customWidth="1"/>
    <col min="10517" max="10518" width="12.44140625" style="9" customWidth="1"/>
    <col min="10519" max="10520" width="10" style="9"/>
    <col min="10521" max="10522" width="9.77734375" style="9" customWidth="1"/>
    <col min="10523" max="10752" width="10" style="9"/>
    <col min="10753" max="10753" width="8.88671875" style="9" customWidth="1"/>
    <col min="10754" max="10755" width="11.77734375" style="9" customWidth="1"/>
    <col min="10756" max="10757" width="8.44140625" style="9" customWidth="1"/>
    <col min="10758" max="10758" width="12.88671875" style="9" customWidth="1"/>
    <col min="10759" max="10759" width="10" style="9"/>
    <col min="10760" max="10760" width="6.5546875" style="9" customWidth="1"/>
    <col min="10761" max="10766" width="10.21875" style="9" customWidth="1"/>
    <col min="10767" max="10771" width="10" style="9"/>
    <col min="10772" max="10772" width="15.77734375" style="9" customWidth="1"/>
    <col min="10773" max="10774" width="12.44140625" style="9" customWidth="1"/>
    <col min="10775" max="10776" width="10" style="9"/>
    <col min="10777" max="10778" width="9.77734375" style="9" customWidth="1"/>
    <col min="10779" max="11008" width="10" style="9"/>
    <col min="11009" max="11009" width="8.88671875" style="9" customWidth="1"/>
    <col min="11010" max="11011" width="11.77734375" style="9" customWidth="1"/>
    <col min="11012" max="11013" width="8.44140625" style="9" customWidth="1"/>
    <col min="11014" max="11014" width="12.88671875" style="9" customWidth="1"/>
    <col min="11015" max="11015" width="10" style="9"/>
    <col min="11016" max="11016" width="6.5546875" style="9" customWidth="1"/>
    <col min="11017" max="11022" width="10.21875" style="9" customWidth="1"/>
    <col min="11023" max="11027" width="10" style="9"/>
    <col min="11028" max="11028" width="15.77734375" style="9" customWidth="1"/>
    <col min="11029" max="11030" width="12.44140625" style="9" customWidth="1"/>
    <col min="11031" max="11032" width="10" style="9"/>
    <col min="11033" max="11034" width="9.77734375" style="9" customWidth="1"/>
    <col min="11035" max="11264" width="10" style="9"/>
    <col min="11265" max="11265" width="8.88671875" style="9" customWidth="1"/>
    <col min="11266" max="11267" width="11.77734375" style="9" customWidth="1"/>
    <col min="11268" max="11269" width="8.44140625" style="9" customWidth="1"/>
    <col min="11270" max="11270" width="12.88671875" style="9" customWidth="1"/>
    <col min="11271" max="11271" width="10" style="9"/>
    <col min="11272" max="11272" width="6.5546875" style="9" customWidth="1"/>
    <col min="11273" max="11278" width="10.21875" style="9" customWidth="1"/>
    <col min="11279" max="11283" width="10" style="9"/>
    <col min="11284" max="11284" width="15.77734375" style="9" customWidth="1"/>
    <col min="11285" max="11286" width="12.44140625" style="9" customWidth="1"/>
    <col min="11287" max="11288" width="10" style="9"/>
    <col min="11289" max="11290" width="9.77734375" style="9" customWidth="1"/>
    <col min="11291" max="11520" width="10" style="9"/>
    <col min="11521" max="11521" width="8.88671875" style="9" customWidth="1"/>
    <col min="11522" max="11523" width="11.77734375" style="9" customWidth="1"/>
    <col min="11524" max="11525" width="8.44140625" style="9" customWidth="1"/>
    <col min="11526" max="11526" width="12.88671875" style="9" customWidth="1"/>
    <col min="11527" max="11527" width="10" style="9"/>
    <col min="11528" max="11528" width="6.5546875" style="9" customWidth="1"/>
    <col min="11529" max="11534" width="10.21875" style="9" customWidth="1"/>
    <col min="11535" max="11539" width="10" style="9"/>
    <col min="11540" max="11540" width="15.77734375" style="9" customWidth="1"/>
    <col min="11541" max="11542" width="12.44140625" style="9" customWidth="1"/>
    <col min="11543" max="11544" width="10" style="9"/>
    <col min="11545" max="11546" width="9.77734375" style="9" customWidth="1"/>
    <col min="11547" max="11776" width="10" style="9"/>
    <col min="11777" max="11777" width="8.88671875" style="9" customWidth="1"/>
    <col min="11778" max="11779" width="11.77734375" style="9" customWidth="1"/>
    <col min="11780" max="11781" width="8.44140625" style="9" customWidth="1"/>
    <col min="11782" max="11782" width="12.88671875" style="9" customWidth="1"/>
    <col min="11783" max="11783" width="10" style="9"/>
    <col min="11784" max="11784" width="6.5546875" style="9" customWidth="1"/>
    <col min="11785" max="11790" width="10.21875" style="9" customWidth="1"/>
    <col min="11791" max="11795" width="10" style="9"/>
    <col min="11796" max="11796" width="15.77734375" style="9" customWidth="1"/>
    <col min="11797" max="11798" width="12.44140625" style="9" customWidth="1"/>
    <col min="11799" max="11800" width="10" style="9"/>
    <col min="11801" max="11802" width="9.77734375" style="9" customWidth="1"/>
    <col min="11803" max="12032" width="10" style="9"/>
    <col min="12033" max="12033" width="8.88671875" style="9" customWidth="1"/>
    <col min="12034" max="12035" width="11.77734375" style="9" customWidth="1"/>
    <col min="12036" max="12037" width="8.44140625" style="9" customWidth="1"/>
    <col min="12038" max="12038" width="12.88671875" style="9" customWidth="1"/>
    <col min="12039" max="12039" width="10" style="9"/>
    <col min="12040" max="12040" width="6.5546875" style="9" customWidth="1"/>
    <col min="12041" max="12046" width="10.21875" style="9" customWidth="1"/>
    <col min="12047" max="12051" width="10" style="9"/>
    <col min="12052" max="12052" width="15.77734375" style="9" customWidth="1"/>
    <col min="12053" max="12054" width="12.44140625" style="9" customWidth="1"/>
    <col min="12055" max="12056" width="10" style="9"/>
    <col min="12057" max="12058" width="9.77734375" style="9" customWidth="1"/>
    <col min="12059" max="12288" width="10" style="9"/>
    <col min="12289" max="12289" width="8.88671875" style="9" customWidth="1"/>
    <col min="12290" max="12291" width="11.77734375" style="9" customWidth="1"/>
    <col min="12292" max="12293" width="8.44140625" style="9" customWidth="1"/>
    <col min="12294" max="12294" width="12.88671875" style="9" customWidth="1"/>
    <col min="12295" max="12295" width="10" style="9"/>
    <col min="12296" max="12296" width="6.5546875" style="9" customWidth="1"/>
    <col min="12297" max="12302" width="10.21875" style="9" customWidth="1"/>
    <col min="12303" max="12307" width="10" style="9"/>
    <col min="12308" max="12308" width="15.77734375" style="9" customWidth="1"/>
    <col min="12309" max="12310" width="12.44140625" style="9" customWidth="1"/>
    <col min="12311" max="12312" width="10" style="9"/>
    <col min="12313" max="12314" width="9.77734375" style="9" customWidth="1"/>
    <col min="12315" max="12544" width="10" style="9"/>
    <col min="12545" max="12545" width="8.88671875" style="9" customWidth="1"/>
    <col min="12546" max="12547" width="11.77734375" style="9" customWidth="1"/>
    <col min="12548" max="12549" width="8.44140625" style="9" customWidth="1"/>
    <col min="12550" max="12550" width="12.88671875" style="9" customWidth="1"/>
    <col min="12551" max="12551" width="10" style="9"/>
    <col min="12552" max="12552" width="6.5546875" style="9" customWidth="1"/>
    <col min="12553" max="12558" width="10.21875" style="9" customWidth="1"/>
    <col min="12559" max="12563" width="10" style="9"/>
    <col min="12564" max="12564" width="15.77734375" style="9" customWidth="1"/>
    <col min="12565" max="12566" width="12.44140625" style="9" customWidth="1"/>
    <col min="12567" max="12568" width="10" style="9"/>
    <col min="12569" max="12570" width="9.77734375" style="9" customWidth="1"/>
    <col min="12571" max="12800" width="10" style="9"/>
    <col min="12801" max="12801" width="8.88671875" style="9" customWidth="1"/>
    <col min="12802" max="12803" width="11.77734375" style="9" customWidth="1"/>
    <col min="12804" max="12805" width="8.44140625" style="9" customWidth="1"/>
    <col min="12806" max="12806" width="12.88671875" style="9" customWidth="1"/>
    <col min="12807" max="12807" width="10" style="9"/>
    <col min="12808" max="12808" width="6.5546875" style="9" customWidth="1"/>
    <col min="12809" max="12814" width="10.21875" style="9" customWidth="1"/>
    <col min="12815" max="12819" width="10" style="9"/>
    <col min="12820" max="12820" width="15.77734375" style="9" customWidth="1"/>
    <col min="12821" max="12822" width="12.44140625" style="9" customWidth="1"/>
    <col min="12823" max="12824" width="10" style="9"/>
    <col min="12825" max="12826" width="9.77734375" style="9" customWidth="1"/>
    <col min="12827" max="13056" width="10" style="9"/>
    <col min="13057" max="13057" width="8.88671875" style="9" customWidth="1"/>
    <col min="13058" max="13059" width="11.77734375" style="9" customWidth="1"/>
    <col min="13060" max="13061" width="8.44140625" style="9" customWidth="1"/>
    <col min="13062" max="13062" width="12.88671875" style="9" customWidth="1"/>
    <col min="13063" max="13063" width="10" style="9"/>
    <col min="13064" max="13064" width="6.5546875" style="9" customWidth="1"/>
    <col min="13065" max="13070" width="10.21875" style="9" customWidth="1"/>
    <col min="13071" max="13075" width="10" style="9"/>
    <col min="13076" max="13076" width="15.77734375" style="9" customWidth="1"/>
    <col min="13077" max="13078" width="12.44140625" style="9" customWidth="1"/>
    <col min="13079" max="13080" width="10" style="9"/>
    <col min="13081" max="13082" width="9.77734375" style="9" customWidth="1"/>
    <col min="13083" max="13312" width="10" style="9"/>
    <col min="13313" max="13313" width="8.88671875" style="9" customWidth="1"/>
    <col min="13314" max="13315" width="11.77734375" style="9" customWidth="1"/>
    <col min="13316" max="13317" width="8.44140625" style="9" customWidth="1"/>
    <col min="13318" max="13318" width="12.88671875" style="9" customWidth="1"/>
    <col min="13319" max="13319" width="10" style="9"/>
    <col min="13320" max="13320" width="6.5546875" style="9" customWidth="1"/>
    <col min="13321" max="13326" width="10.21875" style="9" customWidth="1"/>
    <col min="13327" max="13331" width="10" style="9"/>
    <col min="13332" max="13332" width="15.77734375" style="9" customWidth="1"/>
    <col min="13333" max="13334" width="12.44140625" style="9" customWidth="1"/>
    <col min="13335" max="13336" width="10" style="9"/>
    <col min="13337" max="13338" width="9.77734375" style="9" customWidth="1"/>
    <col min="13339" max="13568" width="10" style="9"/>
    <col min="13569" max="13569" width="8.88671875" style="9" customWidth="1"/>
    <col min="13570" max="13571" width="11.77734375" style="9" customWidth="1"/>
    <col min="13572" max="13573" width="8.44140625" style="9" customWidth="1"/>
    <col min="13574" max="13574" width="12.88671875" style="9" customWidth="1"/>
    <col min="13575" max="13575" width="10" style="9"/>
    <col min="13576" max="13576" width="6.5546875" style="9" customWidth="1"/>
    <col min="13577" max="13582" width="10.21875" style="9" customWidth="1"/>
    <col min="13583" max="13587" width="10" style="9"/>
    <col min="13588" max="13588" width="15.77734375" style="9" customWidth="1"/>
    <col min="13589" max="13590" width="12.44140625" style="9" customWidth="1"/>
    <col min="13591" max="13592" width="10" style="9"/>
    <col min="13593" max="13594" width="9.77734375" style="9" customWidth="1"/>
    <col min="13595" max="13824" width="10" style="9"/>
    <col min="13825" max="13825" width="8.88671875" style="9" customWidth="1"/>
    <col min="13826" max="13827" width="11.77734375" style="9" customWidth="1"/>
    <col min="13828" max="13829" width="8.44140625" style="9" customWidth="1"/>
    <col min="13830" max="13830" width="12.88671875" style="9" customWidth="1"/>
    <col min="13831" max="13831" width="10" style="9"/>
    <col min="13832" max="13832" width="6.5546875" style="9" customWidth="1"/>
    <col min="13833" max="13838" width="10.21875" style="9" customWidth="1"/>
    <col min="13839" max="13843" width="10" style="9"/>
    <col min="13844" max="13844" width="15.77734375" style="9" customWidth="1"/>
    <col min="13845" max="13846" width="12.44140625" style="9" customWidth="1"/>
    <col min="13847" max="13848" width="10" style="9"/>
    <col min="13849" max="13850" width="9.77734375" style="9" customWidth="1"/>
    <col min="13851" max="14080" width="10" style="9"/>
    <col min="14081" max="14081" width="8.88671875" style="9" customWidth="1"/>
    <col min="14082" max="14083" width="11.77734375" style="9" customWidth="1"/>
    <col min="14084" max="14085" width="8.44140625" style="9" customWidth="1"/>
    <col min="14086" max="14086" width="12.88671875" style="9" customWidth="1"/>
    <col min="14087" max="14087" width="10" style="9"/>
    <col min="14088" max="14088" width="6.5546875" style="9" customWidth="1"/>
    <col min="14089" max="14094" width="10.21875" style="9" customWidth="1"/>
    <col min="14095" max="14099" width="10" style="9"/>
    <col min="14100" max="14100" width="15.77734375" style="9" customWidth="1"/>
    <col min="14101" max="14102" width="12.44140625" style="9" customWidth="1"/>
    <col min="14103" max="14104" width="10" style="9"/>
    <col min="14105" max="14106" width="9.77734375" style="9" customWidth="1"/>
    <col min="14107" max="14336" width="10" style="9"/>
    <col min="14337" max="14337" width="8.88671875" style="9" customWidth="1"/>
    <col min="14338" max="14339" width="11.77734375" style="9" customWidth="1"/>
    <col min="14340" max="14341" width="8.44140625" style="9" customWidth="1"/>
    <col min="14342" max="14342" width="12.88671875" style="9" customWidth="1"/>
    <col min="14343" max="14343" width="10" style="9"/>
    <col min="14344" max="14344" width="6.5546875" style="9" customWidth="1"/>
    <col min="14345" max="14350" width="10.21875" style="9" customWidth="1"/>
    <col min="14351" max="14355" width="10" style="9"/>
    <col min="14356" max="14356" width="15.77734375" style="9" customWidth="1"/>
    <col min="14357" max="14358" width="12.44140625" style="9" customWidth="1"/>
    <col min="14359" max="14360" width="10" style="9"/>
    <col min="14361" max="14362" width="9.77734375" style="9" customWidth="1"/>
    <col min="14363" max="14592" width="10" style="9"/>
    <col min="14593" max="14593" width="8.88671875" style="9" customWidth="1"/>
    <col min="14594" max="14595" width="11.77734375" style="9" customWidth="1"/>
    <col min="14596" max="14597" width="8.44140625" style="9" customWidth="1"/>
    <col min="14598" max="14598" width="12.88671875" style="9" customWidth="1"/>
    <col min="14599" max="14599" width="10" style="9"/>
    <col min="14600" max="14600" width="6.5546875" style="9" customWidth="1"/>
    <col min="14601" max="14606" width="10.21875" style="9" customWidth="1"/>
    <col min="14607" max="14611" width="10" style="9"/>
    <col min="14612" max="14612" width="15.77734375" style="9" customWidth="1"/>
    <col min="14613" max="14614" width="12.44140625" style="9" customWidth="1"/>
    <col min="14615" max="14616" width="10" style="9"/>
    <col min="14617" max="14618" width="9.77734375" style="9" customWidth="1"/>
    <col min="14619" max="14848" width="10" style="9"/>
    <col min="14849" max="14849" width="8.88671875" style="9" customWidth="1"/>
    <col min="14850" max="14851" width="11.77734375" style="9" customWidth="1"/>
    <col min="14852" max="14853" width="8.44140625" style="9" customWidth="1"/>
    <col min="14854" max="14854" width="12.88671875" style="9" customWidth="1"/>
    <col min="14855" max="14855" width="10" style="9"/>
    <col min="14856" max="14856" width="6.5546875" style="9" customWidth="1"/>
    <col min="14857" max="14862" width="10.21875" style="9" customWidth="1"/>
    <col min="14863" max="14867" width="10" style="9"/>
    <col min="14868" max="14868" width="15.77734375" style="9" customWidth="1"/>
    <col min="14869" max="14870" width="12.44140625" style="9" customWidth="1"/>
    <col min="14871" max="14872" width="10" style="9"/>
    <col min="14873" max="14874" width="9.77734375" style="9" customWidth="1"/>
    <col min="14875" max="15104" width="10" style="9"/>
    <col min="15105" max="15105" width="8.88671875" style="9" customWidth="1"/>
    <col min="15106" max="15107" width="11.77734375" style="9" customWidth="1"/>
    <col min="15108" max="15109" width="8.44140625" style="9" customWidth="1"/>
    <col min="15110" max="15110" width="12.88671875" style="9" customWidth="1"/>
    <col min="15111" max="15111" width="10" style="9"/>
    <col min="15112" max="15112" width="6.5546875" style="9" customWidth="1"/>
    <col min="15113" max="15118" width="10.21875" style="9" customWidth="1"/>
    <col min="15119" max="15123" width="10" style="9"/>
    <col min="15124" max="15124" width="15.77734375" style="9" customWidth="1"/>
    <col min="15125" max="15126" width="12.44140625" style="9" customWidth="1"/>
    <col min="15127" max="15128" width="10" style="9"/>
    <col min="15129" max="15130" width="9.77734375" style="9" customWidth="1"/>
    <col min="15131" max="15360" width="10" style="9"/>
    <col min="15361" max="15361" width="8.88671875" style="9" customWidth="1"/>
    <col min="15362" max="15363" width="11.77734375" style="9" customWidth="1"/>
    <col min="15364" max="15365" width="8.44140625" style="9" customWidth="1"/>
    <col min="15366" max="15366" width="12.88671875" style="9" customWidth="1"/>
    <col min="15367" max="15367" width="10" style="9"/>
    <col min="15368" max="15368" width="6.5546875" style="9" customWidth="1"/>
    <col min="15369" max="15374" width="10.21875" style="9" customWidth="1"/>
    <col min="15375" max="15379" width="10" style="9"/>
    <col min="15380" max="15380" width="15.77734375" style="9" customWidth="1"/>
    <col min="15381" max="15382" width="12.44140625" style="9" customWidth="1"/>
    <col min="15383" max="15384" width="10" style="9"/>
    <col min="15385" max="15386" width="9.77734375" style="9" customWidth="1"/>
    <col min="15387" max="15616" width="10" style="9"/>
    <col min="15617" max="15617" width="8.88671875" style="9" customWidth="1"/>
    <col min="15618" max="15619" width="11.77734375" style="9" customWidth="1"/>
    <col min="15620" max="15621" width="8.44140625" style="9" customWidth="1"/>
    <col min="15622" max="15622" width="12.88671875" style="9" customWidth="1"/>
    <col min="15623" max="15623" width="10" style="9"/>
    <col min="15624" max="15624" width="6.5546875" style="9" customWidth="1"/>
    <col min="15625" max="15630" width="10.21875" style="9" customWidth="1"/>
    <col min="15631" max="15635" width="10" style="9"/>
    <col min="15636" max="15636" width="15.77734375" style="9" customWidth="1"/>
    <col min="15637" max="15638" width="12.44140625" style="9" customWidth="1"/>
    <col min="15639" max="15640" width="10" style="9"/>
    <col min="15641" max="15642" width="9.77734375" style="9" customWidth="1"/>
    <col min="15643" max="15872" width="10" style="9"/>
    <col min="15873" max="15873" width="8.88671875" style="9" customWidth="1"/>
    <col min="15874" max="15875" width="11.77734375" style="9" customWidth="1"/>
    <col min="15876" max="15877" width="8.44140625" style="9" customWidth="1"/>
    <col min="15878" max="15878" width="12.88671875" style="9" customWidth="1"/>
    <col min="15879" max="15879" width="10" style="9"/>
    <col min="15880" max="15880" width="6.5546875" style="9" customWidth="1"/>
    <col min="15881" max="15886" width="10.21875" style="9" customWidth="1"/>
    <col min="15887" max="15891" width="10" style="9"/>
    <col min="15892" max="15892" width="15.77734375" style="9" customWidth="1"/>
    <col min="15893" max="15894" width="12.44140625" style="9" customWidth="1"/>
    <col min="15895" max="15896" width="10" style="9"/>
    <col min="15897" max="15898" width="9.77734375" style="9" customWidth="1"/>
    <col min="15899" max="16128" width="10" style="9"/>
    <col min="16129" max="16129" width="8.88671875" style="9" customWidth="1"/>
    <col min="16130" max="16131" width="11.77734375" style="9" customWidth="1"/>
    <col min="16132" max="16133" width="8.44140625" style="9" customWidth="1"/>
    <col min="16134" max="16134" width="12.88671875" style="9" customWidth="1"/>
    <col min="16135" max="16135" width="10" style="9"/>
    <col min="16136" max="16136" width="6.5546875" style="9" customWidth="1"/>
    <col min="16137" max="16142" width="10.21875" style="9" customWidth="1"/>
    <col min="16143" max="16147" width="10" style="9"/>
    <col min="16148" max="16148" width="15.77734375" style="9" customWidth="1"/>
    <col min="16149" max="16150" width="12.44140625" style="9" customWidth="1"/>
    <col min="16151" max="16152" width="10" style="9"/>
    <col min="16153" max="16154" width="9.77734375" style="9" customWidth="1"/>
    <col min="16155" max="16384" width="10" style="9"/>
  </cols>
  <sheetData>
    <row r="1" spans="1:66" ht="31.2" thickBot="1" x14ac:dyDescent="0.6">
      <c r="A1" s="7" t="s">
        <v>35</v>
      </c>
      <c r="I1" s="8"/>
      <c r="J1" s="8"/>
      <c r="K1" s="8"/>
      <c r="L1" s="8"/>
      <c r="M1" s="8"/>
      <c r="N1" s="8"/>
      <c r="O1" s="8"/>
      <c r="Q1" s="8"/>
      <c r="AH1" s="8"/>
      <c r="AI1" s="8"/>
      <c r="AJ1" s="8"/>
      <c r="AK1" s="8">
        <v>0</v>
      </c>
      <c r="AL1" s="8" t="s">
        <v>58</v>
      </c>
      <c r="AM1" s="8"/>
      <c r="AN1" s="8"/>
      <c r="AO1" s="8"/>
      <c r="AP1" s="8"/>
      <c r="AQ1" s="8"/>
      <c r="AY1" s="8"/>
      <c r="AZ1" s="8"/>
      <c r="BA1" s="8"/>
      <c r="BB1" s="8"/>
      <c r="BC1" s="8"/>
      <c r="BD1" s="8"/>
      <c r="BE1" s="8"/>
      <c r="BF1" s="8"/>
      <c r="BG1" s="8"/>
      <c r="BH1" s="8"/>
      <c r="BI1" s="8"/>
      <c r="BJ1" s="8"/>
      <c r="BK1" s="8"/>
      <c r="BL1" s="8"/>
      <c r="BM1" s="8"/>
      <c r="BN1" s="8"/>
    </row>
    <row r="2" spans="1:66" s="12" customFormat="1" ht="42" customHeight="1" thickBot="1" x14ac:dyDescent="0.35">
      <c r="A2" s="11" t="s">
        <v>36</v>
      </c>
      <c r="B2" s="36" t="s">
        <v>58</v>
      </c>
      <c r="C2" s="8"/>
      <c r="D2" s="8"/>
      <c r="F2" s="57" t="s">
        <v>37</v>
      </c>
      <c r="G2" s="58"/>
      <c r="I2" s="13"/>
      <c r="J2" s="13"/>
      <c r="K2" s="13"/>
      <c r="L2" s="13"/>
      <c r="M2" s="13"/>
      <c r="N2" s="13"/>
      <c r="O2" s="13"/>
      <c r="Q2" s="13"/>
      <c r="R2" s="8"/>
      <c r="S2" s="8"/>
      <c r="T2" s="8"/>
      <c r="U2" s="8"/>
      <c r="V2" s="8"/>
      <c r="W2" s="13"/>
      <c r="X2" s="13"/>
      <c r="Y2" s="10"/>
      <c r="Z2" s="10"/>
      <c r="AA2" s="13"/>
      <c r="AB2" s="13"/>
      <c r="AC2" s="13"/>
      <c r="AD2" s="13"/>
      <c r="AE2" s="13"/>
      <c r="AF2" s="13"/>
      <c r="AG2" s="13"/>
      <c r="AH2" s="13">
        <v>0</v>
      </c>
      <c r="AI2" s="13"/>
      <c r="AJ2" s="13"/>
      <c r="AK2" s="13">
        <v>50000000</v>
      </c>
      <c r="AL2" s="13">
        <v>0</v>
      </c>
      <c r="AM2" s="13"/>
      <c r="AN2" s="13"/>
      <c r="AO2" s="13"/>
      <c r="AP2" s="13"/>
      <c r="AQ2" s="13"/>
      <c r="AR2" s="8"/>
      <c r="AS2" s="8"/>
      <c r="AT2" s="8"/>
      <c r="AU2" s="8"/>
      <c r="AV2" s="8"/>
      <c r="AW2" s="8"/>
      <c r="AX2" s="8"/>
      <c r="AY2" s="13"/>
      <c r="AZ2" s="13"/>
      <c r="BA2" s="13"/>
      <c r="BB2" s="13"/>
      <c r="BC2" s="13"/>
      <c r="BD2" s="13"/>
      <c r="BE2" s="13"/>
      <c r="BF2" s="13"/>
      <c r="BG2" s="13"/>
      <c r="BH2" s="13"/>
      <c r="BI2" s="13"/>
      <c r="BJ2" s="13"/>
      <c r="BK2" s="13"/>
      <c r="BL2" s="13"/>
      <c r="BM2" s="13"/>
      <c r="BN2" s="13"/>
    </row>
    <row r="3" spans="1:66" ht="16.2" thickBot="1" x14ac:dyDescent="0.35">
      <c r="A3" s="14">
        <v>1</v>
      </c>
      <c r="B3" s="20">
        <v>151444061.63585413</v>
      </c>
      <c r="F3" s="30">
        <v>1000</v>
      </c>
      <c r="G3" s="31" t="s">
        <v>38</v>
      </c>
      <c r="AH3" s="8">
        <v>0.12903225421905518</v>
      </c>
      <c r="AI3" s="8">
        <v>0</v>
      </c>
      <c r="AJ3" s="8"/>
      <c r="AK3" s="8">
        <v>50000000</v>
      </c>
      <c r="AL3" s="8">
        <v>24</v>
      </c>
      <c r="AM3" s="8"/>
      <c r="AN3" s="8"/>
      <c r="AO3" s="8"/>
      <c r="AP3" s="8"/>
      <c r="AQ3" s="8"/>
      <c r="AY3" s="8"/>
      <c r="AZ3" s="8"/>
      <c r="BA3" s="8"/>
      <c r="BB3" s="8"/>
      <c r="BC3" s="8"/>
      <c r="BD3" s="8"/>
      <c r="BE3" s="8"/>
      <c r="BF3" s="8"/>
      <c r="BG3" s="8"/>
      <c r="BH3" s="8"/>
      <c r="BI3" s="8"/>
      <c r="BJ3" s="8"/>
      <c r="BK3" s="8"/>
      <c r="BL3" s="8"/>
      <c r="BM3" s="8"/>
      <c r="BN3" s="8"/>
    </row>
    <row r="4" spans="1:66" ht="16.2" thickBot="1" x14ac:dyDescent="0.35">
      <c r="A4" s="14">
        <v>2</v>
      </c>
      <c r="B4" s="20">
        <v>406909789.21910304</v>
      </c>
      <c r="F4" s="32">
        <v>0.99999960511922836</v>
      </c>
      <c r="G4" s="33" t="s">
        <v>46</v>
      </c>
      <c r="I4" s="59" t="s">
        <v>47</v>
      </c>
      <c r="J4" s="60"/>
      <c r="K4" s="61"/>
      <c r="L4" s="62" t="s">
        <v>39</v>
      </c>
      <c r="M4" s="62"/>
      <c r="N4" s="63"/>
      <c r="P4" s="15"/>
      <c r="AH4" s="8">
        <v>0.25806450843811035</v>
      </c>
      <c r="AI4" s="8">
        <v>3</v>
      </c>
      <c r="AJ4" s="8"/>
      <c r="AK4" s="8">
        <v>60000000</v>
      </c>
      <c r="AL4" s="8">
        <v>24</v>
      </c>
      <c r="AM4" s="8"/>
      <c r="AN4" s="8"/>
      <c r="AO4" s="8"/>
      <c r="AP4" s="8"/>
      <c r="AQ4" s="8"/>
      <c r="AY4" s="8"/>
      <c r="AZ4" s="8"/>
      <c r="BA4" s="8"/>
      <c r="BB4" s="8"/>
      <c r="BC4" s="8"/>
      <c r="BD4" s="8"/>
      <c r="BE4" s="8"/>
      <c r="BF4" s="8"/>
      <c r="BG4" s="8"/>
      <c r="BH4" s="8"/>
      <c r="BI4" s="8"/>
      <c r="BJ4" s="8"/>
      <c r="BK4" s="8"/>
      <c r="BL4" s="8"/>
      <c r="BM4" s="8"/>
      <c r="BN4" s="8"/>
    </row>
    <row r="5" spans="1:66" x14ac:dyDescent="0.3">
      <c r="A5" s="14">
        <v>3</v>
      </c>
      <c r="B5" s="20">
        <v>480629275.92985618</v>
      </c>
      <c r="I5" s="21" t="s">
        <v>40</v>
      </c>
      <c r="J5" s="46">
        <v>275586948.05814081</v>
      </c>
      <c r="K5" s="22"/>
      <c r="L5" s="43" t="s">
        <v>59</v>
      </c>
      <c r="M5" s="16"/>
      <c r="N5" s="37"/>
      <c r="P5" s="15"/>
      <c r="AH5" s="8">
        <v>0.38709676265716553</v>
      </c>
      <c r="AI5" s="8">
        <v>4</v>
      </c>
      <c r="AJ5" s="8"/>
      <c r="AK5" s="8">
        <v>60000000</v>
      </c>
      <c r="AL5" s="8">
        <v>24</v>
      </c>
      <c r="AM5" s="8"/>
      <c r="AN5" s="8"/>
      <c r="AO5" s="8"/>
      <c r="AP5" s="8"/>
      <c r="AQ5" s="8"/>
      <c r="AY5" s="8"/>
      <c r="AZ5" s="8"/>
      <c r="BA5" s="8"/>
      <c r="BB5" s="8"/>
      <c r="BC5" s="8"/>
      <c r="BD5" s="8"/>
      <c r="BE5" s="8"/>
      <c r="BF5" s="8"/>
      <c r="BG5" s="8"/>
      <c r="BH5" s="8"/>
      <c r="BI5" s="8"/>
      <c r="BJ5" s="8"/>
      <c r="BK5" s="8"/>
      <c r="BL5" s="8"/>
      <c r="BM5" s="8"/>
      <c r="BN5" s="8"/>
    </row>
    <row r="6" spans="1:66" x14ac:dyDescent="0.3">
      <c r="A6" s="14">
        <v>4</v>
      </c>
      <c r="B6" s="20">
        <v>295102092.82596147</v>
      </c>
      <c r="I6" s="24" t="s">
        <v>41</v>
      </c>
      <c r="J6" s="47">
        <v>129341452.25024417</v>
      </c>
      <c r="K6" s="22"/>
      <c r="L6" s="23"/>
      <c r="M6" s="38"/>
      <c r="N6" s="22"/>
      <c r="AH6" s="8">
        <v>0.5161290168762207</v>
      </c>
      <c r="AI6" s="8">
        <v>8</v>
      </c>
      <c r="AJ6" s="8"/>
      <c r="AK6" s="8">
        <v>70000000</v>
      </c>
      <c r="AL6" s="8">
        <v>24</v>
      </c>
      <c r="AM6" s="8"/>
      <c r="AN6" s="8"/>
      <c r="AO6" s="8"/>
      <c r="AP6" s="8"/>
      <c r="AQ6" s="8"/>
      <c r="AY6" s="8"/>
      <c r="AZ6" s="8"/>
      <c r="BA6" s="8"/>
      <c r="BB6" s="8"/>
      <c r="BC6" s="8"/>
      <c r="BD6" s="8"/>
      <c r="BE6" s="8"/>
      <c r="BF6" s="8"/>
      <c r="BG6" s="8"/>
      <c r="BH6" s="8"/>
      <c r="BI6" s="8"/>
      <c r="BJ6" s="8"/>
      <c r="BK6" s="8"/>
      <c r="BL6" s="8"/>
      <c r="BM6" s="8"/>
      <c r="BN6" s="8"/>
    </row>
    <row r="7" spans="1:66" x14ac:dyDescent="0.3">
      <c r="A7" s="14">
        <v>5</v>
      </c>
      <c r="B7" s="20">
        <v>425730939.76655972</v>
      </c>
      <c r="F7" s="34"/>
      <c r="I7" s="24" t="s">
        <v>42</v>
      </c>
      <c r="J7" s="47">
        <v>499819353.282004</v>
      </c>
      <c r="K7" s="22"/>
      <c r="L7" s="39"/>
      <c r="N7" s="22"/>
      <c r="AH7" s="8">
        <v>0.64516127109527588</v>
      </c>
      <c r="AI7" s="8">
        <v>4</v>
      </c>
      <c r="AJ7" s="8"/>
      <c r="AK7" s="8">
        <v>70000000</v>
      </c>
      <c r="AL7" s="8">
        <v>21</v>
      </c>
      <c r="AM7" s="8"/>
      <c r="AN7" s="8"/>
      <c r="AO7" s="8"/>
      <c r="AP7" s="8"/>
      <c r="AQ7" s="8"/>
      <c r="AY7" s="8"/>
      <c r="AZ7" s="8"/>
      <c r="BA7" s="8"/>
      <c r="BB7" s="8"/>
      <c r="BC7" s="8"/>
      <c r="BD7" s="8"/>
      <c r="BE7" s="8"/>
      <c r="BF7" s="8"/>
      <c r="BG7" s="8"/>
      <c r="BH7" s="8"/>
      <c r="BI7" s="8"/>
      <c r="BJ7" s="8"/>
      <c r="BK7" s="8"/>
      <c r="BL7" s="8"/>
      <c r="BM7" s="8"/>
      <c r="BN7" s="8"/>
    </row>
    <row r="8" spans="1:66" ht="16.2" thickBot="1" x14ac:dyDescent="0.35">
      <c r="A8" s="14">
        <v>6</v>
      </c>
      <c r="B8" s="20">
        <v>176202195.87197068</v>
      </c>
      <c r="F8" s="34"/>
      <c r="I8" s="25" t="s">
        <v>43</v>
      </c>
      <c r="J8" s="48">
        <v>50293096.685038097</v>
      </c>
      <c r="K8" s="26"/>
      <c r="L8" s="40"/>
      <c r="M8" s="35"/>
      <c r="N8" s="26"/>
      <c r="AH8" s="8">
        <v>0.77419352531433105</v>
      </c>
      <c r="AI8" s="8">
        <v>9</v>
      </c>
      <c r="AJ8" s="8"/>
      <c r="AK8" s="8">
        <v>80000000</v>
      </c>
      <c r="AL8" s="8">
        <v>21</v>
      </c>
      <c r="AM8" s="8"/>
      <c r="AN8" s="8"/>
      <c r="AO8" s="8"/>
      <c r="AP8" s="8"/>
      <c r="AQ8" s="8"/>
      <c r="AY8" s="8"/>
      <c r="AZ8" s="8"/>
      <c r="BA8" s="8"/>
      <c r="BB8" s="8"/>
      <c r="BC8" s="8"/>
      <c r="BD8" s="8"/>
      <c r="BE8" s="8"/>
      <c r="BF8" s="8"/>
      <c r="BG8" s="8"/>
      <c r="BH8" s="8"/>
      <c r="BI8" s="8"/>
      <c r="BJ8" s="8"/>
      <c r="BK8" s="8"/>
      <c r="BL8" s="8"/>
      <c r="BM8" s="8"/>
      <c r="BN8" s="8"/>
    </row>
    <row r="9" spans="1:66" x14ac:dyDescent="0.3">
      <c r="A9" s="14">
        <v>7</v>
      </c>
      <c r="B9" s="20">
        <v>314684328.14205289</v>
      </c>
      <c r="F9" s="34"/>
      <c r="J9" s="8"/>
      <c r="AH9" s="8">
        <v>0.90322577953338623</v>
      </c>
      <c r="AI9" s="8">
        <v>9</v>
      </c>
      <c r="AJ9" s="8"/>
      <c r="AK9" s="8">
        <v>80000000</v>
      </c>
      <c r="AL9" s="8">
        <v>14</v>
      </c>
      <c r="AM9" s="8"/>
      <c r="AN9" s="8"/>
      <c r="AO9" s="8"/>
      <c r="AP9" s="8"/>
      <c r="AQ9" s="8"/>
      <c r="AY9" s="8"/>
      <c r="AZ9" s="8"/>
      <c r="BA9" s="8"/>
      <c r="BB9" s="8"/>
      <c r="BC9" s="8"/>
      <c r="BD9" s="8"/>
      <c r="BE9" s="8"/>
      <c r="BF9" s="8"/>
      <c r="BG9" s="8"/>
      <c r="BH9" s="8"/>
      <c r="BI9" s="8"/>
      <c r="BJ9" s="8"/>
      <c r="BK9" s="8"/>
      <c r="BL9" s="8"/>
      <c r="BM9" s="8"/>
      <c r="BN9" s="8"/>
    </row>
    <row r="10" spans="1:66" x14ac:dyDescent="0.3">
      <c r="A10" s="14">
        <v>8</v>
      </c>
      <c r="B10" s="20">
        <v>324299869.53095132</v>
      </c>
      <c r="F10" s="34"/>
      <c r="J10" s="8"/>
      <c r="P10" s="15"/>
      <c r="AH10" s="8">
        <v>1.0322580337524414</v>
      </c>
      <c r="AI10" s="8">
        <v>12</v>
      </c>
      <c r="AJ10" s="8"/>
      <c r="AK10" s="8">
        <v>90000000</v>
      </c>
      <c r="AL10" s="8">
        <v>14</v>
      </c>
      <c r="AM10" s="8"/>
      <c r="AN10" s="8"/>
      <c r="AO10" s="8"/>
      <c r="AP10" s="8"/>
      <c r="AQ10" s="8"/>
      <c r="AY10" s="8"/>
      <c r="AZ10" s="8"/>
      <c r="BA10" s="8"/>
      <c r="BB10" s="8"/>
      <c r="BC10" s="8"/>
      <c r="BD10" s="8"/>
      <c r="BE10" s="8"/>
      <c r="BF10" s="8"/>
      <c r="BG10" s="8"/>
      <c r="BH10" s="8"/>
      <c r="BI10" s="8"/>
      <c r="BJ10" s="8"/>
      <c r="BK10" s="8"/>
      <c r="BL10" s="8"/>
      <c r="BM10" s="8"/>
      <c r="BN10" s="8"/>
    </row>
    <row r="11" spans="1:66" x14ac:dyDescent="0.3">
      <c r="A11" s="14">
        <v>9</v>
      </c>
      <c r="B11" s="20">
        <v>417168853.6042695</v>
      </c>
      <c r="J11" s="8"/>
      <c r="P11" s="15"/>
      <c r="AH11" s="8">
        <v>1.1612902879714966</v>
      </c>
      <c r="AI11" s="8">
        <v>8</v>
      </c>
      <c r="AJ11" s="8"/>
      <c r="AK11" s="8">
        <v>90000000</v>
      </c>
      <c r="AL11" s="8">
        <v>22</v>
      </c>
      <c r="AM11" s="8"/>
      <c r="AN11" s="8"/>
      <c r="AO11" s="8"/>
      <c r="AP11" s="8"/>
      <c r="AQ11" s="8"/>
      <c r="AY11" s="8"/>
      <c r="AZ11" s="8"/>
      <c r="BA11" s="8"/>
      <c r="BB11" s="8"/>
      <c r="BC11" s="8"/>
      <c r="BD11" s="8"/>
      <c r="BE11" s="8"/>
      <c r="BF11" s="8"/>
      <c r="BG11" s="8"/>
      <c r="BH11" s="8"/>
      <c r="BI11" s="8"/>
      <c r="BJ11" s="8"/>
      <c r="BK11" s="8"/>
      <c r="BL11" s="8"/>
      <c r="BM11" s="8"/>
      <c r="BN11" s="8"/>
    </row>
    <row r="12" spans="1:66" x14ac:dyDescent="0.3">
      <c r="A12" s="14">
        <v>10</v>
      </c>
      <c r="B12" s="20">
        <v>129705108.16063093</v>
      </c>
      <c r="P12" s="15"/>
      <c r="AH12" s="8">
        <v>1.2903225421905518</v>
      </c>
      <c r="AI12" s="8">
        <v>3</v>
      </c>
      <c r="AJ12" s="8"/>
      <c r="AK12" s="8">
        <v>100000000</v>
      </c>
      <c r="AL12" s="8">
        <v>22</v>
      </c>
      <c r="AM12" s="8"/>
      <c r="AN12" s="8"/>
      <c r="AO12" s="8"/>
      <c r="AP12" s="8"/>
      <c r="AQ12" s="8"/>
      <c r="AY12" s="8"/>
      <c r="AZ12" s="8"/>
      <c r="BA12" s="8"/>
      <c r="BB12" s="8"/>
      <c r="BC12" s="8"/>
      <c r="BD12" s="8"/>
      <c r="BE12" s="8"/>
      <c r="BF12" s="8"/>
      <c r="BG12" s="8"/>
      <c r="BH12" s="8"/>
      <c r="BI12" s="8"/>
      <c r="BJ12" s="8"/>
      <c r="BK12" s="8"/>
      <c r="BL12" s="8"/>
      <c r="BM12" s="8"/>
      <c r="BN12" s="8"/>
    </row>
    <row r="13" spans="1:66" x14ac:dyDescent="0.3">
      <c r="A13" s="14">
        <v>11</v>
      </c>
      <c r="B13" s="20">
        <v>106946437.51233007</v>
      </c>
      <c r="AH13" s="8">
        <v>1.4193547964096069</v>
      </c>
      <c r="AI13" s="8">
        <v>6</v>
      </c>
      <c r="AJ13" s="8"/>
      <c r="AK13" s="8">
        <v>100000000</v>
      </c>
      <c r="AL13" s="8">
        <v>23</v>
      </c>
      <c r="AM13" s="8"/>
      <c r="AN13" s="8"/>
      <c r="AO13" s="8"/>
      <c r="AP13" s="8"/>
      <c r="AQ13" s="8"/>
      <c r="AY13" s="8"/>
      <c r="AZ13" s="8"/>
      <c r="BA13" s="8"/>
      <c r="BB13" s="8"/>
      <c r="BC13" s="8"/>
      <c r="BD13" s="8"/>
      <c r="BE13" s="8"/>
      <c r="BF13" s="8"/>
      <c r="BG13" s="8"/>
      <c r="BH13" s="8"/>
      <c r="BI13" s="8"/>
      <c r="BJ13" s="8"/>
      <c r="BK13" s="8"/>
      <c r="BL13" s="8"/>
      <c r="BM13" s="8"/>
      <c r="BN13" s="8"/>
    </row>
    <row r="14" spans="1:66" x14ac:dyDescent="0.3">
      <c r="A14" s="14">
        <v>12</v>
      </c>
      <c r="B14" s="20">
        <v>417818954.18185586</v>
      </c>
      <c r="E14" s="17"/>
      <c r="AH14" s="8">
        <v>1.5483870506286621</v>
      </c>
      <c r="AI14" s="8">
        <v>7</v>
      </c>
      <c r="AJ14" s="8"/>
      <c r="AK14" s="8">
        <v>110000000</v>
      </c>
      <c r="AL14" s="8">
        <v>23</v>
      </c>
      <c r="AM14" s="8"/>
      <c r="AN14" s="8"/>
      <c r="AO14" s="8"/>
      <c r="AP14" s="8"/>
      <c r="AQ14" s="8"/>
      <c r="AY14" s="8"/>
      <c r="AZ14" s="8"/>
      <c r="BA14" s="8"/>
      <c r="BB14" s="8"/>
      <c r="BC14" s="8"/>
      <c r="BD14" s="8"/>
      <c r="BE14" s="8"/>
      <c r="BF14" s="8"/>
      <c r="BG14" s="8"/>
      <c r="BH14" s="8"/>
      <c r="BI14" s="8"/>
      <c r="BJ14" s="8"/>
      <c r="BK14" s="8"/>
      <c r="BL14" s="8"/>
      <c r="BM14" s="8"/>
      <c r="BN14" s="8"/>
    </row>
    <row r="15" spans="1:66" x14ac:dyDescent="0.3">
      <c r="A15" s="14">
        <v>13</v>
      </c>
      <c r="B15" s="20">
        <v>164387459.64135146</v>
      </c>
      <c r="E15" s="17"/>
      <c r="AH15" s="8">
        <v>1.6774193048477173</v>
      </c>
      <c r="AI15" s="8">
        <v>6</v>
      </c>
      <c r="AJ15" s="8"/>
      <c r="AK15" s="8">
        <v>110000000</v>
      </c>
      <c r="AL15" s="8">
        <v>19</v>
      </c>
      <c r="AM15" s="8"/>
      <c r="AN15" s="8"/>
      <c r="AO15" s="8"/>
      <c r="AP15" s="8"/>
      <c r="AQ15" s="8"/>
      <c r="AY15" s="8"/>
      <c r="AZ15" s="8"/>
      <c r="BA15" s="8"/>
      <c r="BB15" s="8"/>
      <c r="BC15" s="8"/>
      <c r="BD15" s="8"/>
      <c r="BE15" s="8"/>
      <c r="BF15" s="8"/>
      <c r="BG15" s="8"/>
      <c r="BH15" s="8"/>
      <c r="BI15" s="8"/>
      <c r="BJ15" s="8"/>
      <c r="BK15" s="8"/>
      <c r="BL15" s="8"/>
      <c r="BM15" s="8"/>
      <c r="BN15" s="8"/>
    </row>
    <row r="16" spans="1:66" x14ac:dyDescent="0.3">
      <c r="A16" s="14">
        <v>14</v>
      </c>
      <c r="B16" s="20">
        <v>143312094.0424732</v>
      </c>
      <c r="E16" s="17"/>
      <c r="AH16" s="8">
        <v>1.8064515590667725</v>
      </c>
      <c r="AI16" s="8">
        <v>6</v>
      </c>
      <c r="AJ16" s="8"/>
      <c r="AK16" s="8">
        <v>120000000</v>
      </c>
      <c r="AL16" s="8">
        <v>19</v>
      </c>
      <c r="AM16" s="8"/>
      <c r="AN16" s="8"/>
      <c r="AO16" s="8"/>
      <c r="AP16" s="8"/>
      <c r="AQ16" s="8"/>
      <c r="AY16" s="8"/>
      <c r="AZ16" s="8"/>
      <c r="BA16" s="8"/>
      <c r="BB16" s="8"/>
      <c r="BC16" s="8"/>
      <c r="BD16" s="8"/>
      <c r="BE16" s="8"/>
      <c r="BF16" s="8"/>
      <c r="BG16" s="8"/>
      <c r="BH16" s="8"/>
      <c r="BI16" s="8"/>
      <c r="BJ16" s="8"/>
      <c r="BK16" s="8"/>
      <c r="BL16" s="8"/>
      <c r="BM16" s="8"/>
      <c r="BN16" s="8"/>
    </row>
    <row r="17" spans="1:66" x14ac:dyDescent="0.3">
      <c r="A17" s="14">
        <v>15</v>
      </c>
      <c r="B17" s="20">
        <v>126287980.00728534</v>
      </c>
      <c r="AH17" s="8">
        <v>1.9354838132858276</v>
      </c>
      <c r="AI17" s="8">
        <v>2</v>
      </c>
      <c r="AJ17" s="8"/>
      <c r="AK17" s="8">
        <v>120000000</v>
      </c>
      <c r="AL17" s="8">
        <v>20</v>
      </c>
      <c r="AM17" s="8"/>
      <c r="AN17" s="8"/>
      <c r="AO17" s="8"/>
      <c r="AP17" s="8"/>
      <c r="AQ17" s="8"/>
      <c r="AY17" s="8"/>
      <c r="AZ17" s="8"/>
      <c r="BA17" s="8"/>
      <c r="BB17" s="8"/>
      <c r="BC17" s="8"/>
      <c r="BD17" s="8"/>
      <c r="BE17" s="8"/>
      <c r="BF17" s="8"/>
      <c r="BG17" s="8"/>
      <c r="BH17" s="8"/>
      <c r="BI17" s="8"/>
      <c r="BJ17" s="8"/>
      <c r="BK17" s="8"/>
      <c r="BL17" s="8"/>
      <c r="BM17" s="8"/>
      <c r="BN17" s="8"/>
    </row>
    <row r="18" spans="1:66" x14ac:dyDescent="0.3">
      <c r="A18" s="14">
        <v>16</v>
      </c>
      <c r="B18" s="20">
        <v>208141317.19518742</v>
      </c>
      <c r="AH18" s="8">
        <v>2.0645160675048828</v>
      </c>
      <c r="AI18" s="8">
        <v>5</v>
      </c>
      <c r="AJ18" s="8"/>
      <c r="AK18" s="8">
        <v>130000000</v>
      </c>
      <c r="AL18" s="8">
        <v>20</v>
      </c>
      <c r="AM18" s="8"/>
      <c r="AN18" s="8"/>
      <c r="AO18" s="8"/>
      <c r="AP18" s="8"/>
      <c r="AQ18" s="8"/>
      <c r="AY18" s="8"/>
      <c r="AZ18" s="8"/>
      <c r="BA18" s="8"/>
      <c r="BB18" s="8"/>
      <c r="BC18" s="8"/>
      <c r="BD18" s="8"/>
      <c r="BE18" s="8"/>
      <c r="BF18" s="8"/>
      <c r="BG18" s="8"/>
      <c r="BH18" s="8"/>
      <c r="BI18" s="8"/>
      <c r="BJ18" s="8"/>
      <c r="BK18" s="8"/>
      <c r="BL18" s="8"/>
      <c r="BM18" s="8"/>
      <c r="BN18" s="8"/>
    </row>
    <row r="19" spans="1:66" x14ac:dyDescent="0.3">
      <c r="A19" s="14">
        <v>17</v>
      </c>
      <c r="B19" s="20">
        <v>488259173.82226247</v>
      </c>
      <c r="AH19" s="8">
        <v>2.193548321723938</v>
      </c>
      <c r="AI19" s="8">
        <v>2</v>
      </c>
      <c r="AJ19" s="8"/>
      <c r="AK19" s="8">
        <v>130000000</v>
      </c>
      <c r="AL19" s="8">
        <v>25</v>
      </c>
      <c r="AM19" s="8"/>
      <c r="AN19" s="8"/>
      <c r="AO19" s="8"/>
      <c r="AP19" s="8"/>
      <c r="AQ19" s="8"/>
      <c r="AY19" s="8"/>
      <c r="AZ19" s="8"/>
      <c r="BA19" s="8"/>
      <c r="BB19" s="8"/>
      <c r="BC19" s="8"/>
      <c r="BD19" s="8"/>
      <c r="BE19" s="8"/>
      <c r="BF19" s="8"/>
      <c r="BG19" s="8"/>
      <c r="BH19" s="8"/>
      <c r="BI19" s="8"/>
      <c r="BJ19" s="8"/>
      <c r="BK19" s="8"/>
      <c r="BL19" s="8"/>
      <c r="BM19" s="8"/>
      <c r="BN19" s="8"/>
    </row>
    <row r="20" spans="1:66" x14ac:dyDescent="0.3">
      <c r="A20" s="14">
        <v>18</v>
      </c>
      <c r="B20" s="20">
        <v>183409589.16929358</v>
      </c>
      <c r="AH20" s="8">
        <v>2.3225805759429932</v>
      </c>
      <c r="AI20" s="8">
        <v>3</v>
      </c>
      <c r="AJ20" s="8"/>
      <c r="AK20" s="8">
        <v>140000000</v>
      </c>
      <c r="AL20" s="8">
        <v>25</v>
      </c>
      <c r="AM20" s="8"/>
      <c r="AN20" s="8"/>
      <c r="AO20" s="8"/>
      <c r="AP20" s="8"/>
      <c r="AQ20" s="8"/>
      <c r="AY20" s="8"/>
      <c r="AZ20" s="8"/>
      <c r="BA20" s="8"/>
      <c r="BB20" s="8"/>
      <c r="BC20" s="8"/>
      <c r="BD20" s="8"/>
      <c r="BE20" s="8"/>
      <c r="BF20" s="8"/>
      <c r="BG20" s="8"/>
      <c r="BH20" s="8"/>
      <c r="BI20" s="8"/>
      <c r="BJ20" s="8"/>
      <c r="BK20" s="8"/>
      <c r="BL20" s="8"/>
      <c r="BM20" s="8"/>
      <c r="BN20" s="8"/>
    </row>
    <row r="21" spans="1:66" x14ac:dyDescent="0.3">
      <c r="A21" s="14">
        <v>19</v>
      </c>
      <c r="B21" s="20">
        <v>106838813.94520664</v>
      </c>
      <c r="AH21" s="8">
        <v>2.4516128301620483</v>
      </c>
      <c r="AI21" s="8">
        <v>2</v>
      </c>
      <c r="AJ21" s="8"/>
      <c r="AK21" s="8">
        <v>140000000</v>
      </c>
      <c r="AL21" s="8">
        <v>22</v>
      </c>
      <c r="AM21" s="8"/>
      <c r="AN21" s="8"/>
      <c r="AO21" s="8"/>
      <c r="AP21" s="8"/>
      <c r="AQ21" s="8"/>
      <c r="AY21" s="8"/>
      <c r="AZ21" s="8"/>
      <c r="BA21" s="8"/>
      <c r="BB21" s="8"/>
      <c r="BC21" s="8"/>
      <c r="BD21" s="8"/>
      <c r="BE21" s="8"/>
      <c r="BF21" s="8"/>
      <c r="BG21" s="8"/>
      <c r="BH21" s="8"/>
      <c r="BI21" s="8"/>
      <c r="BJ21" s="8"/>
      <c r="BK21" s="8"/>
      <c r="BL21" s="8"/>
      <c r="BM21" s="8"/>
      <c r="BN21" s="8"/>
    </row>
    <row r="22" spans="1:66" x14ac:dyDescent="0.3">
      <c r="A22" s="14">
        <v>20</v>
      </c>
      <c r="B22" s="20">
        <v>342987476.98688614</v>
      </c>
      <c r="AH22" s="8">
        <v>2.5806450843811035</v>
      </c>
      <c r="AI22" s="8">
        <v>1</v>
      </c>
      <c r="AJ22" s="8"/>
      <c r="AK22" s="8">
        <v>150000000</v>
      </c>
      <c r="AL22" s="8">
        <v>22</v>
      </c>
      <c r="AM22" s="8"/>
      <c r="AN22" s="8"/>
      <c r="AO22" s="8"/>
      <c r="AP22" s="8"/>
      <c r="AQ22" s="8"/>
      <c r="AY22" s="8"/>
      <c r="AZ22" s="8"/>
      <c r="BA22" s="8"/>
      <c r="BB22" s="8"/>
      <c r="BC22" s="8"/>
      <c r="BD22" s="8"/>
      <c r="BE22" s="8"/>
      <c r="BF22" s="8"/>
      <c r="BG22" s="8"/>
      <c r="BH22" s="8"/>
      <c r="BI22" s="8"/>
      <c r="BJ22" s="8"/>
      <c r="BK22" s="8"/>
      <c r="BL22" s="8"/>
      <c r="BM22" s="8"/>
      <c r="BN22" s="8"/>
    </row>
    <row r="23" spans="1:66" x14ac:dyDescent="0.3">
      <c r="A23" s="14">
        <v>21</v>
      </c>
      <c r="B23" s="20">
        <v>427071022.05362582</v>
      </c>
      <c r="AH23" s="8">
        <v>2.7096773386001587</v>
      </c>
      <c r="AI23" s="8">
        <v>0</v>
      </c>
      <c r="AJ23" s="8"/>
      <c r="AK23" s="8">
        <v>150000000</v>
      </c>
      <c r="AL23" s="8">
        <v>19</v>
      </c>
      <c r="AM23" s="8"/>
      <c r="AN23" s="8"/>
      <c r="AO23" s="8"/>
      <c r="AP23" s="8"/>
      <c r="AQ23" s="8"/>
      <c r="AY23" s="8"/>
      <c r="AZ23" s="8"/>
      <c r="BA23" s="8"/>
      <c r="BB23" s="8"/>
      <c r="BC23" s="8"/>
      <c r="BD23" s="8"/>
      <c r="BE23" s="8"/>
      <c r="BF23" s="8"/>
      <c r="BG23" s="8"/>
      <c r="BH23" s="8"/>
      <c r="BI23" s="8"/>
      <c r="BJ23" s="8"/>
      <c r="BK23" s="8"/>
      <c r="BL23" s="8"/>
      <c r="BM23" s="8"/>
      <c r="BN23" s="8"/>
    </row>
    <row r="24" spans="1:66" x14ac:dyDescent="0.3">
      <c r="A24" s="14">
        <v>22</v>
      </c>
      <c r="B24" s="20">
        <v>172524730.33228096</v>
      </c>
      <c r="AH24" s="8">
        <v>2.8387095928192139</v>
      </c>
      <c r="AI24" s="8">
        <v>0</v>
      </c>
      <c r="AJ24" s="8"/>
      <c r="AK24" s="8">
        <v>160000000</v>
      </c>
      <c r="AL24" s="8">
        <v>19</v>
      </c>
      <c r="AM24" s="8"/>
      <c r="AN24" s="8"/>
      <c r="AO24" s="8"/>
      <c r="AP24" s="8"/>
      <c r="AQ24" s="8"/>
      <c r="AY24" s="8"/>
      <c r="AZ24" s="8"/>
      <c r="BA24" s="8"/>
      <c r="BB24" s="8"/>
      <c r="BC24" s="8"/>
      <c r="BD24" s="8"/>
      <c r="BE24" s="8"/>
      <c r="BF24" s="8"/>
      <c r="BG24" s="8"/>
      <c r="BH24" s="8"/>
      <c r="BI24" s="8"/>
      <c r="BJ24" s="8"/>
      <c r="BK24" s="8"/>
      <c r="BL24" s="8"/>
      <c r="BM24" s="8"/>
      <c r="BN24" s="8"/>
    </row>
    <row r="25" spans="1:66" x14ac:dyDescent="0.3">
      <c r="A25" s="14">
        <v>23</v>
      </c>
      <c r="B25" s="20">
        <v>499190783.60433394</v>
      </c>
      <c r="AH25" s="8">
        <v>2.967741847038269</v>
      </c>
      <c r="AI25" s="8">
        <v>0</v>
      </c>
      <c r="AJ25" s="8"/>
      <c r="AK25" s="8">
        <v>160000000</v>
      </c>
      <c r="AL25" s="8">
        <v>24</v>
      </c>
      <c r="AM25" s="8"/>
      <c r="AN25" s="8"/>
      <c r="AO25" s="8"/>
      <c r="AP25" s="8"/>
      <c r="AQ25" s="8"/>
      <c r="AY25" s="8"/>
      <c r="AZ25" s="8"/>
      <c r="BA25" s="8"/>
      <c r="BB25" s="8"/>
      <c r="BC25" s="8"/>
      <c r="BD25" s="8"/>
      <c r="BE25" s="8"/>
      <c r="BF25" s="8"/>
      <c r="BG25" s="8"/>
      <c r="BH25" s="8"/>
      <c r="BI25" s="8"/>
      <c r="BJ25" s="8"/>
      <c r="BK25" s="8"/>
      <c r="BL25" s="8"/>
      <c r="BM25" s="8"/>
      <c r="BN25" s="8"/>
    </row>
    <row r="26" spans="1:66" x14ac:dyDescent="0.3">
      <c r="A26" s="14">
        <v>24</v>
      </c>
      <c r="B26" s="20">
        <v>69427347.837520361</v>
      </c>
      <c r="AH26" s="8">
        <v>3.0967741012573242</v>
      </c>
      <c r="AI26" s="8">
        <v>0</v>
      </c>
      <c r="AJ26" s="8"/>
      <c r="AK26" s="8">
        <v>170000000</v>
      </c>
      <c r="AL26" s="8">
        <v>24</v>
      </c>
      <c r="AM26" s="8"/>
      <c r="AN26" s="8"/>
      <c r="AO26" s="8"/>
      <c r="AP26" s="8"/>
      <c r="AQ26" s="8"/>
      <c r="AY26" s="8"/>
      <c r="AZ26" s="8"/>
      <c r="BA26" s="8"/>
      <c r="BB26" s="8"/>
      <c r="BC26" s="8"/>
      <c r="BD26" s="8"/>
      <c r="BE26" s="8"/>
      <c r="BF26" s="8"/>
      <c r="BG26" s="8"/>
      <c r="BH26" s="8"/>
      <c r="BI26" s="8"/>
      <c r="BJ26" s="8"/>
      <c r="BK26" s="8"/>
      <c r="BL26" s="8"/>
      <c r="BM26" s="8"/>
      <c r="BN26" s="8"/>
    </row>
    <row r="27" spans="1:66" x14ac:dyDescent="0.3">
      <c r="A27" s="14">
        <v>25</v>
      </c>
      <c r="B27" s="20">
        <v>151623948.87643319</v>
      </c>
      <c r="AH27" s="8">
        <v>3.2258063554763794</v>
      </c>
      <c r="AI27" s="8">
        <v>0</v>
      </c>
      <c r="AJ27" s="8"/>
      <c r="AK27" s="8">
        <v>170000000</v>
      </c>
      <c r="AL27" s="8">
        <v>24</v>
      </c>
      <c r="AM27" s="8"/>
      <c r="AN27" s="8"/>
      <c r="AO27" s="8"/>
      <c r="AP27" s="8"/>
      <c r="AQ27" s="8"/>
      <c r="AY27" s="8"/>
      <c r="AZ27" s="8"/>
      <c r="BA27" s="8"/>
      <c r="BB27" s="8"/>
      <c r="BC27" s="8"/>
      <c r="BD27" s="8"/>
      <c r="BE27" s="8"/>
      <c r="BF27" s="8"/>
      <c r="BG27" s="8"/>
      <c r="BH27" s="8"/>
      <c r="BI27" s="8"/>
      <c r="BJ27" s="8"/>
      <c r="BK27" s="8"/>
      <c r="BL27" s="8"/>
      <c r="BM27" s="8"/>
      <c r="BN27" s="8"/>
    </row>
    <row r="28" spans="1:66" x14ac:dyDescent="0.3">
      <c r="A28" s="14">
        <v>26</v>
      </c>
      <c r="B28" s="20">
        <v>210375985.65584019</v>
      </c>
      <c r="AH28" s="8">
        <v>3.3548386096954346</v>
      </c>
      <c r="AI28" s="8">
        <v>0</v>
      </c>
      <c r="AJ28" s="8"/>
      <c r="AK28" s="8">
        <v>180000000</v>
      </c>
      <c r="AL28" s="8">
        <v>24</v>
      </c>
      <c r="AM28" s="8"/>
      <c r="AN28" s="8"/>
      <c r="AO28" s="8"/>
      <c r="AP28" s="8"/>
      <c r="AQ28" s="8"/>
      <c r="AY28" s="8"/>
      <c r="AZ28" s="8"/>
      <c r="BA28" s="8"/>
      <c r="BB28" s="8"/>
      <c r="BC28" s="8"/>
      <c r="BD28" s="8"/>
      <c r="BE28" s="8"/>
      <c r="BF28" s="8"/>
      <c r="BG28" s="8"/>
      <c r="BH28" s="8"/>
      <c r="BI28" s="8"/>
      <c r="BJ28" s="8"/>
      <c r="BK28" s="8"/>
      <c r="BL28" s="8"/>
      <c r="BM28" s="8"/>
      <c r="BN28" s="8"/>
    </row>
    <row r="29" spans="1:66" x14ac:dyDescent="0.3">
      <c r="A29" s="14">
        <v>27</v>
      </c>
      <c r="B29" s="20">
        <v>286597821.49901652</v>
      </c>
      <c r="AH29" s="8">
        <v>3.4838708639144897</v>
      </c>
      <c r="AI29" s="8">
        <v>0</v>
      </c>
      <c r="AJ29" s="8"/>
      <c r="AK29" s="8">
        <v>180000000</v>
      </c>
      <c r="AL29" s="8">
        <v>22</v>
      </c>
      <c r="AM29" s="8"/>
      <c r="AN29" s="8"/>
      <c r="AO29" s="8"/>
      <c r="AP29" s="8"/>
      <c r="AQ29" s="8"/>
      <c r="AY29" s="8"/>
      <c r="AZ29" s="8"/>
      <c r="BA29" s="8"/>
      <c r="BB29" s="8"/>
      <c r="BC29" s="8"/>
      <c r="BD29" s="8"/>
      <c r="BE29" s="8"/>
      <c r="BF29" s="8"/>
      <c r="BG29" s="8"/>
      <c r="BH29" s="8"/>
      <c r="BI29" s="8"/>
      <c r="BJ29" s="8"/>
      <c r="BK29" s="8"/>
      <c r="BL29" s="8"/>
      <c r="BM29" s="8"/>
      <c r="BN29" s="8"/>
    </row>
    <row r="30" spans="1:66" x14ac:dyDescent="0.3">
      <c r="A30" s="14">
        <v>28</v>
      </c>
      <c r="B30" s="20">
        <v>420325209.95840234</v>
      </c>
      <c r="AH30" s="8">
        <v>3.6129031181335449</v>
      </c>
      <c r="AI30" s="8">
        <v>0</v>
      </c>
      <c r="AJ30" s="8"/>
      <c r="AK30" s="8">
        <v>190000000</v>
      </c>
      <c r="AL30" s="8">
        <v>22</v>
      </c>
      <c r="AM30" s="8"/>
      <c r="AN30" s="8"/>
      <c r="AO30" s="8"/>
      <c r="AP30" s="8"/>
      <c r="AQ30" s="8"/>
      <c r="AY30" s="8"/>
      <c r="AZ30" s="8"/>
      <c r="BA30" s="8"/>
      <c r="BB30" s="8"/>
      <c r="BC30" s="8"/>
      <c r="BD30" s="8"/>
      <c r="BE30" s="8"/>
      <c r="BF30" s="8"/>
      <c r="BG30" s="8"/>
      <c r="BH30" s="8"/>
      <c r="BI30" s="8"/>
      <c r="BJ30" s="8"/>
      <c r="BK30" s="8"/>
      <c r="BL30" s="8"/>
      <c r="BM30" s="8"/>
      <c r="BN30" s="8"/>
    </row>
    <row r="31" spans="1:66" x14ac:dyDescent="0.3">
      <c r="A31" s="14">
        <v>29</v>
      </c>
      <c r="B31" s="20">
        <v>135834624.40650991</v>
      </c>
      <c r="AH31" s="8">
        <v>3.7419353723526001</v>
      </c>
      <c r="AI31" s="8">
        <v>0</v>
      </c>
      <c r="AJ31" s="8"/>
      <c r="AK31" s="8">
        <v>190000000</v>
      </c>
      <c r="AL31" s="8">
        <v>21</v>
      </c>
      <c r="AM31" s="8"/>
      <c r="AN31" s="8"/>
      <c r="AO31" s="8"/>
      <c r="AP31" s="8"/>
      <c r="AQ31" s="8"/>
      <c r="AY31" s="8"/>
      <c r="AZ31" s="8"/>
      <c r="BA31" s="8"/>
      <c r="BB31" s="8"/>
      <c r="BC31" s="8"/>
      <c r="BD31" s="8"/>
      <c r="BE31" s="8"/>
      <c r="BF31" s="8"/>
      <c r="BG31" s="8"/>
      <c r="BH31" s="8"/>
      <c r="BI31" s="8"/>
      <c r="BJ31" s="8"/>
      <c r="BK31" s="8"/>
      <c r="BL31" s="8"/>
      <c r="BM31" s="8"/>
      <c r="BN31" s="8"/>
    </row>
    <row r="32" spans="1:66" x14ac:dyDescent="0.3">
      <c r="A32" s="14">
        <v>30</v>
      </c>
      <c r="B32" s="20">
        <v>154263884.77116171</v>
      </c>
      <c r="AH32" s="8">
        <v>3.8709676265716553</v>
      </c>
      <c r="AI32" s="8">
        <v>0</v>
      </c>
      <c r="AJ32" s="8"/>
      <c r="AK32" s="8">
        <v>200000000</v>
      </c>
      <c r="AL32" s="8">
        <v>21</v>
      </c>
      <c r="AM32" s="8"/>
      <c r="AN32" s="8"/>
      <c r="AO32" s="8"/>
      <c r="AP32" s="8"/>
      <c r="AQ32" s="8"/>
      <c r="AY32" s="8"/>
      <c r="AZ32" s="8"/>
      <c r="BA32" s="8"/>
      <c r="BB32" s="8"/>
      <c r="BC32" s="8"/>
      <c r="BD32" s="8"/>
      <c r="BE32" s="8"/>
      <c r="BF32" s="8"/>
      <c r="BG32" s="8"/>
      <c r="BH32" s="8"/>
      <c r="BI32" s="8"/>
      <c r="BJ32" s="8"/>
      <c r="BK32" s="8"/>
      <c r="BL32" s="8"/>
      <c r="BM32" s="8"/>
      <c r="BN32" s="8"/>
    </row>
    <row r="33" spans="1:66" x14ac:dyDescent="0.3">
      <c r="A33" s="14">
        <v>31</v>
      </c>
      <c r="B33" s="20">
        <v>396592482.16216916</v>
      </c>
      <c r="AH33" s="8">
        <v>3.9999998807907104</v>
      </c>
      <c r="AI33" s="8">
        <v>0</v>
      </c>
      <c r="AJ33" s="8"/>
      <c r="AK33" s="8">
        <v>200000000</v>
      </c>
      <c r="AL33" s="8">
        <v>30</v>
      </c>
      <c r="AM33" s="8"/>
      <c r="AN33" s="8"/>
      <c r="AO33" s="8"/>
      <c r="AP33" s="8"/>
      <c r="AQ33" s="8"/>
      <c r="AY33" s="8"/>
      <c r="AZ33" s="8"/>
      <c r="BA33" s="8"/>
      <c r="BB33" s="8"/>
      <c r="BC33" s="8"/>
      <c r="BD33" s="8"/>
      <c r="BE33" s="8"/>
      <c r="BF33" s="8"/>
      <c r="BG33" s="8"/>
      <c r="BH33" s="8"/>
      <c r="BI33" s="8"/>
      <c r="BJ33" s="8"/>
      <c r="BK33" s="8"/>
      <c r="BL33" s="8"/>
      <c r="BM33" s="8"/>
      <c r="BN33" s="8"/>
    </row>
    <row r="34" spans="1:66" x14ac:dyDescent="0.3">
      <c r="A34" s="14">
        <v>32</v>
      </c>
      <c r="B34" s="20">
        <v>204343677.43468502</v>
      </c>
      <c r="AH34" s="8"/>
      <c r="AI34" s="8"/>
      <c r="AJ34" s="8"/>
      <c r="AK34" s="8">
        <v>210000000</v>
      </c>
      <c r="AL34" s="8">
        <v>30</v>
      </c>
      <c r="AM34" s="8"/>
      <c r="AN34" s="8"/>
      <c r="AO34" s="8"/>
      <c r="AP34" s="8"/>
      <c r="AQ34" s="8"/>
      <c r="AY34" s="8"/>
      <c r="AZ34" s="8"/>
      <c r="BA34" s="8"/>
      <c r="BB34" s="8"/>
      <c r="BC34" s="8"/>
      <c r="BD34" s="8"/>
      <c r="BE34" s="8"/>
      <c r="BF34" s="8"/>
      <c r="BG34" s="8"/>
      <c r="BH34" s="8"/>
      <c r="BI34" s="8"/>
      <c r="BJ34" s="8"/>
      <c r="BK34" s="8"/>
      <c r="BL34" s="8"/>
      <c r="BM34" s="8"/>
      <c r="BN34" s="8"/>
    </row>
    <row r="35" spans="1:66" x14ac:dyDescent="0.3">
      <c r="A35" s="14">
        <v>33</v>
      </c>
      <c r="B35" s="20">
        <v>128055397.79933813</v>
      </c>
      <c r="AH35" s="8"/>
      <c r="AI35" s="8"/>
      <c r="AJ35" s="8"/>
      <c r="AK35" s="8">
        <v>210000000</v>
      </c>
      <c r="AL35" s="8">
        <v>16</v>
      </c>
      <c r="AM35" s="8"/>
      <c r="AN35" s="8"/>
      <c r="AO35" s="8"/>
      <c r="AP35" s="8"/>
      <c r="AQ35" s="8"/>
      <c r="AY35" s="8"/>
      <c r="AZ35" s="8"/>
      <c r="BA35" s="8"/>
      <c r="BB35" s="8"/>
      <c r="BC35" s="8"/>
      <c r="BD35" s="8"/>
      <c r="BE35" s="8"/>
      <c r="BF35" s="8"/>
      <c r="BG35" s="8"/>
      <c r="BH35" s="8"/>
      <c r="BI35" s="8"/>
      <c r="BJ35" s="8"/>
      <c r="BK35" s="8"/>
      <c r="BL35" s="8"/>
      <c r="BM35" s="8"/>
      <c r="BN35" s="8"/>
    </row>
    <row r="36" spans="1:66" x14ac:dyDescent="0.3">
      <c r="A36" s="14">
        <v>34</v>
      </c>
      <c r="B36" s="20">
        <v>412806016.38490832</v>
      </c>
      <c r="AH36" s="8"/>
      <c r="AI36" s="8"/>
      <c r="AJ36" s="8"/>
      <c r="AK36" s="8">
        <v>220000000</v>
      </c>
      <c r="AL36" s="8">
        <v>16</v>
      </c>
      <c r="AM36" s="8"/>
      <c r="AN36" s="8"/>
      <c r="AO36" s="8"/>
      <c r="AP36" s="8"/>
      <c r="AQ36" s="8"/>
      <c r="AY36" s="8"/>
      <c r="AZ36" s="8"/>
      <c r="BA36" s="8"/>
      <c r="BB36" s="8"/>
      <c r="BC36" s="8"/>
      <c r="BD36" s="8"/>
      <c r="BE36" s="8"/>
      <c r="BF36" s="8"/>
      <c r="BG36" s="8"/>
      <c r="BH36" s="8"/>
      <c r="BI36" s="8"/>
      <c r="BJ36" s="8"/>
      <c r="BK36" s="8"/>
      <c r="BL36" s="8"/>
      <c r="BM36" s="8"/>
      <c r="BN36" s="8"/>
    </row>
    <row r="37" spans="1:66" x14ac:dyDescent="0.3">
      <c r="A37" s="14">
        <v>35</v>
      </c>
      <c r="B37" s="20">
        <v>376526002.80800331</v>
      </c>
      <c r="AH37" s="8"/>
      <c r="AI37" s="8"/>
      <c r="AJ37" s="8"/>
      <c r="AK37" s="8">
        <v>220000000</v>
      </c>
      <c r="AL37" s="8">
        <v>20</v>
      </c>
      <c r="AM37" s="8"/>
      <c r="AN37" s="8"/>
      <c r="AO37" s="8"/>
      <c r="AP37" s="8"/>
      <c r="AQ37" s="8"/>
      <c r="AY37" s="8"/>
      <c r="AZ37" s="8"/>
      <c r="BA37" s="8"/>
      <c r="BB37" s="8"/>
      <c r="BC37" s="8"/>
      <c r="BD37" s="8"/>
      <c r="BE37" s="8"/>
      <c r="BF37" s="8"/>
      <c r="BG37" s="8"/>
      <c r="BH37" s="8"/>
      <c r="BI37" s="8"/>
      <c r="BJ37" s="8"/>
      <c r="BK37" s="8"/>
      <c r="BL37" s="8"/>
      <c r="BM37" s="8"/>
      <c r="BN37" s="8"/>
    </row>
    <row r="38" spans="1:66" x14ac:dyDescent="0.3">
      <c r="A38" s="14">
        <v>36</v>
      </c>
      <c r="B38" s="20">
        <v>499819353.282004</v>
      </c>
      <c r="AH38" s="8"/>
      <c r="AI38" s="8"/>
      <c r="AJ38" s="8"/>
      <c r="AK38" s="8">
        <v>230000000</v>
      </c>
      <c r="AL38" s="8">
        <v>20</v>
      </c>
      <c r="AM38" s="8"/>
      <c r="AN38" s="8"/>
      <c r="AO38" s="8"/>
      <c r="AP38" s="8"/>
      <c r="AQ38" s="8"/>
      <c r="AY38" s="8"/>
      <c r="AZ38" s="8"/>
      <c r="BA38" s="8"/>
      <c r="BB38" s="8"/>
      <c r="BC38" s="8"/>
      <c r="BD38" s="8"/>
      <c r="BE38" s="8"/>
      <c r="BF38" s="8"/>
      <c r="BG38" s="8"/>
      <c r="BH38" s="8"/>
      <c r="BI38" s="8"/>
      <c r="BJ38" s="8"/>
      <c r="BK38" s="8"/>
      <c r="BL38" s="8"/>
      <c r="BM38" s="8"/>
      <c r="BN38" s="8"/>
    </row>
    <row r="39" spans="1:66" x14ac:dyDescent="0.3">
      <c r="A39" s="14">
        <v>37</v>
      </c>
      <c r="B39" s="20">
        <v>287361508.63091224</v>
      </c>
      <c r="AH39" s="8"/>
      <c r="AI39" s="8"/>
      <c r="AJ39" s="8"/>
      <c r="AK39" s="8">
        <v>230000000</v>
      </c>
      <c r="AL39" s="8">
        <v>27</v>
      </c>
      <c r="AM39" s="8"/>
      <c r="AN39" s="8"/>
      <c r="AO39" s="8"/>
      <c r="AP39" s="8"/>
      <c r="AQ39" s="8"/>
      <c r="AY39" s="8"/>
      <c r="AZ39" s="8"/>
      <c r="BA39" s="8"/>
      <c r="BB39" s="8"/>
      <c r="BC39" s="8"/>
      <c r="BD39" s="8"/>
      <c r="BE39" s="8"/>
      <c r="BF39" s="8"/>
      <c r="BG39" s="8"/>
      <c r="BH39" s="8"/>
      <c r="BI39" s="8"/>
      <c r="BJ39" s="8"/>
      <c r="BK39" s="8"/>
      <c r="BL39" s="8"/>
      <c r="BM39" s="8"/>
      <c r="BN39" s="8"/>
    </row>
    <row r="40" spans="1:66" x14ac:dyDescent="0.3">
      <c r="A40" s="14">
        <v>38</v>
      </c>
      <c r="B40" s="20">
        <v>194760728.35542947</v>
      </c>
      <c r="AH40" s="8"/>
      <c r="AI40" s="8"/>
      <c r="AJ40" s="8"/>
      <c r="AK40" s="8">
        <v>240000000</v>
      </c>
      <c r="AL40" s="8">
        <v>27</v>
      </c>
      <c r="AM40" s="8"/>
      <c r="AN40" s="8"/>
      <c r="AO40" s="8"/>
      <c r="AP40" s="8"/>
      <c r="AQ40" s="8"/>
      <c r="AY40" s="8"/>
      <c r="AZ40" s="8"/>
      <c r="BA40" s="8"/>
      <c r="BB40" s="8"/>
      <c r="BC40" s="8"/>
      <c r="BD40" s="8"/>
      <c r="BE40" s="8"/>
      <c r="BF40" s="8"/>
      <c r="BG40" s="8"/>
      <c r="BH40" s="8"/>
      <c r="BI40" s="8"/>
      <c r="BJ40" s="8"/>
      <c r="BK40" s="8"/>
      <c r="BL40" s="8"/>
      <c r="BM40" s="8"/>
      <c r="BN40" s="8"/>
    </row>
    <row r="41" spans="1:66" x14ac:dyDescent="0.3">
      <c r="A41" s="14">
        <v>39</v>
      </c>
      <c r="B41" s="20">
        <v>143594068.3968133</v>
      </c>
      <c r="AH41" s="8"/>
      <c r="AI41" s="8"/>
      <c r="AJ41" s="8"/>
      <c r="AK41" s="8">
        <v>240000000</v>
      </c>
      <c r="AL41" s="8">
        <v>26</v>
      </c>
      <c r="AM41" s="8"/>
      <c r="AN41" s="8"/>
      <c r="AO41" s="8"/>
      <c r="AP41" s="8"/>
      <c r="AQ41" s="8"/>
      <c r="AY41" s="8"/>
      <c r="AZ41" s="8"/>
      <c r="BA41" s="8"/>
      <c r="BB41" s="8"/>
      <c r="BC41" s="8"/>
      <c r="BD41" s="8"/>
      <c r="BE41" s="8"/>
      <c r="BF41" s="8"/>
      <c r="BG41" s="8"/>
      <c r="BH41" s="8"/>
      <c r="BI41" s="8"/>
      <c r="BJ41" s="8"/>
      <c r="BK41" s="8"/>
      <c r="BL41" s="8"/>
      <c r="BM41" s="8"/>
      <c r="BN41" s="8"/>
    </row>
    <row r="42" spans="1:66" x14ac:dyDescent="0.3">
      <c r="A42" s="14">
        <v>40</v>
      </c>
      <c r="B42" s="20">
        <v>158778431.39569274</v>
      </c>
      <c r="AH42" s="8"/>
      <c r="AI42" s="8"/>
      <c r="AJ42" s="8"/>
      <c r="AK42" s="8">
        <v>250000000</v>
      </c>
      <c r="AL42" s="8">
        <v>26</v>
      </c>
      <c r="AM42" s="8"/>
      <c r="AN42" s="8"/>
      <c r="AO42" s="8"/>
      <c r="AP42" s="8"/>
      <c r="AQ42" s="8"/>
      <c r="AY42" s="8"/>
      <c r="AZ42" s="8"/>
      <c r="BA42" s="8"/>
      <c r="BB42" s="8"/>
      <c r="BC42" s="8"/>
      <c r="BD42" s="8"/>
      <c r="BE42" s="8"/>
      <c r="BF42" s="8"/>
      <c r="BG42" s="8"/>
      <c r="BH42" s="8"/>
      <c r="BI42" s="8"/>
      <c r="BJ42" s="8"/>
      <c r="BK42" s="8"/>
      <c r="BL42" s="8"/>
      <c r="BM42" s="8"/>
      <c r="BN42" s="8"/>
    </row>
    <row r="43" spans="1:66" x14ac:dyDescent="0.3">
      <c r="A43" s="14">
        <v>41</v>
      </c>
      <c r="B43" s="20">
        <v>119090171.69346213</v>
      </c>
      <c r="AH43" s="8"/>
      <c r="AI43" s="8"/>
      <c r="AJ43" s="8"/>
      <c r="AK43" s="8">
        <v>250000000</v>
      </c>
      <c r="AL43" s="8">
        <v>29</v>
      </c>
      <c r="AM43" s="8"/>
      <c r="AN43" s="8"/>
      <c r="AO43" s="8"/>
      <c r="AP43" s="8"/>
      <c r="AQ43" s="8"/>
      <c r="AY43" s="8"/>
      <c r="AZ43" s="8"/>
      <c r="BA43" s="8"/>
      <c r="BB43" s="8"/>
      <c r="BC43" s="8"/>
      <c r="BD43" s="8"/>
      <c r="BE43" s="8"/>
      <c r="BF43" s="8"/>
      <c r="BG43" s="8"/>
      <c r="BH43" s="8"/>
      <c r="BI43" s="8"/>
      <c r="BJ43" s="8"/>
      <c r="BK43" s="8"/>
      <c r="BL43" s="8"/>
      <c r="BM43" s="8"/>
      <c r="BN43" s="8"/>
    </row>
    <row r="44" spans="1:66" x14ac:dyDescent="0.3">
      <c r="A44" s="14">
        <v>42</v>
      </c>
      <c r="B44" s="20">
        <v>434956877.52724081</v>
      </c>
      <c r="AH44" s="8"/>
      <c r="AI44" s="8"/>
      <c r="AJ44" s="8"/>
      <c r="AK44" s="8">
        <v>260000000</v>
      </c>
      <c r="AL44" s="8">
        <v>29</v>
      </c>
      <c r="AM44" s="8"/>
      <c r="AN44" s="8"/>
      <c r="AO44" s="8"/>
      <c r="AP44" s="8"/>
      <c r="AQ44" s="8"/>
      <c r="AY44" s="8"/>
      <c r="AZ44" s="8"/>
      <c r="BA44" s="8"/>
      <c r="BB44" s="8"/>
      <c r="BC44" s="8"/>
      <c r="BD44" s="8"/>
      <c r="BE44" s="8"/>
      <c r="BF44" s="8"/>
      <c r="BG44" s="8"/>
      <c r="BH44" s="8"/>
      <c r="BI44" s="8"/>
      <c r="BJ44" s="8"/>
      <c r="BK44" s="8"/>
      <c r="BL44" s="8"/>
      <c r="BM44" s="8"/>
      <c r="BN44" s="8"/>
    </row>
    <row r="45" spans="1:66" x14ac:dyDescent="0.3">
      <c r="A45" s="14">
        <v>43</v>
      </c>
      <c r="B45" s="20">
        <v>342813488.99325895</v>
      </c>
      <c r="AH45" s="8"/>
      <c r="AI45" s="8"/>
      <c r="AJ45" s="8"/>
      <c r="AK45" s="8">
        <v>260000000</v>
      </c>
      <c r="AL45" s="8">
        <v>33</v>
      </c>
      <c r="AM45" s="8"/>
      <c r="AN45" s="8"/>
      <c r="AO45" s="8"/>
      <c r="AP45" s="8"/>
      <c r="AQ45" s="8"/>
      <c r="AY45" s="8"/>
      <c r="AZ45" s="8"/>
      <c r="BA45" s="8"/>
      <c r="BB45" s="8"/>
      <c r="BC45" s="8"/>
      <c r="BD45" s="8"/>
      <c r="BE45" s="8"/>
      <c r="BF45" s="8"/>
      <c r="BG45" s="8"/>
      <c r="BH45" s="8"/>
      <c r="BI45" s="8"/>
      <c r="BJ45" s="8"/>
      <c r="BK45" s="8"/>
      <c r="BL45" s="8"/>
      <c r="BM45" s="8"/>
      <c r="BN45" s="8"/>
    </row>
    <row r="46" spans="1:66" x14ac:dyDescent="0.3">
      <c r="A46" s="14">
        <v>44</v>
      </c>
      <c r="B46" s="20">
        <v>259638357.23508105</v>
      </c>
      <c r="AH46" s="8"/>
      <c r="AI46" s="8"/>
      <c r="AJ46" s="8"/>
      <c r="AK46" s="8">
        <v>270000000</v>
      </c>
      <c r="AL46" s="8">
        <v>33</v>
      </c>
      <c r="AM46" s="8"/>
      <c r="AN46" s="8"/>
      <c r="AO46" s="8"/>
      <c r="AP46" s="8"/>
      <c r="AQ46" s="8"/>
      <c r="AY46" s="8"/>
      <c r="AZ46" s="8"/>
      <c r="BA46" s="8"/>
      <c r="BB46" s="8"/>
      <c r="BC46" s="8"/>
      <c r="BD46" s="8"/>
      <c r="BE46" s="8"/>
      <c r="BF46" s="8"/>
      <c r="BG46" s="8"/>
      <c r="BH46" s="8"/>
      <c r="BI46" s="8"/>
      <c r="BJ46" s="8"/>
      <c r="BK46" s="8"/>
      <c r="BL46" s="8"/>
      <c r="BM46" s="8"/>
      <c r="BN46" s="8"/>
    </row>
    <row r="47" spans="1:66" x14ac:dyDescent="0.3">
      <c r="A47" s="14">
        <v>45</v>
      </c>
      <c r="B47" s="20">
        <v>430562059.52499741</v>
      </c>
      <c r="AH47" s="8"/>
      <c r="AI47" s="8"/>
      <c r="AJ47" s="8"/>
      <c r="AK47" s="8">
        <v>270000000</v>
      </c>
      <c r="AL47" s="8">
        <v>23</v>
      </c>
      <c r="AM47" s="8"/>
      <c r="AN47" s="8"/>
      <c r="AO47" s="8"/>
      <c r="AP47" s="8"/>
      <c r="AQ47" s="8"/>
      <c r="AY47" s="8"/>
      <c r="AZ47" s="8"/>
      <c r="BA47" s="8"/>
      <c r="BB47" s="8"/>
      <c r="BC47" s="8"/>
      <c r="BD47" s="8"/>
      <c r="BE47" s="8"/>
      <c r="BF47" s="8"/>
      <c r="BG47" s="8"/>
      <c r="BH47" s="8"/>
      <c r="BI47" s="8"/>
      <c r="BJ47" s="8"/>
      <c r="BK47" s="8"/>
      <c r="BL47" s="8"/>
      <c r="BM47" s="8"/>
      <c r="BN47" s="8"/>
    </row>
    <row r="48" spans="1:66" x14ac:dyDescent="0.3">
      <c r="A48" s="14">
        <v>46</v>
      </c>
      <c r="B48" s="20">
        <v>178152120.06084925</v>
      </c>
      <c r="AH48" s="8"/>
      <c r="AI48" s="8"/>
      <c r="AJ48" s="8"/>
      <c r="AK48" s="8">
        <v>280000000</v>
      </c>
      <c r="AL48" s="8">
        <v>23</v>
      </c>
      <c r="AM48" s="8"/>
      <c r="AN48" s="8"/>
      <c r="AO48" s="8"/>
      <c r="AP48" s="8"/>
      <c r="AQ48" s="8"/>
      <c r="AY48" s="8"/>
      <c r="AZ48" s="8"/>
      <c r="BA48" s="8"/>
      <c r="BB48" s="8"/>
      <c r="BC48" s="8"/>
      <c r="BD48" s="8"/>
      <c r="BE48" s="8"/>
      <c r="BF48" s="8"/>
      <c r="BG48" s="8"/>
      <c r="BH48" s="8"/>
      <c r="BI48" s="8"/>
      <c r="BJ48" s="8"/>
      <c r="BK48" s="8"/>
      <c r="BL48" s="8"/>
      <c r="BM48" s="8"/>
      <c r="BN48" s="8"/>
    </row>
    <row r="49" spans="1:66" x14ac:dyDescent="0.3">
      <c r="A49" s="14">
        <v>47</v>
      </c>
      <c r="B49" s="20">
        <v>221779519.50777382</v>
      </c>
      <c r="AH49" s="8"/>
      <c r="AI49" s="8"/>
      <c r="AJ49" s="8"/>
      <c r="AK49" s="8">
        <v>280000000</v>
      </c>
      <c r="AL49" s="8">
        <v>25</v>
      </c>
      <c r="AM49" s="8"/>
      <c r="AN49" s="8"/>
      <c r="AO49" s="8"/>
      <c r="AP49" s="8"/>
      <c r="AQ49" s="8"/>
      <c r="AY49" s="8"/>
      <c r="AZ49" s="8"/>
      <c r="BA49" s="8"/>
      <c r="BB49" s="8"/>
      <c r="BC49" s="8"/>
      <c r="BD49" s="8"/>
      <c r="BE49" s="8"/>
      <c r="BF49" s="8"/>
      <c r="BG49" s="8"/>
      <c r="BH49" s="8"/>
      <c r="BI49" s="8"/>
      <c r="BJ49" s="8"/>
      <c r="BK49" s="8"/>
      <c r="BL49" s="8"/>
      <c r="BM49" s="8"/>
      <c r="BN49" s="8"/>
    </row>
    <row r="50" spans="1:66" x14ac:dyDescent="0.3">
      <c r="A50" s="14">
        <v>48</v>
      </c>
      <c r="B50" s="20">
        <v>287734705.32795066</v>
      </c>
      <c r="AH50" s="8"/>
      <c r="AI50" s="8"/>
      <c r="AJ50" s="8"/>
      <c r="AK50" s="8">
        <v>290000000</v>
      </c>
      <c r="AL50" s="8">
        <v>25</v>
      </c>
      <c r="AM50" s="8"/>
      <c r="AN50" s="8"/>
      <c r="AO50" s="8"/>
      <c r="AP50" s="8"/>
      <c r="AQ50" s="8"/>
      <c r="AY50" s="8"/>
      <c r="AZ50" s="8"/>
      <c r="BA50" s="8"/>
      <c r="BB50" s="8"/>
      <c r="BC50" s="8"/>
      <c r="BD50" s="8"/>
      <c r="BE50" s="8"/>
      <c r="BF50" s="8"/>
      <c r="BG50" s="8"/>
      <c r="BH50" s="8"/>
      <c r="BI50" s="8"/>
      <c r="BJ50" s="8"/>
      <c r="BK50" s="8"/>
      <c r="BL50" s="8"/>
      <c r="BM50" s="8"/>
      <c r="BN50" s="8"/>
    </row>
    <row r="51" spans="1:66" x14ac:dyDescent="0.3">
      <c r="A51" s="14">
        <v>49</v>
      </c>
      <c r="B51" s="20">
        <v>492391496.64481795</v>
      </c>
      <c r="AH51" s="8"/>
      <c r="AI51" s="8"/>
      <c r="AJ51" s="8"/>
      <c r="AK51" s="8">
        <v>290000000</v>
      </c>
      <c r="AL51" s="8">
        <v>13</v>
      </c>
      <c r="AM51" s="8"/>
      <c r="AN51" s="8"/>
      <c r="AO51" s="8"/>
      <c r="AP51" s="8"/>
      <c r="AQ51" s="8"/>
      <c r="AY51" s="8"/>
      <c r="AZ51" s="8"/>
      <c r="BA51" s="8"/>
      <c r="BB51" s="8"/>
      <c r="BC51" s="8"/>
      <c r="BD51" s="8"/>
      <c r="BE51" s="8"/>
      <c r="BF51" s="8"/>
      <c r="BG51" s="8"/>
      <c r="BH51" s="8"/>
      <c r="BI51" s="8"/>
      <c r="BJ51" s="8"/>
      <c r="BK51" s="8"/>
      <c r="BL51" s="8"/>
      <c r="BM51" s="8"/>
      <c r="BN51" s="8"/>
    </row>
    <row r="52" spans="1:66" x14ac:dyDescent="0.3">
      <c r="A52" s="14">
        <v>50</v>
      </c>
      <c r="B52" s="20">
        <v>136815540.74470139</v>
      </c>
      <c r="AH52" s="8"/>
      <c r="AI52" s="8"/>
      <c r="AJ52" s="8"/>
      <c r="AK52" s="8">
        <v>300000000</v>
      </c>
      <c r="AL52" s="8">
        <v>13</v>
      </c>
      <c r="AM52" s="8"/>
      <c r="AN52" s="8"/>
      <c r="AO52" s="8"/>
      <c r="AP52" s="8"/>
      <c r="AQ52" s="8"/>
      <c r="AY52" s="8"/>
      <c r="AZ52" s="8"/>
      <c r="BA52" s="8"/>
      <c r="BB52" s="8"/>
      <c r="BC52" s="8"/>
      <c r="BD52" s="8"/>
      <c r="BE52" s="8"/>
      <c r="BF52" s="8"/>
      <c r="BG52" s="8"/>
      <c r="BH52" s="8"/>
      <c r="BI52" s="8"/>
      <c r="BJ52" s="8"/>
      <c r="BK52" s="8"/>
      <c r="BL52" s="8"/>
      <c r="BM52" s="8"/>
      <c r="BN52" s="8"/>
    </row>
    <row r="53" spans="1:66" x14ac:dyDescent="0.3">
      <c r="A53" s="14">
        <v>51</v>
      </c>
      <c r="B53" s="20">
        <v>493289151.90911174</v>
      </c>
      <c r="AH53" s="8"/>
      <c r="AI53" s="8"/>
      <c r="AJ53" s="8"/>
      <c r="AK53" s="8">
        <v>300000000</v>
      </c>
      <c r="AL53" s="8">
        <v>21</v>
      </c>
      <c r="AM53" s="8"/>
      <c r="AN53" s="8"/>
      <c r="AO53" s="8"/>
      <c r="AP53" s="8"/>
      <c r="AQ53" s="8"/>
      <c r="AY53" s="8"/>
      <c r="AZ53" s="8"/>
      <c r="BA53" s="8"/>
      <c r="BB53" s="8"/>
      <c r="BC53" s="8"/>
      <c r="BD53" s="8"/>
      <c r="BE53" s="8"/>
      <c r="BF53" s="8"/>
      <c r="BG53" s="8"/>
      <c r="BH53" s="8"/>
      <c r="BI53" s="8"/>
      <c r="BJ53" s="8"/>
      <c r="BK53" s="8"/>
      <c r="BL53" s="8"/>
      <c r="BM53" s="8"/>
      <c r="BN53" s="8"/>
    </row>
    <row r="54" spans="1:66" x14ac:dyDescent="0.3">
      <c r="A54" s="14">
        <v>52</v>
      </c>
      <c r="B54" s="20">
        <v>319955074.08752167</v>
      </c>
      <c r="AH54" s="8"/>
      <c r="AI54" s="8"/>
      <c r="AJ54" s="8"/>
      <c r="AK54" s="8">
        <v>310000000</v>
      </c>
      <c r="AL54" s="8">
        <v>21</v>
      </c>
      <c r="AM54" s="8"/>
      <c r="AN54" s="8"/>
      <c r="AO54" s="8"/>
      <c r="AP54" s="8"/>
      <c r="AQ54" s="8"/>
      <c r="AY54" s="8"/>
      <c r="AZ54" s="8"/>
      <c r="BA54" s="8"/>
      <c r="BB54" s="8"/>
      <c r="BC54" s="8"/>
      <c r="BD54" s="8"/>
      <c r="BE54" s="8"/>
      <c r="BF54" s="8"/>
      <c r="BG54" s="8"/>
      <c r="BH54" s="8"/>
      <c r="BI54" s="8"/>
      <c r="BJ54" s="8"/>
      <c r="BK54" s="8"/>
      <c r="BL54" s="8"/>
      <c r="BM54" s="8"/>
      <c r="BN54" s="8"/>
    </row>
    <row r="55" spans="1:66" x14ac:dyDescent="0.3">
      <c r="A55" s="14">
        <v>53</v>
      </c>
      <c r="B55" s="20">
        <v>109252220.8804003</v>
      </c>
      <c r="AH55" s="8"/>
      <c r="AI55" s="8"/>
      <c r="AJ55" s="8"/>
      <c r="AK55" s="8">
        <v>310000000</v>
      </c>
      <c r="AL55" s="8">
        <v>13</v>
      </c>
      <c r="AM55" s="8"/>
      <c r="AN55" s="8"/>
      <c r="AO55" s="8"/>
      <c r="AP55" s="8"/>
      <c r="AQ55" s="8"/>
      <c r="AY55" s="8"/>
      <c r="AZ55" s="8"/>
      <c r="BA55" s="8"/>
      <c r="BB55" s="8"/>
      <c r="BC55" s="8"/>
      <c r="BD55" s="8"/>
      <c r="BE55" s="8"/>
      <c r="BF55" s="8"/>
      <c r="BG55" s="8"/>
      <c r="BH55" s="8"/>
      <c r="BI55" s="8"/>
      <c r="BJ55" s="8"/>
      <c r="BK55" s="8"/>
      <c r="BL55" s="8"/>
      <c r="BM55" s="8"/>
      <c r="BN55" s="8"/>
    </row>
    <row r="56" spans="1:66" x14ac:dyDescent="0.3">
      <c r="A56" s="14">
        <v>54</v>
      </c>
      <c r="B56" s="20">
        <v>294614127.6717993</v>
      </c>
      <c r="AH56" s="8"/>
      <c r="AI56" s="8"/>
      <c r="AJ56" s="8"/>
      <c r="AK56" s="8">
        <v>320000000</v>
      </c>
      <c r="AL56" s="8">
        <v>13</v>
      </c>
      <c r="AM56" s="8"/>
      <c r="AN56" s="8"/>
      <c r="AO56" s="8"/>
      <c r="AP56" s="8"/>
      <c r="AQ56" s="8"/>
      <c r="AY56" s="8"/>
      <c r="AZ56" s="8"/>
      <c r="BA56" s="8"/>
      <c r="BB56" s="8"/>
      <c r="BC56" s="8"/>
      <c r="BD56" s="8"/>
      <c r="BE56" s="8"/>
      <c r="BF56" s="8"/>
      <c r="BG56" s="8"/>
      <c r="BH56" s="8"/>
      <c r="BI56" s="8"/>
      <c r="BJ56" s="8"/>
      <c r="BK56" s="8"/>
      <c r="BL56" s="8"/>
      <c r="BM56" s="8"/>
      <c r="BN56" s="8"/>
    </row>
    <row r="57" spans="1:66" x14ac:dyDescent="0.3">
      <c r="A57" s="14">
        <v>55</v>
      </c>
      <c r="B57" s="20">
        <v>233731404.77483147</v>
      </c>
      <c r="AH57" s="8"/>
      <c r="AI57" s="8"/>
      <c r="AJ57" s="8"/>
      <c r="AK57" s="8">
        <v>320000000</v>
      </c>
      <c r="AL57" s="8">
        <v>24</v>
      </c>
      <c r="AM57" s="8"/>
      <c r="AN57" s="8"/>
      <c r="AO57" s="8"/>
      <c r="AP57" s="8"/>
      <c r="AQ57" s="8"/>
      <c r="AY57" s="8"/>
      <c r="AZ57" s="8"/>
      <c r="BA57" s="8"/>
      <c r="BB57" s="8"/>
      <c r="BC57" s="8"/>
      <c r="BD57" s="8"/>
      <c r="BE57" s="8"/>
      <c r="BF57" s="8"/>
      <c r="BG57" s="8"/>
      <c r="BH57" s="8"/>
      <c r="BI57" s="8"/>
      <c r="BJ57" s="8"/>
      <c r="BK57" s="8"/>
      <c r="BL57" s="8"/>
      <c r="BM57" s="8"/>
      <c r="BN57" s="8"/>
    </row>
    <row r="58" spans="1:66" x14ac:dyDescent="0.3">
      <c r="A58" s="14">
        <v>56</v>
      </c>
      <c r="B58" s="20">
        <v>329983443.40110284</v>
      </c>
      <c r="AH58" s="8"/>
      <c r="AI58" s="8"/>
      <c r="AJ58" s="8"/>
      <c r="AK58" s="8">
        <v>330000000</v>
      </c>
      <c r="AL58" s="8">
        <v>24</v>
      </c>
      <c r="AM58" s="8"/>
      <c r="AN58" s="8"/>
      <c r="AO58" s="8"/>
      <c r="AP58" s="8"/>
      <c r="AQ58" s="8"/>
      <c r="AY58" s="8"/>
      <c r="AZ58" s="8"/>
      <c r="BA58" s="8"/>
      <c r="BB58" s="8"/>
      <c r="BC58" s="8"/>
      <c r="BD58" s="8"/>
      <c r="BE58" s="8"/>
      <c r="BF58" s="8"/>
      <c r="BG58" s="8"/>
      <c r="BH58" s="8"/>
      <c r="BI58" s="8"/>
      <c r="BJ58" s="8"/>
      <c r="BK58" s="8"/>
      <c r="BL58" s="8"/>
      <c r="BM58" s="8"/>
      <c r="BN58" s="8"/>
    </row>
    <row r="59" spans="1:66" x14ac:dyDescent="0.3">
      <c r="A59" s="14">
        <v>57</v>
      </c>
      <c r="B59" s="20">
        <v>178057726.68650332</v>
      </c>
      <c r="AH59" s="8"/>
      <c r="AI59" s="8"/>
      <c r="AJ59" s="8"/>
      <c r="AK59" s="8">
        <v>330000000</v>
      </c>
      <c r="AL59" s="8">
        <v>28</v>
      </c>
      <c r="AM59" s="8"/>
      <c r="AN59" s="8"/>
      <c r="AO59" s="8"/>
      <c r="AP59" s="8"/>
      <c r="AQ59" s="8"/>
      <c r="AY59" s="8"/>
      <c r="AZ59" s="8"/>
      <c r="BA59" s="8"/>
      <c r="BB59" s="8"/>
      <c r="BC59" s="8"/>
      <c r="BD59" s="8"/>
      <c r="BE59" s="8"/>
      <c r="BF59" s="8"/>
      <c r="BG59" s="8"/>
      <c r="BH59" s="8"/>
      <c r="BI59" s="8"/>
      <c r="BJ59" s="8"/>
      <c r="BK59" s="8"/>
      <c r="BL59" s="8"/>
      <c r="BM59" s="8"/>
      <c r="BN59" s="8"/>
    </row>
    <row r="60" spans="1:66" x14ac:dyDescent="0.3">
      <c r="A60" s="14">
        <v>58</v>
      </c>
      <c r="B60" s="20">
        <v>172908281.61208606</v>
      </c>
      <c r="AH60" s="8"/>
      <c r="AI60" s="8"/>
      <c r="AJ60" s="8"/>
      <c r="AK60" s="8">
        <v>340000000</v>
      </c>
      <c r="AL60" s="8">
        <v>28</v>
      </c>
      <c r="AM60" s="8"/>
      <c r="AN60" s="8"/>
      <c r="AO60" s="8"/>
      <c r="AP60" s="8"/>
      <c r="AQ60" s="8"/>
      <c r="AY60" s="8"/>
      <c r="AZ60" s="8"/>
      <c r="BA60" s="8"/>
      <c r="BB60" s="8"/>
      <c r="BC60" s="8"/>
      <c r="BD60" s="8"/>
      <c r="BE60" s="8"/>
      <c r="BF60" s="8"/>
      <c r="BG60" s="8"/>
      <c r="BH60" s="8"/>
      <c r="BI60" s="8"/>
      <c r="BJ60" s="8"/>
      <c r="BK60" s="8"/>
      <c r="BL60" s="8"/>
      <c r="BM60" s="8"/>
      <c r="BN60" s="8"/>
    </row>
    <row r="61" spans="1:66" x14ac:dyDescent="0.3">
      <c r="A61" s="14">
        <v>59</v>
      </c>
      <c r="B61" s="20">
        <v>455620420.72265518</v>
      </c>
      <c r="AH61" s="8"/>
      <c r="AI61" s="8"/>
      <c r="AJ61" s="8"/>
      <c r="AK61" s="8">
        <v>340000000</v>
      </c>
      <c r="AL61" s="8">
        <v>19</v>
      </c>
      <c r="AM61" s="8"/>
      <c r="AN61" s="8"/>
      <c r="AO61" s="8"/>
      <c r="AP61" s="8"/>
      <c r="AQ61" s="8"/>
      <c r="AY61" s="8"/>
      <c r="AZ61" s="8"/>
      <c r="BA61" s="8"/>
      <c r="BB61" s="8"/>
      <c r="BC61" s="8"/>
      <c r="BD61" s="8"/>
      <c r="BE61" s="8"/>
      <c r="BF61" s="8"/>
      <c r="BG61" s="8"/>
      <c r="BH61" s="8"/>
      <c r="BI61" s="8"/>
      <c r="BJ61" s="8"/>
      <c r="BK61" s="8"/>
      <c r="BL61" s="8"/>
      <c r="BM61" s="8"/>
      <c r="BN61" s="8"/>
    </row>
    <row r="62" spans="1:66" x14ac:dyDescent="0.3">
      <c r="A62" s="14">
        <v>60</v>
      </c>
      <c r="B62" s="20">
        <v>326617154.86967605</v>
      </c>
      <c r="AH62" s="8"/>
      <c r="AI62" s="8"/>
      <c r="AJ62" s="8"/>
      <c r="AK62" s="8">
        <v>350000000</v>
      </c>
      <c r="AL62" s="8">
        <v>19</v>
      </c>
      <c r="AM62" s="8"/>
      <c r="AN62" s="8"/>
      <c r="AO62" s="8"/>
      <c r="AP62" s="8"/>
      <c r="AQ62" s="8"/>
      <c r="AY62" s="8"/>
      <c r="AZ62" s="8"/>
      <c r="BA62" s="8"/>
      <c r="BB62" s="8"/>
      <c r="BC62" s="8"/>
      <c r="BD62" s="8"/>
      <c r="BE62" s="8"/>
      <c r="BF62" s="8"/>
      <c r="BG62" s="8"/>
      <c r="BH62" s="8"/>
      <c r="BI62" s="8"/>
      <c r="BJ62" s="8"/>
      <c r="BK62" s="8"/>
      <c r="BL62" s="8"/>
      <c r="BM62" s="8"/>
      <c r="BN62" s="8"/>
    </row>
    <row r="63" spans="1:66" x14ac:dyDescent="0.3">
      <c r="A63" s="14">
        <v>61</v>
      </c>
      <c r="B63" s="20">
        <v>315323706.46830767</v>
      </c>
      <c r="AH63" s="8"/>
      <c r="AI63" s="8"/>
      <c r="AJ63" s="8"/>
      <c r="AK63" s="8">
        <v>350000000</v>
      </c>
      <c r="AL63" s="8">
        <v>20</v>
      </c>
      <c r="AM63" s="8"/>
      <c r="AN63" s="8"/>
      <c r="AO63" s="8"/>
      <c r="AP63" s="8"/>
      <c r="AQ63" s="8"/>
      <c r="AY63" s="8"/>
      <c r="AZ63" s="8"/>
      <c r="BA63" s="8"/>
      <c r="BB63" s="8"/>
      <c r="BC63" s="8"/>
      <c r="BD63" s="8"/>
      <c r="BE63" s="8"/>
      <c r="BF63" s="8"/>
      <c r="BG63" s="8"/>
      <c r="BH63" s="8"/>
      <c r="BI63" s="8"/>
      <c r="BJ63" s="8"/>
      <c r="BK63" s="8"/>
      <c r="BL63" s="8"/>
      <c r="BM63" s="8"/>
      <c r="BN63" s="8"/>
    </row>
    <row r="64" spans="1:66" x14ac:dyDescent="0.3">
      <c r="A64" s="14">
        <v>62</v>
      </c>
      <c r="B64" s="20">
        <v>368278229.9059974</v>
      </c>
      <c r="AH64" s="8"/>
      <c r="AI64" s="8"/>
      <c r="AJ64" s="8"/>
      <c r="AK64" s="8">
        <v>360000000</v>
      </c>
      <c r="AL64" s="8">
        <v>20</v>
      </c>
      <c r="AM64" s="8"/>
      <c r="AN64" s="8"/>
      <c r="AO64" s="8"/>
      <c r="AP64" s="8"/>
      <c r="AQ64" s="8"/>
      <c r="AY64" s="8"/>
      <c r="AZ64" s="8"/>
      <c r="BA64" s="8"/>
      <c r="BB64" s="8"/>
      <c r="BC64" s="8"/>
      <c r="BD64" s="8"/>
      <c r="BE64" s="8"/>
      <c r="BF64" s="8"/>
      <c r="BG64" s="8"/>
      <c r="BH64" s="8"/>
      <c r="BI64" s="8"/>
      <c r="BJ64" s="8"/>
      <c r="BK64" s="8"/>
      <c r="BL64" s="8"/>
      <c r="BM64" s="8"/>
      <c r="BN64" s="8"/>
    </row>
    <row r="65" spans="1:66" x14ac:dyDescent="0.3">
      <c r="A65" s="14">
        <v>63</v>
      </c>
      <c r="B65" s="20">
        <v>113491412.61247461</v>
      </c>
      <c r="AH65" s="8"/>
      <c r="AI65" s="8"/>
      <c r="AJ65" s="8"/>
      <c r="AK65" s="8">
        <v>360000000</v>
      </c>
      <c r="AL65" s="8">
        <v>23</v>
      </c>
      <c r="AM65" s="8"/>
      <c r="AN65" s="8"/>
      <c r="AO65" s="8"/>
      <c r="AP65" s="8"/>
      <c r="AQ65" s="8"/>
      <c r="AY65" s="8"/>
      <c r="AZ65" s="8"/>
      <c r="BA65" s="8"/>
      <c r="BB65" s="8"/>
      <c r="BC65" s="8"/>
      <c r="BD65" s="8"/>
      <c r="BE65" s="8"/>
      <c r="BF65" s="8"/>
      <c r="BG65" s="8"/>
      <c r="BH65" s="8"/>
      <c r="BI65" s="8"/>
      <c r="BJ65" s="8"/>
      <c r="BK65" s="8"/>
      <c r="BL65" s="8"/>
      <c r="BM65" s="8"/>
      <c r="BN65" s="8"/>
    </row>
    <row r="66" spans="1:66" x14ac:dyDescent="0.3">
      <c r="A66" s="14">
        <v>64</v>
      </c>
      <c r="B66" s="20">
        <v>50293096.685038097</v>
      </c>
      <c r="AH66" s="8"/>
      <c r="AI66" s="8"/>
      <c r="AJ66" s="8"/>
      <c r="AK66" s="8">
        <v>370000000</v>
      </c>
      <c r="AL66" s="8">
        <v>23</v>
      </c>
      <c r="AM66" s="8"/>
      <c r="AN66" s="8"/>
      <c r="AO66" s="8"/>
      <c r="AP66" s="8"/>
      <c r="AQ66" s="8"/>
      <c r="AY66" s="8"/>
      <c r="AZ66" s="8"/>
      <c r="BA66" s="8"/>
      <c r="BB66" s="8"/>
      <c r="BC66" s="8"/>
      <c r="BD66" s="8"/>
      <c r="BE66" s="8"/>
      <c r="BF66" s="8"/>
      <c r="BG66" s="8"/>
      <c r="BH66" s="8"/>
      <c r="BI66" s="8"/>
      <c r="BJ66" s="8"/>
      <c r="BK66" s="8"/>
      <c r="BL66" s="8"/>
      <c r="BM66" s="8"/>
      <c r="BN66" s="8"/>
    </row>
    <row r="67" spans="1:66" x14ac:dyDescent="0.3">
      <c r="A67" s="14">
        <v>65</v>
      </c>
      <c r="B67" s="20">
        <v>128410086.80947825</v>
      </c>
      <c r="AH67" s="8"/>
      <c r="AI67" s="8"/>
      <c r="AJ67" s="8"/>
      <c r="AK67" s="8">
        <v>370000000</v>
      </c>
      <c r="AL67" s="8">
        <v>20</v>
      </c>
      <c r="AM67" s="8"/>
      <c r="AN67" s="8"/>
      <c r="AO67" s="8"/>
      <c r="AP67" s="8"/>
      <c r="AQ67" s="8"/>
      <c r="AY67" s="8"/>
      <c r="AZ67" s="8"/>
      <c r="BA67" s="8"/>
      <c r="BB67" s="8"/>
      <c r="BC67" s="8"/>
      <c r="BD67" s="8"/>
      <c r="BE67" s="8"/>
      <c r="BF67" s="8"/>
      <c r="BG67" s="8"/>
      <c r="BH67" s="8"/>
      <c r="BI67" s="8"/>
      <c r="BJ67" s="8"/>
      <c r="BK67" s="8"/>
      <c r="BL67" s="8"/>
      <c r="BM67" s="8"/>
      <c r="BN67" s="8"/>
    </row>
    <row r="68" spans="1:66" x14ac:dyDescent="0.3">
      <c r="A68" s="14">
        <v>66</v>
      </c>
      <c r="B68" s="20">
        <v>77075683.144262776</v>
      </c>
      <c r="AH68" s="8"/>
      <c r="AI68" s="8"/>
      <c r="AJ68" s="8"/>
      <c r="AK68" s="8">
        <v>380000000</v>
      </c>
      <c r="AL68" s="8">
        <v>20</v>
      </c>
      <c r="AM68" s="8"/>
      <c r="AN68" s="8"/>
      <c r="AO68" s="8"/>
      <c r="AP68" s="8"/>
      <c r="AQ68" s="8"/>
      <c r="AY68" s="8"/>
      <c r="AZ68" s="8"/>
      <c r="BA68" s="8"/>
      <c r="BB68" s="8"/>
      <c r="BC68" s="8"/>
      <c r="BD68" s="8"/>
      <c r="BE68" s="8"/>
      <c r="BF68" s="8"/>
      <c r="BG68" s="8"/>
      <c r="BH68" s="8"/>
      <c r="BI68" s="8"/>
      <c r="BJ68" s="8"/>
      <c r="BK68" s="8"/>
      <c r="BL68" s="8"/>
      <c r="BM68" s="8"/>
      <c r="BN68" s="8"/>
    </row>
    <row r="69" spans="1:66" x14ac:dyDescent="0.3">
      <c r="A69" s="14">
        <v>67</v>
      </c>
      <c r="B69" s="20">
        <v>286003411.50446361</v>
      </c>
      <c r="AH69" s="8"/>
      <c r="AI69" s="8"/>
      <c r="AJ69" s="8"/>
      <c r="AK69" s="8">
        <v>380000000</v>
      </c>
      <c r="AL69" s="8">
        <v>20</v>
      </c>
      <c r="AM69" s="8"/>
      <c r="AN69" s="8"/>
      <c r="AO69" s="8"/>
      <c r="AP69" s="8"/>
      <c r="AQ69" s="8"/>
      <c r="AY69" s="8"/>
      <c r="AZ69" s="8"/>
      <c r="BA69" s="8"/>
      <c r="BB69" s="8"/>
      <c r="BC69" s="8"/>
      <c r="BD69" s="8"/>
      <c r="BE69" s="8"/>
      <c r="BF69" s="8"/>
      <c r="BG69" s="8"/>
      <c r="BH69" s="8"/>
      <c r="BI69" s="8"/>
      <c r="BJ69" s="8"/>
      <c r="BK69" s="8"/>
      <c r="BL69" s="8"/>
      <c r="BM69" s="8"/>
      <c r="BN69" s="8"/>
    </row>
    <row r="70" spans="1:66" x14ac:dyDescent="0.3">
      <c r="A70" s="14">
        <v>68</v>
      </c>
      <c r="B70" s="20">
        <v>226052971.38311973</v>
      </c>
      <c r="AH70" s="8"/>
      <c r="AI70" s="8"/>
      <c r="AJ70" s="8"/>
      <c r="AK70" s="8">
        <v>390000000</v>
      </c>
      <c r="AL70" s="8">
        <v>20</v>
      </c>
      <c r="AM70" s="8"/>
      <c r="AN70" s="8"/>
      <c r="AO70" s="8"/>
      <c r="AP70" s="8"/>
      <c r="AQ70" s="8"/>
      <c r="AY70" s="8"/>
      <c r="AZ70" s="8"/>
      <c r="BA70" s="8"/>
      <c r="BB70" s="8"/>
      <c r="BC70" s="8"/>
      <c r="BD70" s="8"/>
      <c r="BE70" s="8"/>
      <c r="BF70" s="8"/>
      <c r="BG70" s="8"/>
      <c r="BH70" s="8"/>
      <c r="BI70" s="8"/>
      <c r="BJ70" s="8"/>
      <c r="BK70" s="8"/>
      <c r="BL70" s="8"/>
      <c r="BM70" s="8"/>
      <c r="BN70" s="8"/>
    </row>
    <row r="71" spans="1:66" x14ac:dyDescent="0.3">
      <c r="A71" s="14">
        <v>69</v>
      </c>
      <c r="B71" s="20">
        <v>367249333.26442343</v>
      </c>
      <c r="AH71" s="8"/>
      <c r="AI71" s="8"/>
      <c r="AJ71" s="8"/>
      <c r="AK71" s="8">
        <v>390000000</v>
      </c>
      <c r="AL71" s="8">
        <v>24</v>
      </c>
      <c r="AM71" s="8"/>
      <c r="AN71" s="8"/>
      <c r="AO71" s="8"/>
      <c r="AP71" s="8"/>
      <c r="AQ71" s="8"/>
      <c r="AY71" s="8"/>
      <c r="AZ71" s="8"/>
      <c r="BA71" s="8"/>
      <c r="BB71" s="8"/>
      <c r="BC71" s="8"/>
      <c r="BD71" s="8"/>
      <c r="BE71" s="8"/>
      <c r="BF71" s="8"/>
      <c r="BG71" s="8"/>
      <c r="BH71" s="8"/>
      <c r="BI71" s="8"/>
      <c r="BJ71" s="8"/>
      <c r="BK71" s="8"/>
      <c r="BL71" s="8"/>
      <c r="BM71" s="8"/>
      <c r="BN71" s="8"/>
    </row>
    <row r="72" spans="1:66" x14ac:dyDescent="0.3">
      <c r="A72" s="14">
        <v>70</v>
      </c>
      <c r="B72" s="20">
        <v>230359067.38045302</v>
      </c>
      <c r="AH72" s="8"/>
      <c r="AI72" s="8"/>
      <c r="AJ72" s="8"/>
      <c r="AK72" s="8">
        <v>400000000</v>
      </c>
      <c r="AL72" s="8">
        <v>24</v>
      </c>
      <c r="AM72" s="8"/>
      <c r="AN72" s="8"/>
      <c r="AO72" s="8"/>
      <c r="AP72" s="8"/>
      <c r="AQ72" s="8"/>
      <c r="AY72" s="8"/>
      <c r="AZ72" s="8"/>
      <c r="BA72" s="8"/>
      <c r="BB72" s="8"/>
      <c r="BC72" s="8"/>
      <c r="BD72" s="8"/>
      <c r="BE72" s="8"/>
      <c r="BF72" s="8"/>
      <c r="BG72" s="8"/>
      <c r="BH72" s="8"/>
      <c r="BI72" s="8"/>
      <c r="BJ72" s="8"/>
      <c r="BK72" s="8"/>
      <c r="BL72" s="8"/>
      <c r="BM72" s="8"/>
      <c r="BN72" s="8"/>
    </row>
    <row r="73" spans="1:66" x14ac:dyDescent="0.3">
      <c r="A73" s="14">
        <v>71</v>
      </c>
      <c r="B73" s="20">
        <v>238475602.99085838</v>
      </c>
      <c r="AH73" s="8"/>
      <c r="AI73" s="8"/>
      <c r="AJ73" s="8"/>
      <c r="AK73" s="8">
        <v>400000000</v>
      </c>
      <c r="AL73" s="8">
        <v>16</v>
      </c>
      <c r="AM73" s="8"/>
      <c r="AN73" s="8"/>
      <c r="AO73" s="8"/>
      <c r="AP73" s="8"/>
      <c r="AQ73" s="8"/>
      <c r="AY73" s="8"/>
      <c r="AZ73" s="8"/>
      <c r="BA73" s="8"/>
      <c r="BB73" s="8"/>
      <c r="BC73" s="8"/>
      <c r="BD73" s="8"/>
      <c r="BE73" s="8"/>
      <c r="BF73" s="8"/>
      <c r="BG73" s="8"/>
      <c r="BH73" s="8"/>
      <c r="BI73" s="8"/>
      <c r="BJ73" s="8"/>
      <c r="BK73" s="8"/>
      <c r="BL73" s="8"/>
      <c r="BM73" s="8"/>
      <c r="BN73" s="8"/>
    </row>
    <row r="74" spans="1:66" x14ac:dyDescent="0.3">
      <c r="A74" s="14">
        <v>72</v>
      </c>
      <c r="B74" s="20">
        <v>353853994.84067845</v>
      </c>
      <c r="AH74" s="8"/>
      <c r="AI74" s="8"/>
      <c r="AJ74" s="8"/>
      <c r="AK74" s="8">
        <v>410000000</v>
      </c>
      <c r="AL74" s="8">
        <v>16</v>
      </c>
      <c r="AM74" s="8"/>
      <c r="AN74" s="8"/>
      <c r="AO74" s="8"/>
      <c r="AP74" s="8"/>
      <c r="AQ74" s="8"/>
      <c r="AY74" s="8"/>
      <c r="AZ74" s="8"/>
      <c r="BA74" s="8"/>
      <c r="BB74" s="8"/>
      <c r="BC74" s="8"/>
      <c r="BD74" s="8"/>
      <c r="BE74" s="8"/>
      <c r="BF74" s="8"/>
      <c r="BG74" s="8"/>
      <c r="BH74" s="8"/>
      <c r="BI74" s="8"/>
      <c r="BJ74" s="8"/>
      <c r="BK74" s="8"/>
      <c r="BL74" s="8"/>
      <c r="BM74" s="8"/>
      <c r="BN74" s="8"/>
    </row>
    <row r="75" spans="1:66" x14ac:dyDescent="0.3">
      <c r="A75" s="14">
        <v>73</v>
      </c>
      <c r="B75" s="20">
        <v>244575555.43355054</v>
      </c>
      <c r="AH75" s="8"/>
      <c r="AI75" s="8"/>
      <c r="AJ75" s="8"/>
      <c r="AK75" s="8">
        <v>410000000</v>
      </c>
      <c r="AL75" s="8">
        <v>21</v>
      </c>
      <c r="AM75" s="8"/>
      <c r="AN75" s="8"/>
      <c r="AO75" s="8"/>
      <c r="AP75" s="8"/>
      <c r="AQ75" s="8"/>
      <c r="AY75" s="8"/>
      <c r="AZ75" s="8"/>
      <c r="BA75" s="8"/>
      <c r="BB75" s="8"/>
      <c r="BC75" s="8"/>
      <c r="BD75" s="8"/>
      <c r="BE75" s="8"/>
      <c r="BF75" s="8"/>
      <c r="BG75" s="8"/>
      <c r="BH75" s="8"/>
      <c r="BI75" s="8"/>
      <c r="BJ75" s="8"/>
      <c r="BK75" s="8"/>
      <c r="BL75" s="8"/>
      <c r="BM75" s="8"/>
      <c r="BN75" s="8"/>
    </row>
    <row r="76" spans="1:66" x14ac:dyDescent="0.3">
      <c r="A76" s="14">
        <v>74</v>
      </c>
      <c r="B76" s="20">
        <v>69956191.689727128</v>
      </c>
      <c r="AH76" s="8"/>
      <c r="AI76" s="8"/>
      <c r="AJ76" s="8"/>
      <c r="AK76" s="8">
        <v>420000000</v>
      </c>
      <c r="AL76" s="8">
        <v>21</v>
      </c>
      <c r="AM76" s="8"/>
      <c r="AN76" s="8"/>
      <c r="AO76" s="8"/>
      <c r="AP76" s="8"/>
      <c r="AQ76" s="8"/>
      <c r="AY76" s="8"/>
      <c r="AZ76" s="8"/>
      <c r="BA76" s="8"/>
      <c r="BB76" s="8"/>
      <c r="BC76" s="8"/>
      <c r="BD76" s="8"/>
      <c r="BE76" s="8"/>
      <c r="BF76" s="8"/>
      <c r="BG76" s="8"/>
      <c r="BH76" s="8"/>
      <c r="BI76" s="8"/>
      <c r="BJ76" s="8"/>
      <c r="BK76" s="8"/>
      <c r="BL76" s="8"/>
      <c r="BM76" s="8"/>
      <c r="BN76" s="8"/>
    </row>
    <row r="77" spans="1:66" x14ac:dyDescent="0.3">
      <c r="A77" s="14">
        <v>75</v>
      </c>
      <c r="B77" s="20">
        <v>132901088.9593714</v>
      </c>
      <c r="AH77" s="8"/>
      <c r="AI77" s="8"/>
      <c r="AJ77" s="8"/>
      <c r="AK77" s="8">
        <v>420000000</v>
      </c>
      <c r="AL77" s="8">
        <v>27</v>
      </c>
      <c r="AM77" s="8"/>
      <c r="AN77" s="8"/>
      <c r="AO77" s="8"/>
      <c r="AP77" s="8"/>
      <c r="AQ77" s="8"/>
      <c r="AY77" s="8"/>
      <c r="AZ77" s="8"/>
      <c r="BA77" s="8"/>
      <c r="BB77" s="8"/>
      <c r="BC77" s="8"/>
      <c r="BD77" s="8"/>
      <c r="BE77" s="8"/>
      <c r="BF77" s="8"/>
      <c r="BG77" s="8"/>
      <c r="BH77" s="8"/>
      <c r="BI77" s="8"/>
      <c r="BJ77" s="8"/>
      <c r="BK77" s="8"/>
      <c r="BL77" s="8"/>
      <c r="BM77" s="8"/>
      <c r="BN77" s="8"/>
    </row>
    <row r="78" spans="1:66" x14ac:dyDescent="0.3">
      <c r="A78" s="14">
        <v>76</v>
      </c>
      <c r="B78" s="20">
        <v>122879690.33020957</v>
      </c>
      <c r="AH78" s="8"/>
      <c r="AI78" s="8"/>
      <c r="AJ78" s="8"/>
      <c r="AK78" s="8">
        <v>430000000</v>
      </c>
      <c r="AL78" s="8">
        <v>27</v>
      </c>
      <c r="AM78" s="8"/>
      <c r="AN78" s="8"/>
      <c r="AO78" s="8"/>
      <c r="AP78" s="8"/>
      <c r="AQ78" s="8"/>
      <c r="AY78" s="8"/>
      <c r="AZ78" s="8"/>
      <c r="BA78" s="8"/>
      <c r="BB78" s="8"/>
      <c r="BC78" s="8"/>
      <c r="BD78" s="8"/>
      <c r="BE78" s="8"/>
      <c r="BF78" s="8"/>
      <c r="BG78" s="8"/>
      <c r="BH78" s="8"/>
      <c r="BI78" s="8"/>
      <c r="BJ78" s="8"/>
      <c r="BK78" s="8"/>
      <c r="BL78" s="8"/>
      <c r="BM78" s="8"/>
      <c r="BN78" s="8"/>
    </row>
    <row r="79" spans="1:66" x14ac:dyDescent="0.3">
      <c r="A79" s="14">
        <v>77</v>
      </c>
      <c r="B79" s="20">
        <v>356902388.20487541</v>
      </c>
      <c r="AH79" s="8"/>
      <c r="AI79" s="8"/>
      <c r="AJ79" s="8"/>
      <c r="AK79" s="8">
        <v>430000000</v>
      </c>
      <c r="AL79" s="8">
        <v>19</v>
      </c>
      <c r="AM79" s="8"/>
      <c r="AN79" s="8"/>
      <c r="AO79" s="8"/>
      <c r="AP79" s="8"/>
      <c r="AQ79" s="8"/>
      <c r="AY79" s="8"/>
      <c r="AZ79" s="8"/>
      <c r="BA79" s="8"/>
      <c r="BB79" s="8"/>
      <c r="BC79" s="8"/>
      <c r="BD79" s="8"/>
      <c r="BE79" s="8"/>
      <c r="BF79" s="8"/>
      <c r="BG79" s="8"/>
      <c r="BH79" s="8"/>
      <c r="BI79" s="8"/>
      <c r="BJ79" s="8"/>
      <c r="BK79" s="8"/>
      <c r="BL79" s="8"/>
      <c r="BM79" s="8"/>
      <c r="BN79" s="8"/>
    </row>
    <row r="80" spans="1:66" x14ac:dyDescent="0.3">
      <c r="A80" s="14">
        <v>78</v>
      </c>
      <c r="B80" s="20">
        <v>326182400.44958496</v>
      </c>
      <c r="AH80" s="8"/>
      <c r="AI80" s="8"/>
      <c r="AJ80" s="8"/>
      <c r="AK80" s="8">
        <v>440000000</v>
      </c>
      <c r="AL80" s="8">
        <v>19</v>
      </c>
      <c r="AM80" s="8"/>
      <c r="AN80" s="8"/>
      <c r="AO80" s="8"/>
      <c r="AP80" s="8"/>
      <c r="AQ80" s="8"/>
      <c r="AY80" s="8"/>
      <c r="AZ80" s="8"/>
      <c r="BA80" s="8"/>
      <c r="BB80" s="8"/>
      <c r="BC80" s="8"/>
      <c r="BD80" s="8"/>
      <c r="BE80" s="8"/>
      <c r="BF80" s="8"/>
      <c r="BG80" s="8"/>
      <c r="BH80" s="8"/>
      <c r="BI80" s="8"/>
      <c r="BJ80" s="8"/>
      <c r="BK80" s="8"/>
      <c r="BL80" s="8"/>
      <c r="BM80" s="8"/>
      <c r="BN80" s="8"/>
    </row>
    <row r="81" spans="1:66" x14ac:dyDescent="0.3">
      <c r="A81" s="14">
        <v>79</v>
      </c>
      <c r="B81" s="20">
        <v>81549760.299264595</v>
      </c>
      <c r="AH81" s="8"/>
      <c r="AI81" s="8"/>
      <c r="AJ81" s="8"/>
      <c r="AK81" s="8">
        <v>440000000</v>
      </c>
      <c r="AL81" s="8">
        <v>26</v>
      </c>
      <c r="AM81" s="8"/>
      <c r="AN81" s="8"/>
      <c r="AO81" s="8"/>
      <c r="AP81" s="8"/>
      <c r="AQ81" s="8"/>
      <c r="AY81" s="8"/>
      <c r="AZ81" s="8"/>
      <c r="BA81" s="8"/>
      <c r="BB81" s="8"/>
      <c r="BC81" s="8"/>
      <c r="BD81" s="8"/>
      <c r="BE81" s="8"/>
      <c r="BF81" s="8"/>
      <c r="BG81" s="8"/>
      <c r="BH81" s="8"/>
      <c r="BI81" s="8"/>
      <c r="BJ81" s="8"/>
      <c r="BK81" s="8"/>
      <c r="BL81" s="8"/>
      <c r="BM81" s="8"/>
      <c r="BN81" s="8"/>
    </row>
    <row r="82" spans="1:66" x14ac:dyDescent="0.3">
      <c r="A82" s="14">
        <v>80</v>
      </c>
      <c r="B82" s="20">
        <v>287622619.08433563</v>
      </c>
      <c r="AH82" s="8"/>
      <c r="AI82" s="8"/>
      <c r="AJ82" s="8"/>
      <c r="AK82" s="8">
        <v>450000000</v>
      </c>
      <c r="AL82" s="8">
        <v>26</v>
      </c>
      <c r="AM82" s="8"/>
      <c r="AN82" s="8"/>
      <c r="AO82" s="8"/>
      <c r="AP82" s="8"/>
      <c r="AQ82" s="8"/>
      <c r="AY82" s="8"/>
      <c r="AZ82" s="8"/>
      <c r="BA82" s="8"/>
      <c r="BB82" s="8"/>
      <c r="BC82" s="8"/>
      <c r="BD82" s="8"/>
      <c r="BE82" s="8"/>
      <c r="BF82" s="8"/>
      <c r="BG82" s="8"/>
      <c r="BH82" s="8"/>
      <c r="BI82" s="8"/>
      <c r="BJ82" s="8"/>
      <c r="BK82" s="8"/>
      <c r="BL82" s="8"/>
      <c r="BM82" s="8"/>
      <c r="BN82" s="8"/>
    </row>
    <row r="83" spans="1:66" x14ac:dyDescent="0.3">
      <c r="A83" s="14">
        <v>81</v>
      </c>
      <c r="B83" s="20">
        <v>204245222.78250343</v>
      </c>
      <c r="AH83" s="8"/>
      <c r="AI83" s="8"/>
      <c r="AJ83" s="8"/>
      <c r="AK83" s="8">
        <v>450000000</v>
      </c>
      <c r="AL83" s="8">
        <v>24</v>
      </c>
      <c r="AM83" s="8"/>
      <c r="AN83" s="8"/>
      <c r="AO83" s="8"/>
      <c r="AP83" s="8"/>
      <c r="AQ83" s="8"/>
      <c r="AY83" s="8"/>
      <c r="AZ83" s="8"/>
      <c r="BA83" s="8"/>
      <c r="BB83" s="8"/>
      <c r="BC83" s="8"/>
      <c r="BD83" s="8"/>
      <c r="BE83" s="8"/>
      <c r="BF83" s="8"/>
      <c r="BG83" s="8"/>
      <c r="BH83" s="8"/>
      <c r="BI83" s="8"/>
      <c r="BJ83" s="8"/>
      <c r="BK83" s="8"/>
      <c r="BL83" s="8"/>
      <c r="BM83" s="8"/>
      <c r="BN83" s="8"/>
    </row>
    <row r="84" spans="1:66" x14ac:dyDescent="0.3">
      <c r="A84" s="14">
        <v>82</v>
      </c>
      <c r="B84" s="20">
        <v>457176226.99445534</v>
      </c>
      <c r="AH84" s="8"/>
      <c r="AI84" s="8"/>
      <c r="AJ84" s="8"/>
      <c r="AK84" s="8">
        <v>460000000</v>
      </c>
      <c r="AL84" s="8">
        <v>24</v>
      </c>
      <c r="AM84" s="8"/>
      <c r="AN84" s="8"/>
      <c r="AO84" s="8"/>
      <c r="AP84" s="8"/>
      <c r="AQ84" s="8"/>
      <c r="AY84" s="8"/>
      <c r="AZ84" s="8"/>
      <c r="BA84" s="8"/>
      <c r="BB84" s="8"/>
      <c r="BC84" s="8"/>
      <c r="BD84" s="8"/>
      <c r="BE84" s="8"/>
      <c r="BF84" s="8"/>
      <c r="BG84" s="8"/>
      <c r="BH84" s="8"/>
      <c r="BI84" s="8"/>
      <c r="BJ84" s="8"/>
      <c r="BK84" s="8"/>
      <c r="BL84" s="8"/>
      <c r="BM84" s="8"/>
      <c r="BN84" s="8"/>
    </row>
    <row r="85" spans="1:66" x14ac:dyDescent="0.3">
      <c r="A85" s="14">
        <v>83</v>
      </c>
      <c r="B85" s="20">
        <v>371785336.27087605</v>
      </c>
      <c r="AH85" s="8"/>
      <c r="AI85" s="8"/>
      <c r="AJ85" s="8"/>
      <c r="AK85" s="8">
        <v>460000000</v>
      </c>
      <c r="AL85" s="8">
        <v>23</v>
      </c>
      <c r="AM85" s="8"/>
      <c r="AN85" s="8"/>
      <c r="AO85" s="8"/>
      <c r="AP85" s="8"/>
      <c r="AQ85" s="8"/>
      <c r="AY85" s="8"/>
      <c r="AZ85" s="8"/>
      <c r="BA85" s="8"/>
      <c r="BB85" s="8"/>
      <c r="BC85" s="8"/>
      <c r="BD85" s="8"/>
      <c r="BE85" s="8"/>
      <c r="BF85" s="8"/>
      <c r="BG85" s="8"/>
      <c r="BH85" s="8"/>
      <c r="BI85" s="8"/>
      <c r="BJ85" s="8"/>
      <c r="BK85" s="8"/>
      <c r="BL85" s="8"/>
      <c r="BM85" s="8"/>
      <c r="BN85" s="8"/>
    </row>
    <row r="86" spans="1:66" x14ac:dyDescent="0.3">
      <c r="A86" s="14">
        <v>84</v>
      </c>
      <c r="B86" s="20">
        <v>432439569.41310501</v>
      </c>
      <c r="AH86" s="8"/>
      <c r="AI86" s="8"/>
      <c r="AJ86" s="8"/>
      <c r="AK86" s="8">
        <v>470000000</v>
      </c>
      <c r="AL86" s="8">
        <v>23</v>
      </c>
      <c r="AM86" s="8"/>
      <c r="AN86" s="8"/>
      <c r="AO86" s="8"/>
      <c r="AP86" s="8"/>
      <c r="AQ86" s="8"/>
      <c r="AY86" s="8"/>
      <c r="AZ86" s="8"/>
      <c r="BA86" s="8"/>
      <c r="BB86" s="8"/>
      <c r="BC86" s="8"/>
      <c r="BD86" s="8"/>
      <c r="BE86" s="8"/>
      <c r="BF86" s="8"/>
      <c r="BG86" s="8"/>
      <c r="BH86" s="8"/>
      <c r="BI86" s="8"/>
      <c r="BJ86" s="8"/>
      <c r="BK86" s="8"/>
      <c r="BL86" s="8"/>
      <c r="BM86" s="8"/>
      <c r="BN86" s="8"/>
    </row>
    <row r="87" spans="1:66" x14ac:dyDescent="0.3">
      <c r="A87" s="14">
        <v>85</v>
      </c>
      <c r="B87" s="20">
        <v>243011078.75732777</v>
      </c>
      <c r="AH87" s="8"/>
      <c r="AI87" s="8"/>
      <c r="AJ87" s="8"/>
      <c r="AK87" s="8">
        <v>470000000</v>
      </c>
      <c r="AL87" s="8">
        <v>19</v>
      </c>
      <c r="AM87" s="8"/>
      <c r="AN87" s="8"/>
      <c r="AO87" s="8"/>
      <c r="AP87" s="8"/>
      <c r="AQ87" s="8"/>
      <c r="AY87" s="8"/>
      <c r="AZ87" s="8"/>
      <c r="BA87" s="8"/>
      <c r="BB87" s="8"/>
      <c r="BC87" s="8"/>
      <c r="BD87" s="8"/>
      <c r="BE87" s="8"/>
      <c r="BF87" s="8"/>
      <c r="BG87" s="8"/>
      <c r="BH87" s="8"/>
      <c r="BI87" s="8"/>
      <c r="BJ87" s="8"/>
      <c r="BK87" s="8"/>
      <c r="BL87" s="8"/>
      <c r="BM87" s="8"/>
      <c r="BN87" s="8"/>
    </row>
    <row r="88" spans="1:66" x14ac:dyDescent="0.3">
      <c r="A88" s="14">
        <v>86</v>
      </c>
      <c r="B88" s="20">
        <v>337465389.22789997</v>
      </c>
      <c r="AH88" s="8"/>
      <c r="AI88" s="8"/>
      <c r="AJ88" s="8"/>
      <c r="AK88" s="8">
        <v>480000000</v>
      </c>
      <c r="AL88" s="8">
        <v>19</v>
      </c>
      <c r="AM88" s="8"/>
      <c r="AN88" s="8"/>
      <c r="AO88" s="8"/>
      <c r="AP88" s="8"/>
      <c r="AQ88" s="8"/>
      <c r="AY88" s="8"/>
      <c r="AZ88" s="8"/>
      <c r="BA88" s="8"/>
      <c r="BB88" s="8"/>
      <c r="BC88" s="8"/>
      <c r="BD88" s="8"/>
      <c r="BE88" s="8"/>
      <c r="BF88" s="8"/>
      <c r="BG88" s="8"/>
      <c r="BH88" s="8"/>
      <c r="BI88" s="8"/>
      <c r="BJ88" s="8"/>
      <c r="BK88" s="8"/>
      <c r="BL88" s="8"/>
      <c r="BM88" s="8"/>
      <c r="BN88" s="8"/>
    </row>
    <row r="89" spans="1:66" x14ac:dyDescent="0.3">
      <c r="A89" s="14">
        <v>87</v>
      </c>
      <c r="B89" s="20">
        <v>459809244.82950532</v>
      </c>
      <c r="AH89" s="8"/>
      <c r="AI89" s="8"/>
      <c r="AJ89" s="8"/>
      <c r="AK89" s="8">
        <v>480000000</v>
      </c>
      <c r="AL89" s="8">
        <v>16</v>
      </c>
      <c r="AM89" s="8"/>
      <c r="AN89" s="8"/>
      <c r="AO89" s="8"/>
      <c r="AP89" s="8"/>
      <c r="AQ89" s="8"/>
      <c r="AY89" s="8"/>
      <c r="AZ89" s="8"/>
      <c r="BA89" s="8"/>
      <c r="BB89" s="8"/>
      <c r="BC89" s="8"/>
      <c r="BD89" s="8"/>
      <c r="BE89" s="8"/>
      <c r="BF89" s="8"/>
      <c r="BG89" s="8"/>
      <c r="BH89" s="8"/>
      <c r="BI89" s="8"/>
      <c r="BJ89" s="8"/>
      <c r="BK89" s="8"/>
      <c r="BL89" s="8"/>
      <c r="BM89" s="8"/>
      <c r="BN89" s="8"/>
    </row>
    <row r="90" spans="1:66" x14ac:dyDescent="0.3">
      <c r="A90" s="14">
        <v>88</v>
      </c>
      <c r="B90" s="20">
        <v>219305929.93847677</v>
      </c>
      <c r="AH90" s="8"/>
      <c r="AI90" s="8"/>
      <c r="AJ90" s="8"/>
      <c r="AK90" s="8">
        <v>490000000</v>
      </c>
      <c r="AL90" s="8">
        <v>16</v>
      </c>
      <c r="AM90" s="8"/>
      <c r="AN90" s="8"/>
      <c r="AO90" s="8"/>
      <c r="AP90" s="8"/>
      <c r="AQ90" s="8"/>
      <c r="AY90" s="8"/>
      <c r="AZ90" s="8"/>
      <c r="BA90" s="8"/>
      <c r="BB90" s="8"/>
      <c r="BC90" s="8"/>
      <c r="BD90" s="8"/>
      <c r="BE90" s="8"/>
      <c r="BF90" s="8"/>
      <c r="BG90" s="8"/>
      <c r="BH90" s="8"/>
      <c r="BI90" s="8"/>
      <c r="BJ90" s="8"/>
      <c r="BK90" s="8"/>
      <c r="BL90" s="8"/>
      <c r="BM90" s="8"/>
      <c r="BN90" s="8"/>
    </row>
    <row r="91" spans="1:66" x14ac:dyDescent="0.3">
      <c r="A91" s="14">
        <v>89</v>
      </c>
      <c r="B91" s="20">
        <v>196724455.94870007</v>
      </c>
      <c r="AH91" s="8"/>
      <c r="AI91" s="8"/>
      <c r="AJ91" s="8"/>
      <c r="AK91" s="8">
        <v>490000000</v>
      </c>
      <c r="AL91" s="8">
        <v>31</v>
      </c>
      <c r="AM91" s="8"/>
      <c r="AN91" s="8"/>
      <c r="AO91" s="8"/>
      <c r="AP91" s="8"/>
      <c r="AQ91" s="8"/>
      <c r="AY91" s="8"/>
      <c r="AZ91" s="8"/>
      <c r="BA91" s="8"/>
      <c r="BB91" s="8"/>
      <c r="BC91" s="8"/>
      <c r="BD91" s="8"/>
      <c r="BE91" s="8"/>
      <c r="BF91" s="8"/>
      <c r="BG91" s="8"/>
      <c r="BH91" s="8"/>
      <c r="BI91" s="8"/>
      <c r="BJ91" s="8"/>
      <c r="BK91" s="8"/>
      <c r="BL91" s="8"/>
      <c r="BM91" s="8"/>
      <c r="BN91" s="8"/>
    </row>
    <row r="92" spans="1:66" x14ac:dyDescent="0.3">
      <c r="A92" s="14">
        <v>90</v>
      </c>
      <c r="B92" s="20">
        <v>289819423.82943767</v>
      </c>
      <c r="AH92" s="8"/>
      <c r="AI92" s="8"/>
      <c r="AJ92" s="8"/>
      <c r="AK92" s="8">
        <v>500000000</v>
      </c>
      <c r="AL92" s="8">
        <v>31</v>
      </c>
      <c r="AM92" s="8"/>
      <c r="AN92" s="8"/>
      <c r="AO92" s="8"/>
      <c r="AP92" s="8"/>
      <c r="AQ92" s="8"/>
      <c r="AY92" s="8"/>
      <c r="AZ92" s="8"/>
      <c r="BA92" s="8"/>
      <c r="BB92" s="8"/>
      <c r="BC92" s="8"/>
      <c r="BD92" s="8"/>
      <c r="BE92" s="8"/>
      <c r="BF92" s="8"/>
      <c r="BG92" s="8"/>
      <c r="BH92" s="8"/>
      <c r="BI92" s="8"/>
      <c r="BJ92" s="8"/>
      <c r="BK92" s="8"/>
      <c r="BL92" s="8"/>
      <c r="BM92" s="8"/>
      <c r="BN92" s="8"/>
    </row>
    <row r="93" spans="1:66" x14ac:dyDescent="0.3">
      <c r="A93" s="14">
        <v>91</v>
      </c>
      <c r="B93" s="20">
        <v>242956976.48428094</v>
      </c>
      <c r="AH93" s="8"/>
      <c r="AI93" s="8"/>
      <c r="AJ93" s="8"/>
      <c r="AK93" s="8">
        <v>500000000</v>
      </c>
      <c r="AL93" s="8">
        <v>0</v>
      </c>
      <c r="AM93" s="8"/>
      <c r="AN93" s="8"/>
      <c r="AO93" s="8"/>
      <c r="AP93" s="8"/>
      <c r="AQ93" s="8"/>
      <c r="AY93" s="8"/>
      <c r="AZ93" s="8"/>
      <c r="BA93" s="8"/>
      <c r="BB93" s="8"/>
      <c r="BC93" s="8"/>
      <c r="BD93" s="8"/>
      <c r="BE93" s="8"/>
      <c r="BF93" s="8"/>
      <c r="BG93" s="8"/>
      <c r="BH93" s="8"/>
      <c r="BI93" s="8"/>
      <c r="BJ93" s="8"/>
      <c r="BK93" s="8"/>
      <c r="BL93" s="8"/>
      <c r="BM93" s="8"/>
      <c r="BN93" s="8"/>
    </row>
    <row r="94" spans="1:66" x14ac:dyDescent="0.3">
      <c r="A94" s="14">
        <v>92</v>
      </c>
      <c r="B94" s="20">
        <v>491063005.57636219</v>
      </c>
      <c r="AH94" s="8"/>
      <c r="AI94" s="8"/>
      <c r="AJ94" s="8"/>
      <c r="AK94" s="8"/>
      <c r="AL94" s="8"/>
      <c r="AM94" s="8"/>
      <c r="AN94" s="8"/>
      <c r="AO94" s="8"/>
      <c r="AP94" s="8"/>
      <c r="AQ94" s="8"/>
      <c r="AY94" s="8"/>
      <c r="AZ94" s="8"/>
      <c r="BA94" s="8"/>
      <c r="BB94" s="8"/>
      <c r="BC94" s="8"/>
      <c r="BD94" s="8"/>
      <c r="BE94" s="8"/>
      <c r="BF94" s="8"/>
      <c r="BG94" s="8"/>
      <c r="BH94" s="8"/>
      <c r="BI94" s="8"/>
      <c r="BJ94" s="8"/>
      <c r="BK94" s="8"/>
      <c r="BL94" s="8"/>
      <c r="BM94" s="8"/>
      <c r="BN94" s="8"/>
    </row>
    <row r="95" spans="1:66" x14ac:dyDescent="0.3">
      <c r="A95" s="14">
        <v>93</v>
      </c>
      <c r="B95" s="20">
        <v>100161579.07044268</v>
      </c>
      <c r="AH95" s="8"/>
      <c r="AI95" s="8"/>
      <c r="AJ95" s="8"/>
      <c r="AK95" s="8"/>
      <c r="AL95" s="8"/>
      <c r="AM95" s="8"/>
      <c r="AN95" s="8"/>
      <c r="AO95" s="8"/>
      <c r="AP95" s="8"/>
      <c r="AQ95" s="8"/>
      <c r="AY95" s="8"/>
      <c r="AZ95" s="8"/>
      <c r="BA95" s="8"/>
      <c r="BB95" s="8"/>
      <c r="BC95" s="8"/>
      <c r="BD95" s="8"/>
      <c r="BE95" s="8"/>
      <c r="BF95" s="8"/>
      <c r="BG95" s="8"/>
      <c r="BH95" s="8"/>
      <c r="BI95" s="8"/>
      <c r="BJ95" s="8"/>
      <c r="BK95" s="8"/>
      <c r="BL95" s="8"/>
      <c r="BM95" s="8"/>
      <c r="BN95" s="8"/>
    </row>
    <row r="96" spans="1:66" x14ac:dyDescent="0.3">
      <c r="A96" s="14">
        <v>94</v>
      </c>
      <c r="B96" s="20">
        <v>464782612.6745224</v>
      </c>
      <c r="AH96" s="8"/>
      <c r="AI96" s="8"/>
      <c r="AJ96" s="8"/>
      <c r="AK96" s="8"/>
      <c r="AL96" s="8"/>
      <c r="AM96" s="8"/>
      <c r="AN96" s="8"/>
      <c r="AO96" s="8"/>
      <c r="AP96" s="8"/>
      <c r="AQ96" s="8"/>
      <c r="AY96" s="8"/>
      <c r="AZ96" s="8"/>
      <c r="BA96" s="8"/>
      <c r="BB96" s="8"/>
      <c r="BC96" s="8"/>
      <c r="BD96" s="8"/>
      <c r="BE96" s="8"/>
      <c r="BF96" s="8"/>
      <c r="BG96" s="8"/>
      <c r="BH96" s="8"/>
      <c r="BI96" s="8"/>
      <c r="BJ96" s="8"/>
      <c r="BK96" s="8"/>
      <c r="BL96" s="8"/>
      <c r="BM96" s="8"/>
      <c r="BN96" s="8"/>
    </row>
    <row r="97" spans="1:66" x14ac:dyDescent="0.3">
      <c r="A97" s="14">
        <v>95</v>
      </c>
      <c r="B97" s="20">
        <v>411814004.6543225</v>
      </c>
      <c r="AH97" s="8"/>
      <c r="AI97" s="8"/>
      <c r="AJ97" s="8"/>
      <c r="AK97" s="8"/>
      <c r="AL97" s="8"/>
      <c r="AM97" s="8"/>
      <c r="AN97" s="8"/>
      <c r="AO97" s="8"/>
      <c r="AP97" s="8"/>
      <c r="AQ97" s="8"/>
      <c r="AY97" s="8"/>
      <c r="AZ97" s="8"/>
      <c r="BA97" s="8"/>
      <c r="BB97" s="8"/>
      <c r="BC97" s="8"/>
      <c r="BD97" s="8"/>
      <c r="BE97" s="8"/>
      <c r="BF97" s="8"/>
      <c r="BG97" s="8"/>
      <c r="BH97" s="8"/>
      <c r="BI97" s="8"/>
      <c r="BJ97" s="8"/>
      <c r="BK97" s="8"/>
      <c r="BL97" s="8"/>
      <c r="BM97" s="8"/>
      <c r="BN97" s="8"/>
    </row>
    <row r="98" spans="1:66" x14ac:dyDescent="0.3">
      <c r="A98" s="14">
        <v>96</v>
      </c>
      <c r="B98" s="20">
        <v>273282966.07033151</v>
      </c>
      <c r="AH98" s="8"/>
      <c r="AI98" s="8"/>
      <c r="AJ98" s="8"/>
      <c r="AK98" s="8"/>
      <c r="AL98" s="8"/>
      <c r="AM98" s="8"/>
      <c r="AN98" s="8"/>
      <c r="AO98" s="8"/>
      <c r="AP98" s="8"/>
      <c r="AQ98" s="8"/>
      <c r="AY98" s="8"/>
      <c r="AZ98" s="8"/>
      <c r="BA98" s="8"/>
      <c r="BB98" s="8"/>
      <c r="BC98" s="8"/>
      <c r="BD98" s="8"/>
      <c r="BE98" s="8"/>
      <c r="BF98" s="8"/>
      <c r="BG98" s="8"/>
      <c r="BH98" s="8"/>
      <c r="BI98" s="8"/>
      <c r="BJ98" s="8"/>
      <c r="BK98" s="8"/>
      <c r="BL98" s="8"/>
      <c r="BM98" s="8"/>
      <c r="BN98" s="8"/>
    </row>
    <row r="99" spans="1:66" x14ac:dyDescent="0.3">
      <c r="A99" s="14">
        <v>97</v>
      </c>
      <c r="B99" s="20">
        <v>317602187.915609</v>
      </c>
      <c r="AH99" s="8"/>
      <c r="AI99" s="8"/>
      <c r="AJ99" s="8"/>
      <c r="AK99" s="8"/>
      <c r="AL99" s="8"/>
      <c r="AM99" s="8"/>
      <c r="AN99" s="8"/>
      <c r="AO99" s="8"/>
      <c r="AP99" s="8"/>
      <c r="AQ99" s="8"/>
      <c r="AY99" s="8"/>
      <c r="AZ99" s="8"/>
      <c r="BA99" s="8"/>
      <c r="BB99" s="8"/>
      <c r="BC99" s="8"/>
      <c r="BD99" s="8"/>
      <c r="BE99" s="8"/>
      <c r="BF99" s="8"/>
      <c r="BG99" s="8"/>
      <c r="BH99" s="8"/>
      <c r="BI99" s="8"/>
      <c r="BJ99" s="8"/>
      <c r="BK99" s="8"/>
      <c r="BL99" s="8"/>
      <c r="BM99" s="8"/>
      <c r="BN99" s="8"/>
    </row>
    <row r="100" spans="1:66" x14ac:dyDescent="0.3">
      <c r="A100" s="14">
        <v>98</v>
      </c>
      <c r="B100" s="20">
        <v>401466574.65909207</v>
      </c>
      <c r="AH100" s="8"/>
      <c r="AI100" s="8"/>
      <c r="AJ100" s="8"/>
      <c r="AK100" s="8"/>
      <c r="AL100" s="8"/>
      <c r="AM100" s="8"/>
      <c r="AN100" s="8"/>
      <c r="AO100" s="8"/>
      <c r="AP100" s="8"/>
      <c r="AQ100" s="8"/>
      <c r="AY100" s="8"/>
      <c r="AZ100" s="8"/>
      <c r="BA100" s="8"/>
      <c r="BB100" s="8"/>
      <c r="BC100" s="8"/>
      <c r="BD100" s="8"/>
      <c r="BE100" s="8"/>
      <c r="BF100" s="8"/>
      <c r="BG100" s="8"/>
      <c r="BH100" s="8"/>
      <c r="BI100" s="8"/>
      <c r="BJ100" s="8"/>
      <c r="BK100" s="8"/>
      <c r="BL100" s="8"/>
      <c r="BM100" s="8"/>
      <c r="BN100" s="8"/>
    </row>
    <row r="101" spans="1:66" x14ac:dyDescent="0.3">
      <c r="A101" s="14">
        <v>99</v>
      </c>
      <c r="B101" s="20">
        <v>450884016.02356422</v>
      </c>
      <c r="AH101" s="8"/>
      <c r="AI101" s="8"/>
      <c r="AJ101" s="8"/>
      <c r="AK101" s="8"/>
      <c r="AL101" s="8"/>
      <c r="AM101" s="8"/>
      <c r="AN101" s="8"/>
      <c r="AO101" s="8"/>
      <c r="AP101" s="8"/>
      <c r="AQ101" s="8"/>
      <c r="AY101" s="8"/>
      <c r="AZ101" s="8"/>
      <c r="BA101" s="8"/>
      <c r="BB101" s="8"/>
      <c r="BC101" s="8"/>
      <c r="BD101" s="8"/>
      <c r="BE101" s="8"/>
      <c r="BF101" s="8"/>
      <c r="BG101" s="8"/>
      <c r="BH101" s="8"/>
      <c r="BI101" s="8"/>
      <c r="BJ101" s="8"/>
      <c r="BK101" s="8"/>
      <c r="BL101" s="8"/>
      <c r="BM101" s="8"/>
      <c r="BN101" s="8"/>
    </row>
    <row r="102" spans="1:66" x14ac:dyDescent="0.3">
      <c r="A102" s="14">
        <v>100</v>
      </c>
      <c r="B102" s="20">
        <v>64994338.219780385</v>
      </c>
      <c r="AH102" s="8"/>
      <c r="AI102" s="8"/>
      <c r="AJ102" s="8"/>
      <c r="AK102" s="8"/>
      <c r="AL102" s="8"/>
      <c r="AM102" s="8"/>
      <c r="AN102" s="8"/>
      <c r="AO102" s="8"/>
      <c r="AP102" s="8"/>
      <c r="AQ102" s="8"/>
      <c r="AY102" s="8"/>
      <c r="AZ102" s="8"/>
      <c r="BA102" s="8"/>
      <c r="BB102" s="8"/>
      <c r="BC102" s="8"/>
      <c r="BD102" s="8"/>
      <c r="BE102" s="8"/>
      <c r="BF102" s="8"/>
      <c r="BG102" s="8"/>
      <c r="BH102" s="8"/>
      <c r="BI102" s="8"/>
      <c r="BJ102" s="8"/>
      <c r="BK102" s="8"/>
      <c r="BL102" s="8"/>
      <c r="BM102" s="8"/>
      <c r="BN102" s="8"/>
    </row>
    <row r="103" spans="1:66" x14ac:dyDescent="0.3">
      <c r="A103" s="18" t="s">
        <v>44</v>
      </c>
    </row>
  </sheetData>
  <dataConsolidate/>
  <mergeCells count="3">
    <mergeCell ref="F2:G2"/>
    <mergeCell ref="I4:K4"/>
    <mergeCell ref="L4:N4"/>
  </mergeCells>
  <pageMargins left="0.75" right="0.75" top="1" bottom="1" header="0.5" footer="0.5"/>
  <pageSetup orientation="portrait" horizontalDpi="200" verticalDpi="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4AA3-017B-4CA5-8ACC-E3CAF9978CC1}">
  <sheetPr codeName="Sheet2"/>
  <dimension ref="A1:BN103"/>
  <sheetViews>
    <sheetView showGridLines="0" workbookViewId="0">
      <selection activeCell="J8" sqref="J8"/>
    </sheetView>
  </sheetViews>
  <sheetFormatPr defaultColWidth="10" defaultRowHeight="15.6" x14ac:dyDescent="0.3"/>
  <cols>
    <col min="1" max="1" width="8.88671875" style="14" customWidth="1"/>
    <col min="2" max="2" width="15" style="19" bestFit="1" customWidth="1"/>
    <col min="3" max="3" width="11.77734375" style="8" customWidth="1"/>
    <col min="4" max="4" width="8.44140625" style="8" customWidth="1"/>
    <col min="5" max="5" width="8.44140625" style="9" customWidth="1"/>
    <col min="6" max="6" width="12.88671875" style="29" customWidth="1"/>
    <col min="7" max="7" width="10" style="9"/>
    <col min="8" max="8" width="6.5546875" style="9" customWidth="1"/>
    <col min="9" max="9" width="10.21875" style="9" customWidth="1"/>
    <col min="10" max="10" width="16.109375" style="9" bestFit="1" customWidth="1"/>
    <col min="11" max="14" width="10.21875" style="9" customWidth="1"/>
    <col min="15" max="17" width="10" style="9"/>
    <col min="18" max="19" width="10" style="8"/>
    <col min="20" max="20" width="15.77734375" style="8" customWidth="1"/>
    <col min="21" max="22" width="12.44140625" style="8" customWidth="1"/>
    <col min="23" max="24" width="10" style="8"/>
    <col min="25" max="26" width="9.77734375" style="10" customWidth="1"/>
    <col min="27" max="33" width="10" style="8"/>
    <col min="34" max="43" width="10" style="9"/>
    <col min="44" max="50" width="10" style="8"/>
    <col min="51" max="256" width="10" style="9"/>
    <col min="257" max="257" width="8.88671875" style="9" customWidth="1"/>
    <col min="258" max="259" width="11.77734375" style="9" customWidth="1"/>
    <col min="260" max="261" width="8.44140625" style="9" customWidth="1"/>
    <col min="262" max="262" width="12.88671875" style="9" customWidth="1"/>
    <col min="263" max="263" width="10" style="9"/>
    <col min="264" max="264" width="6.5546875" style="9" customWidth="1"/>
    <col min="265" max="270" width="10.21875" style="9" customWidth="1"/>
    <col min="271" max="275" width="10" style="9"/>
    <col min="276" max="276" width="15.77734375" style="9" customWidth="1"/>
    <col min="277" max="278" width="12.44140625" style="9" customWidth="1"/>
    <col min="279" max="280" width="10" style="9"/>
    <col min="281" max="282" width="9.77734375" style="9" customWidth="1"/>
    <col min="283" max="512" width="10" style="9"/>
    <col min="513" max="513" width="8.88671875" style="9" customWidth="1"/>
    <col min="514" max="515" width="11.77734375" style="9" customWidth="1"/>
    <col min="516" max="517" width="8.44140625" style="9" customWidth="1"/>
    <col min="518" max="518" width="12.88671875" style="9" customWidth="1"/>
    <col min="519" max="519" width="10" style="9"/>
    <col min="520" max="520" width="6.5546875" style="9" customWidth="1"/>
    <col min="521" max="526" width="10.21875" style="9" customWidth="1"/>
    <col min="527" max="531" width="10" style="9"/>
    <col min="532" max="532" width="15.77734375" style="9" customWidth="1"/>
    <col min="533" max="534" width="12.44140625" style="9" customWidth="1"/>
    <col min="535" max="536" width="10" style="9"/>
    <col min="537" max="538" width="9.77734375" style="9" customWidth="1"/>
    <col min="539" max="768" width="10" style="9"/>
    <col min="769" max="769" width="8.88671875" style="9" customWidth="1"/>
    <col min="770" max="771" width="11.77734375" style="9" customWidth="1"/>
    <col min="772" max="773" width="8.44140625" style="9" customWidth="1"/>
    <col min="774" max="774" width="12.88671875" style="9" customWidth="1"/>
    <col min="775" max="775" width="10" style="9"/>
    <col min="776" max="776" width="6.5546875" style="9" customWidth="1"/>
    <col min="777" max="782" width="10.21875" style="9" customWidth="1"/>
    <col min="783" max="787" width="10" style="9"/>
    <col min="788" max="788" width="15.77734375" style="9" customWidth="1"/>
    <col min="789" max="790" width="12.44140625" style="9" customWidth="1"/>
    <col min="791" max="792" width="10" style="9"/>
    <col min="793" max="794" width="9.77734375" style="9" customWidth="1"/>
    <col min="795" max="1024" width="10" style="9"/>
    <col min="1025" max="1025" width="8.88671875" style="9" customWidth="1"/>
    <col min="1026" max="1027" width="11.77734375" style="9" customWidth="1"/>
    <col min="1028" max="1029" width="8.44140625" style="9" customWidth="1"/>
    <col min="1030" max="1030" width="12.88671875" style="9" customWidth="1"/>
    <col min="1031" max="1031" width="10" style="9"/>
    <col min="1032" max="1032" width="6.5546875" style="9" customWidth="1"/>
    <col min="1033" max="1038" width="10.21875" style="9" customWidth="1"/>
    <col min="1039" max="1043" width="10" style="9"/>
    <col min="1044" max="1044" width="15.77734375" style="9" customWidth="1"/>
    <col min="1045" max="1046" width="12.44140625" style="9" customWidth="1"/>
    <col min="1047" max="1048" width="10" style="9"/>
    <col min="1049" max="1050" width="9.77734375" style="9" customWidth="1"/>
    <col min="1051" max="1280" width="10" style="9"/>
    <col min="1281" max="1281" width="8.88671875" style="9" customWidth="1"/>
    <col min="1282" max="1283" width="11.77734375" style="9" customWidth="1"/>
    <col min="1284" max="1285" width="8.44140625" style="9" customWidth="1"/>
    <col min="1286" max="1286" width="12.88671875" style="9" customWidth="1"/>
    <col min="1287" max="1287" width="10" style="9"/>
    <col min="1288" max="1288" width="6.5546875" style="9" customWidth="1"/>
    <col min="1289" max="1294" width="10.21875" style="9" customWidth="1"/>
    <col min="1295" max="1299" width="10" style="9"/>
    <col min="1300" max="1300" width="15.77734375" style="9" customWidth="1"/>
    <col min="1301" max="1302" width="12.44140625" style="9" customWidth="1"/>
    <col min="1303" max="1304" width="10" style="9"/>
    <col min="1305" max="1306" width="9.77734375" style="9" customWidth="1"/>
    <col min="1307" max="1536" width="10" style="9"/>
    <col min="1537" max="1537" width="8.88671875" style="9" customWidth="1"/>
    <col min="1538" max="1539" width="11.77734375" style="9" customWidth="1"/>
    <col min="1540" max="1541" width="8.44140625" style="9" customWidth="1"/>
    <col min="1542" max="1542" width="12.88671875" style="9" customWidth="1"/>
    <col min="1543" max="1543" width="10" style="9"/>
    <col min="1544" max="1544" width="6.5546875" style="9" customWidth="1"/>
    <col min="1545" max="1550" width="10.21875" style="9" customWidth="1"/>
    <col min="1551" max="1555" width="10" style="9"/>
    <col min="1556" max="1556" width="15.77734375" style="9" customWidth="1"/>
    <col min="1557" max="1558" width="12.44140625" style="9" customWidth="1"/>
    <col min="1559" max="1560" width="10" style="9"/>
    <col min="1561" max="1562" width="9.77734375" style="9" customWidth="1"/>
    <col min="1563" max="1792" width="10" style="9"/>
    <col min="1793" max="1793" width="8.88671875" style="9" customWidth="1"/>
    <col min="1794" max="1795" width="11.77734375" style="9" customWidth="1"/>
    <col min="1796" max="1797" width="8.44140625" style="9" customWidth="1"/>
    <col min="1798" max="1798" width="12.88671875" style="9" customWidth="1"/>
    <col min="1799" max="1799" width="10" style="9"/>
    <col min="1800" max="1800" width="6.5546875" style="9" customWidth="1"/>
    <col min="1801" max="1806" width="10.21875" style="9" customWidth="1"/>
    <col min="1807" max="1811" width="10" style="9"/>
    <col min="1812" max="1812" width="15.77734375" style="9" customWidth="1"/>
    <col min="1813" max="1814" width="12.44140625" style="9" customWidth="1"/>
    <col min="1815" max="1816" width="10" style="9"/>
    <col min="1817" max="1818" width="9.77734375" style="9" customWidth="1"/>
    <col min="1819" max="2048" width="10" style="9"/>
    <col min="2049" max="2049" width="8.88671875" style="9" customWidth="1"/>
    <col min="2050" max="2051" width="11.77734375" style="9" customWidth="1"/>
    <col min="2052" max="2053" width="8.44140625" style="9" customWidth="1"/>
    <col min="2054" max="2054" width="12.88671875" style="9" customWidth="1"/>
    <col min="2055" max="2055" width="10" style="9"/>
    <col min="2056" max="2056" width="6.5546875" style="9" customWidth="1"/>
    <col min="2057" max="2062" width="10.21875" style="9" customWidth="1"/>
    <col min="2063" max="2067" width="10" style="9"/>
    <col min="2068" max="2068" width="15.77734375" style="9" customWidth="1"/>
    <col min="2069" max="2070" width="12.44140625" style="9" customWidth="1"/>
    <col min="2071" max="2072" width="10" style="9"/>
    <col min="2073" max="2074" width="9.77734375" style="9" customWidth="1"/>
    <col min="2075" max="2304" width="10" style="9"/>
    <col min="2305" max="2305" width="8.88671875" style="9" customWidth="1"/>
    <col min="2306" max="2307" width="11.77734375" style="9" customWidth="1"/>
    <col min="2308" max="2309" width="8.44140625" style="9" customWidth="1"/>
    <col min="2310" max="2310" width="12.88671875" style="9" customWidth="1"/>
    <col min="2311" max="2311" width="10" style="9"/>
    <col min="2312" max="2312" width="6.5546875" style="9" customWidth="1"/>
    <col min="2313" max="2318" width="10.21875" style="9" customWidth="1"/>
    <col min="2319" max="2323" width="10" style="9"/>
    <col min="2324" max="2324" width="15.77734375" style="9" customWidth="1"/>
    <col min="2325" max="2326" width="12.44140625" style="9" customWidth="1"/>
    <col min="2327" max="2328" width="10" style="9"/>
    <col min="2329" max="2330" width="9.77734375" style="9" customWidth="1"/>
    <col min="2331" max="2560" width="10" style="9"/>
    <col min="2561" max="2561" width="8.88671875" style="9" customWidth="1"/>
    <col min="2562" max="2563" width="11.77734375" style="9" customWidth="1"/>
    <col min="2564" max="2565" width="8.44140625" style="9" customWidth="1"/>
    <col min="2566" max="2566" width="12.88671875" style="9" customWidth="1"/>
    <col min="2567" max="2567" width="10" style="9"/>
    <col min="2568" max="2568" width="6.5546875" style="9" customWidth="1"/>
    <col min="2569" max="2574" width="10.21875" style="9" customWidth="1"/>
    <col min="2575" max="2579" width="10" style="9"/>
    <col min="2580" max="2580" width="15.77734375" style="9" customWidth="1"/>
    <col min="2581" max="2582" width="12.44140625" style="9" customWidth="1"/>
    <col min="2583" max="2584" width="10" style="9"/>
    <col min="2585" max="2586" width="9.77734375" style="9" customWidth="1"/>
    <col min="2587" max="2816" width="10" style="9"/>
    <col min="2817" max="2817" width="8.88671875" style="9" customWidth="1"/>
    <col min="2818" max="2819" width="11.77734375" style="9" customWidth="1"/>
    <col min="2820" max="2821" width="8.44140625" style="9" customWidth="1"/>
    <col min="2822" max="2822" width="12.88671875" style="9" customWidth="1"/>
    <col min="2823" max="2823" width="10" style="9"/>
    <col min="2824" max="2824" width="6.5546875" style="9" customWidth="1"/>
    <col min="2825" max="2830" width="10.21875" style="9" customWidth="1"/>
    <col min="2831" max="2835" width="10" style="9"/>
    <col min="2836" max="2836" width="15.77734375" style="9" customWidth="1"/>
    <col min="2837" max="2838" width="12.44140625" style="9" customWidth="1"/>
    <col min="2839" max="2840" width="10" style="9"/>
    <col min="2841" max="2842" width="9.77734375" style="9" customWidth="1"/>
    <col min="2843" max="3072" width="10" style="9"/>
    <col min="3073" max="3073" width="8.88671875" style="9" customWidth="1"/>
    <col min="3074" max="3075" width="11.77734375" style="9" customWidth="1"/>
    <col min="3076" max="3077" width="8.44140625" style="9" customWidth="1"/>
    <col min="3078" max="3078" width="12.88671875" style="9" customWidth="1"/>
    <col min="3079" max="3079" width="10" style="9"/>
    <col min="3080" max="3080" width="6.5546875" style="9" customWidth="1"/>
    <col min="3081" max="3086" width="10.21875" style="9" customWidth="1"/>
    <col min="3087" max="3091" width="10" style="9"/>
    <col min="3092" max="3092" width="15.77734375" style="9" customWidth="1"/>
    <col min="3093" max="3094" width="12.44140625" style="9" customWidth="1"/>
    <col min="3095" max="3096" width="10" style="9"/>
    <col min="3097" max="3098" width="9.77734375" style="9" customWidth="1"/>
    <col min="3099" max="3328" width="10" style="9"/>
    <col min="3329" max="3329" width="8.88671875" style="9" customWidth="1"/>
    <col min="3330" max="3331" width="11.77734375" style="9" customWidth="1"/>
    <col min="3332" max="3333" width="8.44140625" style="9" customWidth="1"/>
    <col min="3334" max="3334" width="12.88671875" style="9" customWidth="1"/>
    <col min="3335" max="3335" width="10" style="9"/>
    <col min="3336" max="3336" width="6.5546875" style="9" customWidth="1"/>
    <col min="3337" max="3342" width="10.21875" style="9" customWidth="1"/>
    <col min="3343" max="3347" width="10" style="9"/>
    <col min="3348" max="3348" width="15.77734375" style="9" customWidth="1"/>
    <col min="3349" max="3350" width="12.44140625" style="9" customWidth="1"/>
    <col min="3351" max="3352" width="10" style="9"/>
    <col min="3353" max="3354" width="9.77734375" style="9" customWidth="1"/>
    <col min="3355" max="3584" width="10" style="9"/>
    <col min="3585" max="3585" width="8.88671875" style="9" customWidth="1"/>
    <col min="3586" max="3587" width="11.77734375" style="9" customWidth="1"/>
    <col min="3588" max="3589" width="8.44140625" style="9" customWidth="1"/>
    <col min="3590" max="3590" width="12.88671875" style="9" customWidth="1"/>
    <col min="3591" max="3591" width="10" style="9"/>
    <col min="3592" max="3592" width="6.5546875" style="9" customWidth="1"/>
    <col min="3593" max="3598" width="10.21875" style="9" customWidth="1"/>
    <col min="3599" max="3603" width="10" style="9"/>
    <col min="3604" max="3604" width="15.77734375" style="9" customWidth="1"/>
    <col min="3605" max="3606" width="12.44140625" style="9" customWidth="1"/>
    <col min="3607" max="3608" width="10" style="9"/>
    <col min="3609" max="3610" width="9.77734375" style="9" customWidth="1"/>
    <col min="3611" max="3840" width="10" style="9"/>
    <col min="3841" max="3841" width="8.88671875" style="9" customWidth="1"/>
    <col min="3842" max="3843" width="11.77734375" style="9" customWidth="1"/>
    <col min="3844" max="3845" width="8.44140625" style="9" customWidth="1"/>
    <col min="3846" max="3846" width="12.88671875" style="9" customWidth="1"/>
    <col min="3847" max="3847" width="10" style="9"/>
    <col min="3848" max="3848" width="6.5546875" style="9" customWidth="1"/>
    <col min="3849" max="3854" width="10.21875" style="9" customWidth="1"/>
    <col min="3855" max="3859" width="10" style="9"/>
    <col min="3860" max="3860" width="15.77734375" style="9" customWidth="1"/>
    <col min="3861" max="3862" width="12.44140625" style="9" customWidth="1"/>
    <col min="3863" max="3864" width="10" style="9"/>
    <col min="3865" max="3866" width="9.77734375" style="9" customWidth="1"/>
    <col min="3867" max="4096" width="10" style="9"/>
    <col min="4097" max="4097" width="8.88671875" style="9" customWidth="1"/>
    <col min="4098" max="4099" width="11.77734375" style="9" customWidth="1"/>
    <col min="4100" max="4101" width="8.44140625" style="9" customWidth="1"/>
    <col min="4102" max="4102" width="12.88671875" style="9" customWidth="1"/>
    <col min="4103" max="4103" width="10" style="9"/>
    <col min="4104" max="4104" width="6.5546875" style="9" customWidth="1"/>
    <col min="4105" max="4110" width="10.21875" style="9" customWidth="1"/>
    <col min="4111" max="4115" width="10" style="9"/>
    <col min="4116" max="4116" width="15.77734375" style="9" customWidth="1"/>
    <col min="4117" max="4118" width="12.44140625" style="9" customWidth="1"/>
    <col min="4119" max="4120" width="10" style="9"/>
    <col min="4121" max="4122" width="9.77734375" style="9" customWidth="1"/>
    <col min="4123" max="4352" width="10" style="9"/>
    <col min="4353" max="4353" width="8.88671875" style="9" customWidth="1"/>
    <col min="4354" max="4355" width="11.77734375" style="9" customWidth="1"/>
    <col min="4356" max="4357" width="8.44140625" style="9" customWidth="1"/>
    <col min="4358" max="4358" width="12.88671875" style="9" customWidth="1"/>
    <col min="4359" max="4359" width="10" style="9"/>
    <col min="4360" max="4360" width="6.5546875" style="9" customWidth="1"/>
    <col min="4361" max="4366" width="10.21875" style="9" customWidth="1"/>
    <col min="4367" max="4371" width="10" style="9"/>
    <col min="4372" max="4372" width="15.77734375" style="9" customWidth="1"/>
    <col min="4373" max="4374" width="12.44140625" style="9" customWidth="1"/>
    <col min="4375" max="4376" width="10" style="9"/>
    <col min="4377" max="4378" width="9.77734375" style="9" customWidth="1"/>
    <col min="4379" max="4608" width="10" style="9"/>
    <col min="4609" max="4609" width="8.88671875" style="9" customWidth="1"/>
    <col min="4610" max="4611" width="11.77734375" style="9" customWidth="1"/>
    <col min="4612" max="4613" width="8.44140625" style="9" customWidth="1"/>
    <col min="4614" max="4614" width="12.88671875" style="9" customWidth="1"/>
    <col min="4615" max="4615" width="10" style="9"/>
    <col min="4616" max="4616" width="6.5546875" style="9" customWidth="1"/>
    <col min="4617" max="4622" width="10.21875" style="9" customWidth="1"/>
    <col min="4623" max="4627" width="10" style="9"/>
    <col min="4628" max="4628" width="15.77734375" style="9" customWidth="1"/>
    <col min="4629" max="4630" width="12.44140625" style="9" customWidth="1"/>
    <col min="4631" max="4632" width="10" style="9"/>
    <col min="4633" max="4634" width="9.77734375" style="9" customWidth="1"/>
    <col min="4635" max="4864" width="10" style="9"/>
    <col min="4865" max="4865" width="8.88671875" style="9" customWidth="1"/>
    <col min="4866" max="4867" width="11.77734375" style="9" customWidth="1"/>
    <col min="4868" max="4869" width="8.44140625" style="9" customWidth="1"/>
    <col min="4870" max="4870" width="12.88671875" style="9" customWidth="1"/>
    <col min="4871" max="4871" width="10" style="9"/>
    <col min="4872" max="4872" width="6.5546875" style="9" customWidth="1"/>
    <col min="4873" max="4878" width="10.21875" style="9" customWidth="1"/>
    <col min="4879" max="4883" width="10" style="9"/>
    <col min="4884" max="4884" width="15.77734375" style="9" customWidth="1"/>
    <col min="4885" max="4886" width="12.44140625" style="9" customWidth="1"/>
    <col min="4887" max="4888" width="10" style="9"/>
    <col min="4889" max="4890" width="9.77734375" style="9" customWidth="1"/>
    <col min="4891" max="5120" width="10" style="9"/>
    <col min="5121" max="5121" width="8.88671875" style="9" customWidth="1"/>
    <col min="5122" max="5123" width="11.77734375" style="9" customWidth="1"/>
    <col min="5124" max="5125" width="8.44140625" style="9" customWidth="1"/>
    <col min="5126" max="5126" width="12.88671875" style="9" customWidth="1"/>
    <col min="5127" max="5127" width="10" style="9"/>
    <col min="5128" max="5128" width="6.5546875" style="9" customWidth="1"/>
    <col min="5129" max="5134" width="10.21875" style="9" customWidth="1"/>
    <col min="5135" max="5139" width="10" style="9"/>
    <col min="5140" max="5140" width="15.77734375" style="9" customWidth="1"/>
    <col min="5141" max="5142" width="12.44140625" style="9" customWidth="1"/>
    <col min="5143" max="5144" width="10" style="9"/>
    <col min="5145" max="5146" width="9.77734375" style="9" customWidth="1"/>
    <col min="5147" max="5376" width="10" style="9"/>
    <col min="5377" max="5377" width="8.88671875" style="9" customWidth="1"/>
    <col min="5378" max="5379" width="11.77734375" style="9" customWidth="1"/>
    <col min="5380" max="5381" width="8.44140625" style="9" customWidth="1"/>
    <col min="5382" max="5382" width="12.88671875" style="9" customWidth="1"/>
    <col min="5383" max="5383" width="10" style="9"/>
    <col min="5384" max="5384" width="6.5546875" style="9" customWidth="1"/>
    <col min="5385" max="5390" width="10.21875" style="9" customWidth="1"/>
    <col min="5391" max="5395" width="10" style="9"/>
    <col min="5396" max="5396" width="15.77734375" style="9" customWidth="1"/>
    <col min="5397" max="5398" width="12.44140625" style="9" customWidth="1"/>
    <col min="5399" max="5400" width="10" style="9"/>
    <col min="5401" max="5402" width="9.77734375" style="9" customWidth="1"/>
    <col min="5403" max="5632" width="10" style="9"/>
    <col min="5633" max="5633" width="8.88671875" style="9" customWidth="1"/>
    <col min="5634" max="5635" width="11.77734375" style="9" customWidth="1"/>
    <col min="5636" max="5637" width="8.44140625" style="9" customWidth="1"/>
    <col min="5638" max="5638" width="12.88671875" style="9" customWidth="1"/>
    <col min="5639" max="5639" width="10" style="9"/>
    <col min="5640" max="5640" width="6.5546875" style="9" customWidth="1"/>
    <col min="5641" max="5646" width="10.21875" style="9" customWidth="1"/>
    <col min="5647" max="5651" width="10" style="9"/>
    <col min="5652" max="5652" width="15.77734375" style="9" customWidth="1"/>
    <col min="5653" max="5654" width="12.44140625" style="9" customWidth="1"/>
    <col min="5655" max="5656" width="10" style="9"/>
    <col min="5657" max="5658" width="9.77734375" style="9" customWidth="1"/>
    <col min="5659" max="5888" width="10" style="9"/>
    <col min="5889" max="5889" width="8.88671875" style="9" customWidth="1"/>
    <col min="5890" max="5891" width="11.77734375" style="9" customWidth="1"/>
    <col min="5892" max="5893" width="8.44140625" style="9" customWidth="1"/>
    <col min="5894" max="5894" width="12.88671875" style="9" customWidth="1"/>
    <col min="5895" max="5895" width="10" style="9"/>
    <col min="5896" max="5896" width="6.5546875" style="9" customWidth="1"/>
    <col min="5897" max="5902" width="10.21875" style="9" customWidth="1"/>
    <col min="5903" max="5907" width="10" style="9"/>
    <col min="5908" max="5908" width="15.77734375" style="9" customWidth="1"/>
    <col min="5909" max="5910" width="12.44140625" style="9" customWidth="1"/>
    <col min="5911" max="5912" width="10" style="9"/>
    <col min="5913" max="5914" width="9.77734375" style="9" customWidth="1"/>
    <col min="5915" max="6144" width="10" style="9"/>
    <col min="6145" max="6145" width="8.88671875" style="9" customWidth="1"/>
    <col min="6146" max="6147" width="11.77734375" style="9" customWidth="1"/>
    <col min="6148" max="6149" width="8.44140625" style="9" customWidth="1"/>
    <col min="6150" max="6150" width="12.88671875" style="9" customWidth="1"/>
    <col min="6151" max="6151" width="10" style="9"/>
    <col min="6152" max="6152" width="6.5546875" style="9" customWidth="1"/>
    <col min="6153" max="6158" width="10.21875" style="9" customWidth="1"/>
    <col min="6159" max="6163" width="10" style="9"/>
    <col min="6164" max="6164" width="15.77734375" style="9" customWidth="1"/>
    <col min="6165" max="6166" width="12.44140625" style="9" customWidth="1"/>
    <col min="6167" max="6168" width="10" style="9"/>
    <col min="6169" max="6170" width="9.77734375" style="9" customWidth="1"/>
    <col min="6171" max="6400" width="10" style="9"/>
    <col min="6401" max="6401" width="8.88671875" style="9" customWidth="1"/>
    <col min="6402" max="6403" width="11.77734375" style="9" customWidth="1"/>
    <col min="6404" max="6405" width="8.44140625" style="9" customWidth="1"/>
    <col min="6406" max="6406" width="12.88671875" style="9" customWidth="1"/>
    <col min="6407" max="6407" width="10" style="9"/>
    <col min="6408" max="6408" width="6.5546875" style="9" customWidth="1"/>
    <col min="6409" max="6414" width="10.21875" style="9" customWidth="1"/>
    <col min="6415" max="6419" width="10" style="9"/>
    <col min="6420" max="6420" width="15.77734375" style="9" customWidth="1"/>
    <col min="6421" max="6422" width="12.44140625" style="9" customWidth="1"/>
    <col min="6423" max="6424" width="10" style="9"/>
    <col min="6425" max="6426" width="9.77734375" style="9" customWidth="1"/>
    <col min="6427" max="6656" width="10" style="9"/>
    <col min="6657" max="6657" width="8.88671875" style="9" customWidth="1"/>
    <col min="6658" max="6659" width="11.77734375" style="9" customWidth="1"/>
    <col min="6660" max="6661" width="8.44140625" style="9" customWidth="1"/>
    <col min="6662" max="6662" width="12.88671875" style="9" customWidth="1"/>
    <col min="6663" max="6663" width="10" style="9"/>
    <col min="6664" max="6664" width="6.5546875" style="9" customWidth="1"/>
    <col min="6665" max="6670" width="10.21875" style="9" customWidth="1"/>
    <col min="6671" max="6675" width="10" style="9"/>
    <col min="6676" max="6676" width="15.77734375" style="9" customWidth="1"/>
    <col min="6677" max="6678" width="12.44140625" style="9" customWidth="1"/>
    <col min="6679" max="6680" width="10" style="9"/>
    <col min="6681" max="6682" width="9.77734375" style="9" customWidth="1"/>
    <col min="6683" max="6912" width="10" style="9"/>
    <col min="6913" max="6913" width="8.88671875" style="9" customWidth="1"/>
    <col min="6914" max="6915" width="11.77734375" style="9" customWidth="1"/>
    <col min="6916" max="6917" width="8.44140625" style="9" customWidth="1"/>
    <col min="6918" max="6918" width="12.88671875" style="9" customWidth="1"/>
    <col min="6919" max="6919" width="10" style="9"/>
    <col min="6920" max="6920" width="6.5546875" style="9" customWidth="1"/>
    <col min="6921" max="6926" width="10.21875" style="9" customWidth="1"/>
    <col min="6927" max="6931" width="10" style="9"/>
    <col min="6932" max="6932" width="15.77734375" style="9" customWidth="1"/>
    <col min="6933" max="6934" width="12.44140625" style="9" customWidth="1"/>
    <col min="6935" max="6936" width="10" style="9"/>
    <col min="6937" max="6938" width="9.77734375" style="9" customWidth="1"/>
    <col min="6939" max="7168" width="10" style="9"/>
    <col min="7169" max="7169" width="8.88671875" style="9" customWidth="1"/>
    <col min="7170" max="7171" width="11.77734375" style="9" customWidth="1"/>
    <col min="7172" max="7173" width="8.44140625" style="9" customWidth="1"/>
    <col min="7174" max="7174" width="12.88671875" style="9" customWidth="1"/>
    <col min="7175" max="7175" width="10" style="9"/>
    <col min="7176" max="7176" width="6.5546875" style="9" customWidth="1"/>
    <col min="7177" max="7182" width="10.21875" style="9" customWidth="1"/>
    <col min="7183" max="7187" width="10" style="9"/>
    <col min="7188" max="7188" width="15.77734375" style="9" customWidth="1"/>
    <col min="7189" max="7190" width="12.44140625" style="9" customWidth="1"/>
    <col min="7191" max="7192" width="10" style="9"/>
    <col min="7193" max="7194" width="9.77734375" style="9" customWidth="1"/>
    <col min="7195" max="7424" width="10" style="9"/>
    <col min="7425" max="7425" width="8.88671875" style="9" customWidth="1"/>
    <col min="7426" max="7427" width="11.77734375" style="9" customWidth="1"/>
    <col min="7428" max="7429" width="8.44140625" style="9" customWidth="1"/>
    <col min="7430" max="7430" width="12.88671875" style="9" customWidth="1"/>
    <col min="7431" max="7431" width="10" style="9"/>
    <col min="7432" max="7432" width="6.5546875" style="9" customWidth="1"/>
    <col min="7433" max="7438" width="10.21875" style="9" customWidth="1"/>
    <col min="7439" max="7443" width="10" style="9"/>
    <col min="7444" max="7444" width="15.77734375" style="9" customWidth="1"/>
    <col min="7445" max="7446" width="12.44140625" style="9" customWidth="1"/>
    <col min="7447" max="7448" width="10" style="9"/>
    <col min="7449" max="7450" width="9.77734375" style="9" customWidth="1"/>
    <col min="7451" max="7680" width="10" style="9"/>
    <col min="7681" max="7681" width="8.88671875" style="9" customWidth="1"/>
    <col min="7682" max="7683" width="11.77734375" style="9" customWidth="1"/>
    <col min="7684" max="7685" width="8.44140625" style="9" customWidth="1"/>
    <col min="7686" max="7686" width="12.88671875" style="9" customWidth="1"/>
    <col min="7687" max="7687" width="10" style="9"/>
    <col min="7688" max="7688" width="6.5546875" style="9" customWidth="1"/>
    <col min="7689" max="7694" width="10.21875" style="9" customWidth="1"/>
    <col min="7695" max="7699" width="10" style="9"/>
    <col min="7700" max="7700" width="15.77734375" style="9" customWidth="1"/>
    <col min="7701" max="7702" width="12.44140625" style="9" customWidth="1"/>
    <col min="7703" max="7704" width="10" style="9"/>
    <col min="7705" max="7706" width="9.77734375" style="9" customWidth="1"/>
    <col min="7707" max="7936" width="10" style="9"/>
    <col min="7937" max="7937" width="8.88671875" style="9" customWidth="1"/>
    <col min="7938" max="7939" width="11.77734375" style="9" customWidth="1"/>
    <col min="7940" max="7941" width="8.44140625" style="9" customWidth="1"/>
    <col min="7942" max="7942" width="12.88671875" style="9" customWidth="1"/>
    <col min="7943" max="7943" width="10" style="9"/>
    <col min="7944" max="7944" width="6.5546875" style="9" customWidth="1"/>
    <col min="7945" max="7950" width="10.21875" style="9" customWidth="1"/>
    <col min="7951" max="7955" width="10" style="9"/>
    <col min="7956" max="7956" width="15.77734375" style="9" customWidth="1"/>
    <col min="7957" max="7958" width="12.44140625" style="9" customWidth="1"/>
    <col min="7959" max="7960" width="10" style="9"/>
    <col min="7961" max="7962" width="9.77734375" style="9" customWidth="1"/>
    <col min="7963" max="8192" width="10" style="9"/>
    <col min="8193" max="8193" width="8.88671875" style="9" customWidth="1"/>
    <col min="8194" max="8195" width="11.77734375" style="9" customWidth="1"/>
    <col min="8196" max="8197" width="8.44140625" style="9" customWidth="1"/>
    <col min="8198" max="8198" width="12.88671875" style="9" customWidth="1"/>
    <col min="8199" max="8199" width="10" style="9"/>
    <col min="8200" max="8200" width="6.5546875" style="9" customWidth="1"/>
    <col min="8201" max="8206" width="10.21875" style="9" customWidth="1"/>
    <col min="8207" max="8211" width="10" style="9"/>
    <col min="8212" max="8212" width="15.77734375" style="9" customWidth="1"/>
    <col min="8213" max="8214" width="12.44140625" style="9" customWidth="1"/>
    <col min="8215" max="8216" width="10" style="9"/>
    <col min="8217" max="8218" width="9.77734375" style="9" customWidth="1"/>
    <col min="8219" max="8448" width="10" style="9"/>
    <col min="8449" max="8449" width="8.88671875" style="9" customWidth="1"/>
    <col min="8450" max="8451" width="11.77734375" style="9" customWidth="1"/>
    <col min="8452" max="8453" width="8.44140625" style="9" customWidth="1"/>
    <col min="8454" max="8454" width="12.88671875" style="9" customWidth="1"/>
    <col min="8455" max="8455" width="10" style="9"/>
    <col min="8456" max="8456" width="6.5546875" style="9" customWidth="1"/>
    <col min="8457" max="8462" width="10.21875" style="9" customWidth="1"/>
    <col min="8463" max="8467" width="10" style="9"/>
    <col min="8468" max="8468" width="15.77734375" style="9" customWidth="1"/>
    <col min="8469" max="8470" width="12.44140625" style="9" customWidth="1"/>
    <col min="8471" max="8472" width="10" style="9"/>
    <col min="8473" max="8474" width="9.77734375" style="9" customWidth="1"/>
    <col min="8475" max="8704" width="10" style="9"/>
    <col min="8705" max="8705" width="8.88671875" style="9" customWidth="1"/>
    <col min="8706" max="8707" width="11.77734375" style="9" customWidth="1"/>
    <col min="8708" max="8709" width="8.44140625" style="9" customWidth="1"/>
    <col min="8710" max="8710" width="12.88671875" style="9" customWidth="1"/>
    <col min="8711" max="8711" width="10" style="9"/>
    <col min="8712" max="8712" width="6.5546875" style="9" customWidth="1"/>
    <col min="8713" max="8718" width="10.21875" style="9" customWidth="1"/>
    <col min="8719" max="8723" width="10" style="9"/>
    <col min="8724" max="8724" width="15.77734375" style="9" customWidth="1"/>
    <col min="8725" max="8726" width="12.44140625" style="9" customWidth="1"/>
    <col min="8727" max="8728" width="10" style="9"/>
    <col min="8729" max="8730" width="9.77734375" style="9" customWidth="1"/>
    <col min="8731" max="8960" width="10" style="9"/>
    <col min="8961" max="8961" width="8.88671875" style="9" customWidth="1"/>
    <col min="8962" max="8963" width="11.77734375" style="9" customWidth="1"/>
    <col min="8964" max="8965" width="8.44140625" style="9" customWidth="1"/>
    <col min="8966" max="8966" width="12.88671875" style="9" customWidth="1"/>
    <col min="8967" max="8967" width="10" style="9"/>
    <col min="8968" max="8968" width="6.5546875" style="9" customWidth="1"/>
    <col min="8969" max="8974" width="10.21875" style="9" customWidth="1"/>
    <col min="8975" max="8979" width="10" style="9"/>
    <col min="8980" max="8980" width="15.77734375" style="9" customWidth="1"/>
    <col min="8981" max="8982" width="12.44140625" style="9" customWidth="1"/>
    <col min="8983" max="8984" width="10" style="9"/>
    <col min="8985" max="8986" width="9.77734375" style="9" customWidth="1"/>
    <col min="8987" max="9216" width="10" style="9"/>
    <col min="9217" max="9217" width="8.88671875" style="9" customWidth="1"/>
    <col min="9218" max="9219" width="11.77734375" style="9" customWidth="1"/>
    <col min="9220" max="9221" width="8.44140625" style="9" customWidth="1"/>
    <col min="9222" max="9222" width="12.88671875" style="9" customWidth="1"/>
    <col min="9223" max="9223" width="10" style="9"/>
    <col min="9224" max="9224" width="6.5546875" style="9" customWidth="1"/>
    <col min="9225" max="9230" width="10.21875" style="9" customWidth="1"/>
    <col min="9231" max="9235" width="10" style="9"/>
    <col min="9236" max="9236" width="15.77734375" style="9" customWidth="1"/>
    <col min="9237" max="9238" width="12.44140625" style="9" customWidth="1"/>
    <col min="9239" max="9240" width="10" style="9"/>
    <col min="9241" max="9242" width="9.77734375" style="9" customWidth="1"/>
    <col min="9243" max="9472" width="10" style="9"/>
    <col min="9473" max="9473" width="8.88671875" style="9" customWidth="1"/>
    <col min="9474" max="9475" width="11.77734375" style="9" customWidth="1"/>
    <col min="9476" max="9477" width="8.44140625" style="9" customWidth="1"/>
    <col min="9478" max="9478" width="12.88671875" style="9" customWidth="1"/>
    <col min="9479" max="9479" width="10" style="9"/>
    <col min="9480" max="9480" width="6.5546875" style="9" customWidth="1"/>
    <col min="9481" max="9486" width="10.21875" style="9" customWidth="1"/>
    <col min="9487" max="9491" width="10" style="9"/>
    <col min="9492" max="9492" width="15.77734375" style="9" customWidth="1"/>
    <col min="9493" max="9494" width="12.44140625" style="9" customWidth="1"/>
    <col min="9495" max="9496" width="10" style="9"/>
    <col min="9497" max="9498" width="9.77734375" style="9" customWidth="1"/>
    <col min="9499" max="9728" width="10" style="9"/>
    <col min="9729" max="9729" width="8.88671875" style="9" customWidth="1"/>
    <col min="9730" max="9731" width="11.77734375" style="9" customWidth="1"/>
    <col min="9732" max="9733" width="8.44140625" style="9" customWidth="1"/>
    <col min="9734" max="9734" width="12.88671875" style="9" customWidth="1"/>
    <col min="9735" max="9735" width="10" style="9"/>
    <col min="9736" max="9736" width="6.5546875" style="9" customWidth="1"/>
    <col min="9737" max="9742" width="10.21875" style="9" customWidth="1"/>
    <col min="9743" max="9747" width="10" style="9"/>
    <col min="9748" max="9748" width="15.77734375" style="9" customWidth="1"/>
    <col min="9749" max="9750" width="12.44140625" style="9" customWidth="1"/>
    <col min="9751" max="9752" width="10" style="9"/>
    <col min="9753" max="9754" width="9.77734375" style="9" customWidth="1"/>
    <col min="9755" max="9984" width="10" style="9"/>
    <col min="9985" max="9985" width="8.88671875" style="9" customWidth="1"/>
    <col min="9986" max="9987" width="11.77734375" style="9" customWidth="1"/>
    <col min="9988" max="9989" width="8.44140625" style="9" customWidth="1"/>
    <col min="9990" max="9990" width="12.88671875" style="9" customWidth="1"/>
    <col min="9991" max="9991" width="10" style="9"/>
    <col min="9992" max="9992" width="6.5546875" style="9" customWidth="1"/>
    <col min="9993" max="9998" width="10.21875" style="9" customWidth="1"/>
    <col min="9999" max="10003" width="10" style="9"/>
    <col min="10004" max="10004" width="15.77734375" style="9" customWidth="1"/>
    <col min="10005" max="10006" width="12.44140625" style="9" customWidth="1"/>
    <col min="10007" max="10008" width="10" style="9"/>
    <col min="10009" max="10010" width="9.77734375" style="9" customWidth="1"/>
    <col min="10011" max="10240" width="10" style="9"/>
    <col min="10241" max="10241" width="8.88671875" style="9" customWidth="1"/>
    <col min="10242" max="10243" width="11.77734375" style="9" customWidth="1"/>
    <col min="10244" max="10245" width="8.44140625" style="9" customWidth="1"/>
    <col min="10246" max="10246" width="12.88671875" style="9" customWidth="1"/>
    <col min="10247" max="10247" width="10" style="9"/>
    <col min="10248" max="10248" width="6.5546875" style="9" customWidth="1"/>
    <col min="10249" max="10254" width="10.21875" style="9" customWidth="1"/>
    <col min="10255" max="10259" width="10" style="9"/>
    <col min="10260" max="10260" width="15.77734375" style="9" customWidth="1"/>
    <col min="10261" max="10262" width="12.44140625" style="9" customWidth="1"/>
    <col min="10263" max="10264" width="10" style="9"/>
    <col min="10265" max="10266" width="9.77734375" style="9" customWidth="1"/>
    <col min="10267" max="10496" width="10" style="9"/>
    <col min="10497" max="10497" width="8.88671875" style="9" customWidth="1"/>
    <col min="10498" max="10499" width="11.77734375" style="9" customWidth="1"/>
    <col min="10500" max="10501" width="8.44140625" style="9" customWidth="1"/>
    <col min="10502" max="10502" width="12.88671875" style="9" customWidth="1"/>
    <col min="10503" max="10503" width="10" style="9"/>
    <col min="10504" max="10504" width="6.5546875" style="9" customWidth="1"/>
    <col min="10505" max="10510" width="10.21875" style="9" customWidth="1"/>
    <col min="10511" max="10515" width="10" style="9"/>
    <col min="10516" max="10516" width="15.77734375" style="9" customWidth="1"/>
    <col min="10517" max="10518" width="12.44140625" style="9" customWidth="1"/>
    <col min="10519" max="10520" width="10" style="9"/>
    <col min="10521" max="10522" width="9.77734375" style="9" customWidth="1"/>
    <col min="10523" max="10752" width="10" style="9"/>
    <col min="10753" max="10753" width="8.88671875" style="9" customWidth="1"/>
    <col min="10754" max="10755" width="11.77734375" style="9" customWidth="1"/>
    <col min="10756" max="10757" width="8.44140625" style="9" customWidth="1"/>
    <col min="10758" max="10758" width="12.88671875" style="9" customWidth="1"/>
    <col min="10759" max="10759" width="10" style="9"/>
    <col min="10760" max="10760" width="6.5546875" style="9" customWidth="1"/>
    <col min="10761" max="10766" width="10.21875" style="9" customWidth="1"/>
    <col min="10767" max="10771" width="10" style="9"/>
    <col min="10772" max="10772" width="15.77734375" style="9" customWidth="1"/>
    <col min="10773" max="10774" width="12.44140625" style="9" customWidth="1"/>
    <col min="10775" max="10776" width="10" style="9"/>
    <col min="10777" max="10778" width="9.77734375" style="9" customWidth="1"/>
    <col min="10779" max="11008" width="10" style="9"/>
    <col min="11009" max="11009" width="8.88671875" style="9" customWidth="1"/>
    <col min="11010" max="11011" width="11.77734375" style="9" customWidth="1"/>
    <col min="11012" max="11013" width="8.44140625" style="9" customWidth="1"/>
    <col min="11014" max="11014" width="12.88671875" style="9" customWidth="1"/>
    <col min="11015" max="11015" width="10" style="9"/>
    <col min="11016" max="11016" width="6.5546875" style="9" customWidth="1"/>
    <col min="11017" max="11022" width="10.21875" style="9" customWidth="1"/>
    <col min="11023" max="11027" width="10" style="9"/>
    <col min="11028" max="11028" width="15.77734375" style="9" customWidth="1"/>
    <col min="11029" max="11030" width="12.44140625" style="9" customWidth="1"/>
    <col min="11031" max="11032" width="10" style="9"/>
    <col min="11033" max="11034" width="9.77734375" style="9" customWidth="1"/>
    <col min="11035" max="11264" width="10" style="9"/>
    <col min="11265" max="11265" width="8.88671875" style="9" customWidth="1"/>
    <col min="11266" max="11267" width="11.77734375" style="9" customWidth="1"/>
    <col min="11268" max="11269" width="8.44140625" style="9" customWidth="1"/>
    <col min="11270" max="11270" width="12.88671875" style="9" customWidth="1"/>
    <col min="11271" max="11271" width="10" style="9"/>
    <col min="11272" max="11272" width="6.5546875" style="9" customWidth="1"/>
    <col min="11273" max="11278" width="10.21875" style="9" customWidth="1"/>
    <col min="11279" max="11283" width="10" style="9"/>
    <col min="11284" max="11284" width="15.77734375" style="9" customWidth="1"/>
    <col min="11285" max="11286" width="12.44140625" style="9" customWidth="1"/>
    <col min="11287" max="11288" width="10" style="9"/>
    <col min="11289" max="11290" width="9.77734375" style="9" customWidth="1"/>
    <col min="11291" max="11520" width="10" style="9"/>
    <col min="11521" max="11521" width="8.88671875" style="9" customWidth="1"/>
    <col min="11522" max="11523" width="11.77734375" style="9" customWidth="1"/>
    <col min="11524" max="11525" width="8.44140625" style="9" customWidth="1"/>
    <col min="11526" max="11526" width="12.88671875" style="9" customWidth="1"/>
    <col min="11527" max="11527" width="10" style="9"/>
    <col min="11528" max="11528" width="6.5546875" style="9" customWidth="1"/>
    <col min="11529" max="11534" width="10.21875" style="9" customWidth="1"/>
    <col min="11535" max="11539" width="10" style="9"/>
    <col min="11540" max="11540" width="15.77734375" style="9" customWidth="1"/>
    <col min="11541" max="11542" width="12.44140625" style="9" customWidth="1"/>
    <col min="11543" max="11544" width="10" style="9"/>
    <col min="11545" max="11546" width="9.77734375" style="9" customWidth="1"/>
    <col min="11547" max="11776" width="10" style="9"/>
    <col min="11777" max="11777" width="8.88671875" style="9" customWidth="1"/>
    <col min="11778" max="11779" width="11.77734375" style="9" customWidth="1"/>
    <col min="11780" max="11781" width="8.44140625" style="9" customWidth="1"/>
    <col min="11782" max="11782" width="12.88671875" style="9" customWidth="1"/>
    <col min="11783" max="11783" width="10" style="9"/>
    <col min="11784" max="11784" width="6.5546875" style="9" customWidth="1"/>
    <col min="11785" max="11790" width="10.21875" style="9" customWidth="1"/>
    <col min="11791" max="11795" width="10" style="9"/>
    <col min="11796" max="11796" width="15.77734375" style="9" customWidth="1"/>
    <col min="11797" max="11798" width="12.44140625" style="9" customWidth="1"/>
    <col min="11799" max="11800" width="10" style="9"/>
    <col min="11801" max="11802" width="9.77734375" style="9" customWidth="1"/>
    <col min="11803" max="12032" width="10" style="9"/>
    <col min="12033" max="12033" width="8.88671875" style="9" customWidth="1"/>
    <col min="12034" max="12035" width="11.77734375" style="9" customWidth="1"/>
    <col min="12036" max="12037" width="8.44140625" style="9" customWidth="1"/>
    <col min="12038" max="12038" width="12.88671875" style="9" customWidth="1"/>
    <col min="12039" max="12039" width="10" style="9"/>
    <col min="12040" max="12040" width="6.5546875" style="9" customWidth="1"/>
    <col min="12041" max="12046" width="10.21875" style="9" customWidth="1"/>
    <col min="12047" max="12051" width="10" style="9"/>
    <col min="12052" max="12052" width="15.77734375" style="9" customWidth="1"/>
    <col min="12053" max="12054" width="12.44140625" style="9" customWidth="1"/>
    <col min="12055" max="12056" width="10" style="9"/>
    <col min="12057" max="12058" width="9.77734375" style="9" customWidth="1"/>
    <col min="12059" max="12288" width="10" style="9"/>
    <col min="12289" max="12289" width="8.88671875" style="9" customWidth="1"/>
    <col min="12290" max="12291" width="11.77734375" style="9" customWidth="1"/>
    <col min="12292" max="12293" width="8.44140625" style="9" customWidth="1"/>
    <col min="12294" max="12294" width="12.88671875" style="9" customWidth="1"/>
    <col min="12295" max="12295" width="10" style="9"/>
    <col min="12296" max="12296" width="6.5546875" style="9" customWidth="1"/>
    <col min="12297" max="12302" width="10.21875" style="9" customWidth="1"/>
    <col min="12303" max="12307" width="10" style="9"/>
    <col min="12308" max="12308" width="15.77734375" style="9" customWidth="1"/>
    <col min="12309" max="12310" width="12.44140625" style="9" customWidth="1"/>
    <col min="12311" max="12312" width="10" style="9"/>
    <col min="12313" max="12314" width="9.77734375" style="9" customWidth="1"/>
    <col min="12315" max="12544" width="10" style="9"/>
    <col min="12545" max="12545" width="8.88671875" style="9" customWidth="1"/>
    <col min="12546" max="12547" width="11.77734375" style="9" customWidth="1"/>
    <col min="12548" max="12549" width="8.44140625" style="9" customWidth="1"/>
    <col min="12550" max="12550" width="12.88671875" style="9" customWidth="1"/>
    <col min="12551" max="12551" width="10" style="9"/>
    <col min="12552" max="12552" width="6.5546875" style="9" customWidth="1"/>
    <col min="12553" max="12558" width="10.21875" style="9" customWidth="1"/>
    <col min="12559" max="12563" width="10" style="9"/>
    <col min="12564" max="12564" width="15.77734375" style="9" customWidth="1"/>
    <col min="12565" max="12566" width="12.44140625" style="9" customWidth="1"/>
    <col min="12567" max="12568" width="10" style="9"/>
    <col min="12569" max="12570" width="9.77734375" style="9" customWidth="1"/>
    <col min="12571" max="12800" width="10" style="9"/>
    <col min="12801" max="12801" width="8.88671875" style="9" customWidth="1"/>
    <col min="12802" max="12803" width="11.77734375" style="9" customWidth="1"/>
    <col min="12804" max="12805" width="8.44140625" style="9" customWidth="1"/>
    <col min="12806" max="12806" width="12.88671875" style="9" customWidth="1"/>
    <col min="12807" max="12807" width="10" style="9"/>
    <col min="12808" max="12808" width="6.5546875" style="9" customWidth="1"/>
    <col min="12809" max="12814" width="10.21875" style="9" customWidth="1"/>
    <col min="12815" max="12819" width="10" style="9"/>
    <col min="12820" max="12820" width="15.77734375" style="9" customWidth="1"/>
    <col min="12821" max="12822" width="12.44140625" style="9" customWidth="1"/>
    <col min="12823" max="12824" width="10" style="9"/>
    <col min="12825" max="12826" width="9.77734375" style="9" customWidth="1"/>
    <col min="12827" max="13056" width="10" style="9"/>
    <col min="13057" max="13057" width="8.88671875" style="9" customWidth="1"/>
    <col min="13058" max="13059" width="11.77734375" style="9" customWidth="1"/>
    <col min="13060" max="13061" width="8.44140625" style="9" customWidth="1"/>
    <col min="13062" max="13062" width="12.88671875" style="9" customWidth="1"/>
    <col min="13063" max="13063" width="10" style="9"/>
    <col min="13064" max="13064" width="6.5546875" style="9" customWidth="1"/>
    <col min="13065" max="13070" width="10.21875" style="9" customWidth="1"/>
    <col min="13071" max="13075" width="10" style="9"/>
    <col min="13076" max="13076" width="15.77734375" style="9" customWidth="1"/>
    <col min="13077" max="13078" width="12.44140625" style="9" customWidth="1"/>
    <col min="13079" max="13080" width="10" style="9"/>
    <col min="13081" max="13082" width="9.77734375" style="9" customWidth="1"/>
    <col min="13083" max="13312" width="10" style="9"/>
    <col min="13313" max="13313" width="8.88671875" style="9" customWidth="1"/>
    <col min="13314" max="13315" width="11.77734375" style="9" customWidth="1"/>
    <col min="13316" max="13317" width="8.44140625" style="9" customWidth="1"/>
    <col min="13318" max="13318" width="12.88671875" style="9" customWidth="1"/>
    <col min="13319" max="13319" width="10" style="9"/>
    <col min="13320" max="13320" width="6.5546875" style="9" customWidth="1"/>
    <col min="13321" max="13326" width="10.21875" style="9" customWidth="1"/>
    <col min="13327" max="13331" width="10" style="9"/>
    <col min="13332" max="13332" width="15.77734375" style="9" customWidth="1"/>
    <col min="13333" max="13334" width="12.44140625" style="9" customWidth="1"/>
    <col min="13335" max="13336" width="10" style="9"/>
    <col min="13337" max="13338" width="9.77734375" style="9" customWidth="1"/>
    <col min="13339" max="13568" width="10" style="9"/>
    <col min="13569" max="13569" width="8.88671875" style="9" customWidth="1"/>
    <col min="13570" max="13571" width="11.77734375" style="9" customWidth="1"/>
    <col min="13572" max="13573" width="8.44140625" style="9" customWidth="1"/>
    <col min="13574" max="13574" width="12.88671875" style="9" customWidth="1"/>
    <col min="13575" max="13575" width="10" style="9"/>
    <col min="13576" max="13576" width="6.5546875" style="9" customWidth="1"/>
    <col min="13577" max="13582" width="10.21875" style="9" customWidth="1"/>
    <col min="13583" max="13587" width="10" style="9"/>
    <col min="13588" max="13588" width="15.77734375" style="9" customWidth="1"/>
    <col min="13589" max="13590" width="12.44140625" style="9" customWidth="1"/>
    <col min="13591" max="13592" width="10" style="9"/>
    <col min="13593" max="13594" width="9.77734375" style="9" customWidth="1"/>
    <col min="13595" max="13824" width="10" style="9"/>
    <col min="13825" max="13825" width="8.88671875" style="9" customWidth="1"/>
    <col min="13826" max="13827" width="11.77734375" style="9" customWidth="1"/>
    <col min="13828" max="13829" width="8.44140625" style="9" customWidth="1"/>
    <col min="13830" max="13830" width="12.88671875" style="9" customWidth="1"/>
    <col min="13831" max="13831" width="10" style="9"/>
    <col min="13832" max="13832" width="6.5546875" style="9" customWidth="1"/>
    <col min="13833" max="13838" width="10.21875" style="9" customWidth="1"/>
    <col min="13839" max="13843" width="10" style="9"/>
    <col min="13844" max="13844" width="15.77734375" style="9" customWidth="1"/>
    <col min="13845" max="13846" width="12.44140625" style="9" customWidth="1"/>
    <col min="13847" max="13848" width="10" style="9"/>
    <col min="13849" max="13850" width="9.77734375" style="9" customWidth="1"/>
    <col min="13851" max="14080" width="10" style="9"/>
    <col min="14081" max="14081" width="8.88671875" style="9" customWidth="1"/>
    <col min="14082" max="14083" width="11.77734375" style="9" customWidth="1"/>
    <col min="14084" max="14085" width="8.44140625" style="9" customWidth="1"/>
    <col min="14086" max="14086" width="12.88671875" style="9" customWidth="1"/>
    <col min="14087" max="14087" width="10" style="9"/>
    <col min="14088" max="14088" width="6.5546875" style="9" customWidth="1"/>
    <col min="14089" max="14094" width="10.21875" style="9" customWidth="1"/>
    <col min="14095" max="14099" width="10" style="9"/>
    <col min="14100" max="14100" width="15.77734375" style="9" customWidth="1"/>
    <col min="14101" max="14102" width="12.44140625" style="9" customWidth="1"/>
    <col min="14103" max="14104" width="10" style="9"/>
    <col min="14105" max="14106" width="9.77734375" style="9" customWidth="1"/>
    <col min="14107" max="14336" width="10" style="9"/>
    <col min="14337" max="14337" width="8.88671875" style="9" customWidth="1"/>
    <col min="14338" max="14339" width="11.77734375" style="9" customWidth="1"/>
    <col min="14340" max="14341" width="8.44140625" style="9" customWidth="1"/>
    <col min="14342" max="14342" width="12.88671875" style="9" customWidth="1"/>
    <col min="14343" max="14343" width="10" style="9"/>
    <col min="14344" max="14344" width="6.5546875" style="9" customWidth="1"/>
    <col min="14345" max="14350" width="10.21875" style="9" customWidth="1"/>
    <col min="14351" max="14355" width="10" style="9"/>
    <col min="14356" max="14356" width="15.77734375" style="9" customWidth="1"/>
    <col min="14357" max="14358" width="12.44140625" style="9" customWidth="1"/>
    <col min="14359" max="14360" width="10" style="9"/>
    <col min="14361" max="14362" width="9.77734375" style="9" customWidth="1"/>
    <col min="14363" max="14592" width="10" style="9"/>
    <col min="14593" max="14593" width="8.88671875" style="9" customWidth="1"/>
    <col min="14594" max="14595" width="11.77734375" style="9" customWidth="1"/>
    <col min="14596" max="14597" width="8.44140625" style="9" customWidth="1"/>
    <col min="14598" max="14598" width="12.88671875" style="9" customWidth="1"/>
    <col min="14599" max="14599" width="10" style="9"/>
    <col min="14600" max="14600" width="6.5546875" style="9" customWidth="1"/>
    <col min="14601" max="14606" width="10.21875" style="9" customWidth="1"/>
    <col min="14607" max="14611" width="10" style="9"/>
    <col min="14612" max="14612" width="15.77734375" style="9" customWidth="1"/>
    <col min="14613" max="14614" width="12.44140625" style="9" customWidth="1"/>
    <col min="14615" max="14616" width="10" style="9"/>
    <col min="14617" max="14618" width="9.77734375" style="9" customWidth="1"/>
    <col min="14619" max="14848" width="10" style="9"/>
    <col min="14849" max="14849" width="8.88671875" style="9" customWidth="1"/>
    <col min="14850" max="14851" width="11.77734375" style="9" customWidth="1"/>
    <col min="14852" max="14853" width="8.44140625" style="9" customWidth="1"/>
    <col min="14854" max="14854" width="12.88671875" style="9" customWidth="1"/>
    <col min="14855" max="14855" width="10" style="9"/>
    <col min="14856" max="14856" width="6.5546875" style="9" customWidth="1"/>
    <col min="14857" max="14862" width="10.21875" style="9" customWidth="1"/>
    <col min="14863" max="14867" width="10" style="9"/>
    <col min="14868" max="14868" width="15.77734375" style="9" customWidth="1"/>
    <col min="14869" max="14870" width="12.44140625" style="9" customWidth="1"/>
    <col min="14871" max="14872" width="10" style="9"/>
    <col min="14873" max="14874" width="9.77734375" style="9" customWidth="1"/>
    <col min="14875" max="15104" width="10" style="9"/>
    <col min="15105" max="15105" width="8.88671875" style="9" customWidth="1"/>
    <col min="15106" max="15107" width="11.77734375" style="9" customWidth="1"/>
    <col min="15108" max="15109" width="8.44140625" style="9" customWidth="1"/>
    <col min="15110" max="15110" width="12.88671875" style="9" customWidth="1"/>
    <col min="15111" max="15111" width="10" style="9"/>
    <col min="15112" max="15112" width="6.5546875" style="9" customWidth="1"/>
    <col min="15113" max="15118" width="10.21875" style="9" customWidth="1"/>
    <col min="15119" max="15123" width="10" style="9"/>
    <col min="15124" max="15124" width="15.77734375" style="9" customWidth="1"/>
    <col min="15125" max="15126" width="12.44140625" style="9" customWidth="1"/>
    <col min="15127" max="15128" width="10" style="9"/>
    <col min="15129" max="15130" width="9.77734375" style="9" customWidth="1"/>
    <col min="15131" max="15360" width="10" style="9"/>
    <col min="15361" max="15361" width="8.88671875" style="9" customWidth="1"/>
    <col min="15362" max="15363" width="11.77734375" style="9" customWidth="1"/>
    <col min="15364" max="15365" width="8.44140625" style="9" customWidth="1"/>
    <col min="15366" max="15366" width="12.88671875" style="9" customWidth="1"/>
    <col min="15367" max="15367" width="10" style="9"/>
    <col min="15368" max="15368" width="6.5546875" style="9" customWidth="1"/>
    <col min="15369" max="15374" width="10.21875" style="9" customWidth="1"/>
    <col min="15375" max="15379" width="10" style="9"/>
    <col min="15380" max="15380" width="15.77734375" style="9" customWidth="1"/>
    <col min="15381" max="15382" width="12.44140625" style="9" customWidth="1"/>
    <col min="15383" max="15384" width="10" style="9"/>
    <col min="15385" max="15386" width="9.77734375" style="9" customWidth="1"/>
    <col min="15387" max="15616" width="10" style="9"/>
    <col min="15617" max="15617" width="8.88671875" style="9" customWidth="1"/>
    <col min="15618" max="15619" width="11.77734375" style="9" customWidth="1"/>
    <col min="15620" max="15621" width="8.44140625" style="9" customWidth="1"/>
    <col min="15622" max="15622" width="12.88671875" style="9" customWidth="1"/>
    <col min="15623" max="15623" width="10" style="9"/>
    <col min="15624" max="15624" width="6.5546875" style="9" customWidth="1"/>
    <col min="15625" max="15630" width="10.21875" style="9" customWidth="1"/>
    <col min="15631" max="15635" width="10" style="9"/>
    <col min="15636" max="15636" width="15.77734375" style="9" customWidth="1"/>
    <col min="15637" max="15638" width="12.44140625" style="9" customWidth="1"/>
    <col min="15639" max="15640" width="10" style="9"/>
    <col min="15641" max="15642" width="9.77734375" style="9" customWidth="1"/>
    <col min="15643" max="15872" width="10" style="9"/>
    <col min="15873" max="15873" width="8.88671875" style="9" customWidth="1"/>
    <col min="15874" max="15875" width="11.77734375" style="9" customWidth="1"/>
    <col min="15876" max="15877" width="8.44140625" style="9" customWidth="1"/>
    <col min="15878" max="15878" width="12.88671875" style="9" customWidth="1"/>
    <col min="15879" max="15879" width="10" style="9"/>
    <col min="15880" max="15880" width="6.5546875" style="9" customWidth="1"/>
    <col min="15881" max="15886" width="10.21875" style="9" customWidth="1"/>
    <col min="15887" max="15891" width="10" style="9"/>
    <col min="15892" max="15892" width="15.77734375" style="9" customWidth="1"/>
    <col min="15893" max="15894" width="12.44140625" style="9" customWidth="1"/>
    <col min="15895" max="15896" width="10" style="9"/>
    <col min="15897" max="15898" width="9.77734375" style="9" customWidth="1"/>
    <col min="15899" max="16128" width="10" style="9"/>
    <col min="16129" max="16129" width="8.88671875" style="9" customWidth="1"/>
    <col min="16130" max="16131" width="11.77734375" style="9" customWidth="1"/>
    <col min="16132" max="16133" width="8.44140625" style="9" customWidth="1"/>
    <col min="16134" max="16134" width="12.88671875" style="9" customWidth="1"/>
    <col min="16135" max="16135" width="10" style="9"/>
    <col min="16136" max="16136" width="6.5546875" style="9" customWidth="1"/>
    <col min="16137" max="16142" width="10.21875" style="9" customWidth="1"/>
    <col min="16143" max="16147" width="10" style="9"/>
    <col min="16148" max="16148" width="15.77734375" style="9" customWidth="1"/>
    <col min="16149" max="16150" width="12.44140625" style="9" customWidth="1"/>
    <col min="16151" max="16152" width="10" style="9"/>
    <col min="16153" max="16154" width="9.77734375" style="9" customWidth="1"/>
    <col min="16155" max="16384" width="10" style="9"/>
  </cols>
  <sheetData>
    <row r="1" spans="1:66" ht="31.2" thickBot="1" x14ac:dyDescent="0.6">
      <c r="A1" s="7" t="s">
        <v>35</v>
      </c>
      <c r="I1" s="8"/>
      <c r="J1" s="8"/>
      <c r="K1" s="8"/>
      <c r="L1" s="8"/>
      <c r="M1" s="8"/>
      <c r="N1" s="8"/>
      <c r="O1" s="8"/>
      <c r="Q1" s="8"/>
      <c r="AH1" s="8"/>
      <c r="AI1" s="8"/>
      <c r="AJ1" s="8"/>
      <c r="AK1" s="8">
        <v>0</v>
      </c>
      <c r="AL1" s="42" t="s">
        <v>45</v>
      </c>
      <c r="AM1" s="8"/>
      <c r="AN1" s="8"/>
      <c r="AO1" s="8"/>
      <c r="AP1" s="8"/>
      <c r="AQ1" s="8"/>
      <c r="AY1" s="8"/>
      <c r="AZ1" s="8"/>
      <c r="BA1" s="8"/>
      <c r="BB1" s="8"/>
      <c r="BC1" s="8"/>
      <c r="BD1" s="8"/>
      <c r="BE1" s="8"/>
      <c r="BF1" s="8"/>
      <c r="BG1" s="8"/>
      <c r="BH1" s="8"/>
      <c r="BI1" s="8"/>
      <c r="BJ1" s="8"/>
      <c r="BK1" s="8"/>
      <c r="BL1" s="8"/>
      <c r="BM1" s="8"/>
      <c r="BN1" s="8"/>
    </row>
    <row r="2" spans="1:66" s="12" customFormat="1" ht="42" customHeight="1" thickBot="1" x14ac:dyDescent="0.35">
      <c r="A2" s="11" t="s">
        <v>36</v>
      </c>
      <c r="B2" s="41" t="s">
        <v>45</v>
      </c>
      <c r="C2" s="8"/>
      <c r="D2" s="8"/>
      <c r="F2" s="57" t="s">
        <v>37</v>
      </c>
      <c r="G2" s="58"/>
      <c r="I2" s="13"/>
      <c r="J2" s="13"/>
      <c r="K2" s="13"/>
      <c r="L2" s="13"/>
      <c r="M2" s="13"/>
      <c r="N2" s="13"/>
      <c r="O2" s="13"/>
      <c r="Q2" s="13"/>
      <c r="R2" s="8"/>
      <c r="S2" s="8"/>
      <c r="T2" s="8"/>
      <c r="U2" s="8"/>
      <c r="V2" s="8"/>
      <c r="W2" s="13"/>
      <c r="X2" s="13"/>
      <c r="Y2" s="10"/>
      <c r="Z2" s="10"/>
      <c r="AA2" s="13"/>
      <c r="AB2" s="13"/>
      <c r="AC2" s="13"/>
      <c r="AD2" s="13"/>
      <c r="AE2" s="13"/>
      <c r="AF2" s="13"/>
      <c r="AG2" s="13"/>
      <c r="AH2" s="13">
        <v>0</v>
      </c>
      <c r="AI2" s="13"/>
      <c r="AJ2" s="13"/>
      <c r="AK2" s="13">
        <v>500000000</v>
      </c>
      <c r="AL2" s="13">
        <v>0</v>
      </c>
      <c r="AM2" s="13"/>
      <c r="AN2" s="13"/>
      <c r="AO2" s="13"/>
      <c r="AP2" s="13"/>
      <c r="AQ2" s="13"/>
      <c r="AR2" s="8"/>
      <c r="AS2" s="8"/>
      <c r="AT2" s="8"/>
      <c r="AU2" s="8"/>
      <c r="AV2" s="8"/>
      <c r="AW2" s="8"/>
      <c r="AX2" s="8"/>
      <c r="AY2" s="13"/>
      <c r="AZ2" s="13"/>
      <c r="BA2" s="13"/>
      <c r="BB2" s="13"/>
      <c r="BC2" s="13"/>
      <c r="BD2" s="13"/>
      <c r="BE2" s="13"/>
      <c r="BF2" s="13"/>
      <c r="BG2" s="13"/>
      <c r="BH2" s="13"/>
      <c r="BI2" s="13"/>
      <c r="BJ2" s="13"/>
      <c r="BK2" s="13"/>
      <c r="BL2" s="13"/>
      <c r="BM2" s="13"/>
      <c r="BN2" s="13"/>
    </row>
    <row r="3" spans="1:66" ht="16.2" thickBot="1" x14ac:dyDescent="0.35">
      <c r="A3" s="14">
        <v>1</v>
      </c>
      <c r="B3" s="20">
        <v>687253074.25179172</v>
      </c>
      <c r="F3" s="30">
        <v>1000</v>
      </c>
      <c r="G3" s="31" t="s">
        <v>38</v>
      </c>
      <c r="AH3" s="8">
        <v>0.12903225421905518</v>
      </c>
      <c r="AI3" s="8">
        <v>0</v>
      </c>
      <c r="AJ3" s="8"/>
      <c r="AK3" s="8">
        <v>500000000</v>
      </c>
      <c r="AL3" s="8">
        <v>15</v>
      </c>
      <c r="AM3" s="8"/>
      <c r="AN3" s="8"/>
      <c r="AO3" s="8"/>
      <c r="AP3" s="8"/>
      <c r="AQ3" s="8"/>
      <c r="AY3" s="8"/>
      <c r="AZ3" s="8"/>
      <c r="BA3" s="8"/>
      <c r="BB3" s="8"/>
      <c r="BC3" s="8"/>
      <c r="BD3" s="8"/>
      <c r="BE3" s="8"/>
      <c r="BF3" s="8"/>
      <c r="BG3" s="8"/>
      <c r="BH3" s="8"/>
      <c r="BI3" s="8"/>
      <c r="BJ3" s="8"/>
      <c r="BK3" s="8"/>
      <c r="BL3" s="8"/>
      <c r="BM3" s="8"/>
      <c r="BN3" s="8"/>
    </row>
    <row r="4" spans="1:66" ht="16.2" thickBot="1" x14ac:dyDescent="0.35">
      <c r="A4" s="14">
        <v>2</v>
      </c>
      <c r="B4" s="20">
        <v>915983964.80741632</v>
      </c>
      <c r="F4" s="32">
        <v>1.0000002337619662</v>
      </c>
      <c r="G4" s="33" t="s">
        <v>46</v>
      </c>
      <c r="I4" s="59" t="s">
        <v>47</v>
      </c>
      <c r="J4" s="60"/>
      <c r="K4" s="61"/>
      <c r="L4" s="62" t="s">
        <v>39</v>
      </c>
      <c r="M4" s="62"/>
      <c r="N4" s="63"/>
      <c r="P4" s="15"/>
      <c r="AH4" s="8">
        <v>0.25806450843811035</v>
      </c>
      <c r="AI4" s="8">
        <v>3</v>
      </c>
      <c r="AJ4" s="8"/>
      <c r="AK4" s="8">
        <v>510000000</v>
      </c>
      <c r="AL4" s="8">
        <v>15</v>
      </c>
      <c r="AM4" s="8"/>
      <c r="AN4" s="8"/>
      <c r="AO4" s="8"/>
      <c r="AP4" s="8"/>
      <c r="AQ4" s="8"/>
      <c r="AY4" s="8"/>
      <c r="AZ4" s="8"/>
      <c r="BA4" s="8"/>
      <c r="BB4" s="8"/>
      <c r="BC4" s="8"/>
      <c r="BD4" s="8"/>
      <c r="BE4" s="8"/>
      <c r="BF4" s="8"/>
      <c r="BG4" s="8"/>
      <c r="BH4" s="8"/>
      <c r="BI4" s="8"/>
      <c r="BJ4" s="8"/>
      <c r="BK4" s="8"/>
      <c r="BL4" s="8"/>
      <c r="BM4" s="8"/>
      <c r="BN4" s="8"/>
    </row>
    <row r="5" spans="1:66" x14ac:dyDescent="0.3">
      <c r="A5" s="14">
        <v>3</v>
      </c>
      <c r="B5" s="20">
        <v>719874894.77243495</v>
      </c>
      <c r="I5" s="21" t="s">
        <v>40</v>
      </c>
      <c r="J5" s="46">
        <v>755084496.89043009</v>
      </c>
      <c r="K5" s="22"/>
      <c r="L5" s="43" t="s">
        <v>54</v>
      </c>
      <c r="M5" s="16"/>
      <c r="N5" s="37"/>
      <c r="P5" s="15"/>
      <c r="AH5" s="8">
        <v>0.38709676265716553</v>
      </c>
      <c r="AI5" s="8">
        <v>4</v>
      </c>
      <c r="AJ5" s="8"/>
      <c r="AK5" s="8">
        <v>510000000</v>
      </c>
      <c r="AL5" s="8">
        <v>20</v>
      </c>
      <c r="AM5" s="8"/>
      <c r="AN5" s="8"/>
      <c r="AO5" s="8"/>
      <c r="AP5" s="8"/>
      <c r="AQ5" s="8"/>
      <c r="AY5" s="8"/>
      <c r="AZ5" s="8"/>
      <c r="BA5" s="8"/>
      <c r="BB5" s="8"/>
      <c r="BC5" s="8"/>
      <c r="BD5" s="8"/>
      <c r="BE5" s="8"/>
      <c r="BF5" s="8"/>
      <c r="BG5" s="8"/>
      <c r="BH5" s="8"/>
      <c r="BI5" s="8"/>
      <c r="BJ5" s="8"/>
      <c r="BK5" s="8"/>
      <c r="BL5" s="8"/>
      <c r="BM5" s="8"/>
      <c r="BN5" s="8"/>
    </row>
    <row r="6" spans="1:66" x14ac:dyDescent="0.3">
      <c r="A6" s="14">
        <v>4</v>
      </c>
      <c r="B6" s="20">
        <v>818464614.8868618</v>
      </c>
      <c r="I6" s="24" t="s">
        <v>41</v>
      </c>
      <c r="J6" s="47">
        <v>143064474.0190638</v>
      </c>
      <c r="K6" s="22"/>
      <c r="L6" s="23"/>
      <c r="M6" s="38"/>
      <c r="N6" s="22"/>
      <c r="AH6" s="8">
        <v>0.5161290168762207</v>
      </c>
      <c r="AI6" s="8">
        <v>8</v>
      </c>
      <c r="AJ6" s="8"/>
      <c r="AK6" s="8">
        <v>520000000</v>
      </c>
      <c r="AL6" s="8">
        <v>20</v>
      </c>
      <c r="AM6" s="8"/>
      <c r="AN6" s="8"/>
      <c r="AO6" s="8"/>
      <c r="AP6" s="8"/>
      <c r="AQ6" s="8"/>
      <c r="AY6" s="8"/>
      <c r="AZ6" s="8"/>
      <c r="BA6" s="8"/>
      <c r="BB6" s="8"/>
      <c r="BC6" s="8"/>
      <c r="BD6" s="8"/>
      <c r="BE6" s="8"/>
      <c r="BF6" s="8"/>
      <c r="BG6" s="8"/>
      <c r="BH6" s="8"/>
      <c r="BI6" s="8"/>
      <c r="BJ6" s="8"/>
      <c r="BK6" s="8"/>
      <c r="BL6" s="8"/>
      <c r="BM6" s="8"/>
      <c r="BN6" s="8"/>
    </row>
    <row r="7" spans="1:66" x14ac:dyDescent="0.3">
      <c r="A7" s="14">
        <v>5</v>
      </c>
      <c r="B7" s="20">
        <v>869318232.21298933</v>
      </c>
      <c r="F7" s="34"/>
      <c r="I7" s="24" t="s">
        <v>42</v>
      </c>
      <c r="J7" s="47">
        <v>999850327.65204406</v>
      </c>
      <c r="K7" s="22"/>
      <c r="L7" s="39"/>
      <c r="N7" s="22"/>
      <c r="AH7" s="8">
        <v>0.64516127109527588</v>
      </c>
      <c r="AI7" s="8">
        <v>4</v>
      </c>
      <c r="AJ7" s="8"/>
      <c r="AK7" s="8">
        <v>520000000</v>
      </c>
      <c r="AL7" s="8">
        <v>21</v>
      </c>
      <c r="AM7" s="8"/>
      <c r="AN7" s="8"/>
      <c r="AO7" s="8"/>
      <c r="AP7" s="8"/>
      <c r="AQ7" s="8"/>
      <c r="AY7" s="8"/>
      <c r="AZ7" s="8"/>
      <c r="BA7" s="8"/>
      <c r="BB7" s="8"/>
      <c r="BC7" s="8"/>
      <c r="BD7" s="8"/>
      <c r="BE7" s="8"/>
      <c r="BF7" s="8"/>
      <c r="BG7" s="8"/>
      <c r="BH7" s="8"/>
      <c r="BI7" s="8"/>
      <c r="BJ7" s="8"/>
      <c r="BK7" s="8"/>
      <c r="BL7" s="8"/>
      <c r="BM7" s="8"/>
      <c r="BN7" s="8"/>
    </row>
    <row r="8" spans="1:66" ht="16.2" thickBot="1" x14ac:dyDescent="0.35">
      <c r="A8" s="14">
        <v>6</v>
      </c>
      <c r="B8" s="20">
        <v>603452232.76198626</v>
      </c>
      <c r="F8" s="34"/>
      <c r="I8" s="25" t="s">
        <v>43</v>
      </c>
      <c r="J8" s="48">
        <v>500647269.37211108</v>
      </c>
      <c r="K8" s="26"/>
      <c r="L8" s="40"/>
      <c r="M8" s="35"/>
      <c r="N8" s="26"/>
      <c r="AH8" s="8">
        <v>0.77419352531433105</v>
      </c>
      <c r="AI8" s="8">
        <v>9</v>
      </c>
      <c r="AJ8" s="8"/>
      <c r="AK8" s="8">
        <v>530000000</v>
      </c>
      <c r="AL8" s="8">
        <v>21</v>
      </c>
      <c r="AM8" s="8"/>
      <c r="AN8" s="8"/>
      <c r="AO8" s="8"/>
      <c r="AP8" s="8"/>
      <c r="AQ8" s="8"/>
      <c r="AY8" s="8"/>
      <c r="AZ8" s="8"/>
      <c r="BA8" s="8"/>
      <c r="BB8" s="8"/>
      <c r="BC8" s="8"/>
      <c r="BD8" s="8"/>
      <c r="BE8" s="8"/>
      <c r="BF8" s="8"/>
      <c r="BG8" s="8"/>
      <c r="BH8" s="8"/>
      <c r="BI8" s="8"/>
      <c r="BJ8" s="8"/>
      <c r="BK8" s="8"/>
      <c r="BL8" s="8"/>
      <c r="BM8" s="8"/>
      <c r="BN8" s="8"/>
    </row>
    <row r="9" spans="1:66" x14ac:dyDescent="0.3">
      <c r="A9" s="14">
        <v>7</v>
      </c>
      <c r="B9" s="20">
        <v>957727316.1000104</v>
      </c>
      <c r="F9" s="34"/>
      <c r="J9" s="8"/>
      <c r="AH9" s="8">
        <v>0.90322577953338623</v>
      </c>
      <c r="AI9" s="8">
        <v>9</v>
      </c>
      <c r="AJ9" s="8"/>
      <c r="AK9" s="8">
        <v>530000000</v>
      </c>
      <c r="AL9" s="8">
        <v>23</v>
      </c>
      <c r="AM9" s="8"/>
      <c r="AN9" s="8"/>
      <c r="AO9" s="8"/>
      <c r="AP9" s="8"/>
      <c r="AQ9" s="8"/>
      <c r="AY9" s="8"/>
      <c r="AZ9" s="8"/>
      <c r="BA9" s="8"/>
      <c r="BB9" s="8"/>
      <c r="BC9" s="8"/>
      <c r="BD9" s="8"/>
      <c r="BE9" s="8"/>
      <c r="BF9" s="8"/>
      <c r="BG9" s="8"/>
      <c r="BH9" s="8"/>
      <c r="BI9" s="8"/>
      <c r="BJ9" s="8"/>
      <c r="BK9" s="8"/>
      <c r="BL9" s="8"/>
      <c r="BM9" s="8"/>
      <c r="BN9" s="8"/>
    </row>
    <row r="10" spans="1:66" x14ac:dyDescent="0.3">
      <c r="A10" s="14">
        <v>8</v>
      </c>
      <c r="B10" s="20">
        <v>847058018.66617012</v>
      </c>
      <c r="F10" s="34"/>
      <c r="J10" s="8"/>
      <c r="P10" s="15"/>
      <c r="AH10" s="8">
        <v>1.0322580337524414</v>
      </c>
      <c r="AI10" s="8">
        <v>12</v>
      </c>
      <c r="AJ10" s="8"/>
      <c r="AK10" s="8">
        <v>540000000</v>
      </c>
      <c r="AL10" s="8">
        <v>23</v>
      </c>
      <c r="AM10" s="8"/>
      <c r="AN10" s="8"/>
      <c r="AO10" s="8"/>
      <c r="AP10" s="8"/>
      <c r="AQ10" s="8"/>
      <c r="AY10" s="8"/>
      <c r="AZ10" s="8"/>
      <c r="BA10" s="8"/>
      <c r="BB10" s="8"/>
      <c r="BC10" s="8"/>
      <c r="BD10" s="8"/>
      <c r="BE10" s="8"/>
      <c r="BF10" s="8"/>
      <c r="BG10" s="8"/>
      <c r="BH10" s="8"/>
      <c r="BI10" s="8"/>
      <c r="BJ10" s="8"/>
      <c r="BK10" s="8"/>
      <c r="BL10" s="8"/>
      <c r="BM10" s="8"/>
      <c r="BN10" s="8"/>
    </row>
    <row r="11" spans="1:66" x14ac:dyDescent="0.3">
      <c r="A11" s="14">
        <v>9</v>
      </c>
      <c r="B11" s="20">
        <v>634287950.51184714</v>
      </c>
      <c r="J11" s="8"/>
      <c r="P11" s="15"/>
      <c r="AH11" s="8">
        <v>1.1612902879714966</v>
      </c>
      <c r="AI11" s="8">
        <v>8</v>
      </c>
      <c r="AJ11" s="8"/>
      <c r="AK11" s="8">
        <v>540000000</v>
      </c>
      <c r="AL11" s="8">
        <v>23</v>
      </c>
      <c r="AM11" s="8"/>
      <c r="AN11" s="8"/>
      <c r="AO11" s="8"/>
      <c r="AP11" s="8"/>
      <c r="AQ11" s="8"/>
      <c r="AY11" s="8"/>
      <c r="AZ11" s="8"/>
      <c r="BA11" s="8"/>
      <c r="BB11" s="8"/>
      <c r="BC11" s="8"/>
      <c r="BD11" s="8"/>
      <c r="BE11" s="8"/>
      <c r="BF11" s="8"/>
      <c r="BG11" s="8"/>
      <c r="BH11" s="8"/>
      <c r="BI11" s="8"/>
      <c r="BJ11" s="8"/>
      <c r="BK11" s="8"/>
      <c r="BL11" s="8"/>
      <c r="BM11" s="8"/>
      <c r="BN11" s="8"/>
    </row>
    <row r="12" spans="1:66" x14ac:dyDescent="0.3">
      <c r="A12" s="14">
        <v>10</v>
      </c>
      <c r="B12" s="20">
        <v>829663322.26254261</v>
      </c>
      <c r="P12" s="15"/>
      <c r="AH12" s="8">
        <v>1.2903225421905518</v>
      </c>
      <c r="AI12" s="8">
        <v>3</v>
      </c>
      <c r="AJ12" s="8"/>
      <c r="AK12" s="8">
        <v>550000000</v>
      </c>
      <c r="AL12" s="8">
        <v>23</v>
      </c>
      <c r="AM12" s="8"/>
      <c r="AN12" s="8"/>
      <c r="AO12" s="8"/>
      <c r="AP12" s="8"/>
      <c r="AQ12" s="8"/>
      <c r="AY12" s="8"/>
      <c r="AZ12" s="8"/>
      <c r="BA12" s="8"/>
      <c r="BB12" s="8"/>
      <c r="BC12" s="8"/>
      <c r="BD12" s="8"/>
      <c r="BE12" s="8"/>
      <c r="BF12" s="8"/>
      <c r="BG12" s="8"/>
      <c r="BH12" s="8"/>
      <c r="BI12" s="8"/>
      <c r="BJ12" s="8"/>
      <c r="BK12" s="8"/>
      <c r="BL12" s="8"/>
      <c r="BM12" s="8"/>
      <c r="BN12" s="8"/>
    </row>
    <row r="13" spans="1:66" x14ac:dyDescent="0.3">
      <c r="A13" s="14">
        <v>11</v>
      </c>
      <c r="B13" s="20">
        <v>553012919.69953084</v>
      </c>
      <c r="AH13" s="8">
        <v>1.4193547964096069</v>
      </c>
      <c r="AI13" s="8">
        <v>6</v>
      </c>
      <c r="AJ13" s="8"/>
      <c r="AK13" s="8">
        <v>550000000</v>
      </c>
      <c r="AL13" s="8">
        <v>19</v>
      </c>
      <c r="AM13" s="8"/>
      <c r="AN13" s="8"/>
      <c r="AO13" s="8"/>
      <c r="AP13" s="8"/>
      <c r="AQ13" s="8"/>
      <c r="AY13" s="8"/>
      <c r="AZ13" s="8"/>
      <c r="BA13" s="8"/>
      <c r="BB13" s="8"/>
      <c r="BC13" s="8"/>
      <c r="BD13" s="8"/>
      <c r="BE13" s="8"/>
      <c r="BF13" s="8"/>
      <c r="BG13" s="8"/>
      <c r="BH13" s="8"/>
      <c r="BI13" s="8"/>
      <c r="BJ13" s="8"/>
      <c r="BK13" s="8"/>
      <c r="BL13" s="8"/>
      <c r="BM13" s="8"/>
      <c r="BN13" s="8"/>
    </row>
    <row r="14" spans="1:66" x14ac:dyDescent="0.3">
      <c r="A14" s="14">
        <v>12</v>
      </c>
      <c r="B14" s="20">
        <v>619146206.2860651</v>
      </c>
      <c r="E14" s="17"/>
      <c r="AH14" s="8">
        <v>1.5483870506286621</v>
      </c>
      <c r="AI14" s="8">
        <v>7</v>
      </c>
      <c r="AJ14" s="8"/>
      <c r="AK14" s="8">
        <v>560000000</v>
      </c>
      <c r="AL14" s="8">
        <v>19</v>
      </c>
      <c r="AM14" s="8"/>
      <c r="AN14" s="8"/>
      <c r="AO14" s="8"/>
      <c r="AP14" s="8"/>
      <c r="AQ14" s="8"/>
      <c r="AY14" s="8"/>
      <c r="AZ14" s="8"/>
      <c r="BA14" s="8"/>
      <c r="BB14" s="8"/>
      <c r="BC14" s="8"/>
      <c r="BD14" s="8"/>
      <c r="BE14" s="8"/>
      <c r="BF14" s="8"/>
      <c r="BG14" s="8"/>
      <c r="BH14" s="8"/>
      <c r="BI14" s="8"/>
      <c r="BJ14" s="8"/>
      <c r="BK14" s="8"/>
      <c r="BL14" s="8"/>
      <c r="BM14" s="8"/>
      <c r="BN14" s="8"/>
    </row>
    <row r="15" spans="1:66" x14ac:dyDescent="0.3">
      <c r="A15" s="14">
        <v>13</v>
      </c>
      <c r="B15" s="20">
        <v>853473857.20002007</v>
      </c>
      <c r="E15" s="17"/>
      <c r="AH15" s="8">
        <v>1.6774193048477173</v>
      </c>
      <c r="AI15" s="8">
        <v>6</v>
      </c>
      <c r="AJ15" s="8"/>
      <c r="AK15" s="8">
        <v>560000000</v>
      </c>
      <c r="AL15" s="8">
        <v>17</v>
      </c>
      <c r="AM15" s="8"/>
      <c r="AN15" s="8"/>
      <c r="AO15" s="8"/>
      <c r="AP15" s="8"/>
      <c r="AQ15" s="8"/>
      <c r="AY15" s="8"/>
      <c r="AZ15" s="8"/>
      <c r="BA15" s="8"/>
      <c r="BB15" s="8"/>
      <c r="BC15" s="8"/>
      <c r="BD15" s="8"/>
      <c r="BE15" s="8"/>
      <c r="BF15" s="8"/>
      <c r="BG15" s="8"/>
      <c r="BH15" s="8"/>
      <c r="BI15" s="8"/>
      <c r="BJ15" s="8"/>
      <c r="BK15" s="8"/>
      <c r="BL15" s="8"/>
      <c r="BM15" s="8"/>
      <c r="BN15" s="8"/>
    </row>
    <row r="16" spans="1:66" x14ac:dyDescent="0.3">
      <c r="A16" s="14">
        <v>14</v>
      </c>
      <c r="B16" s="20">
        <v>606217552.12238514</v>
      </c>
      <c r="E16" s="17"/>
      <c r="AH16" s="8">
        <v>1.8064515590667725</v>
      </c>
      <c r="AI16" s="8">
        <v>6</v>
      </c>
      <c r="AJ16" s="8"/>
      <c r="AK16" s="8">
        <v>570000000</v>
      </c>
      <c r="AL16" s="8">
        <v>17</v>
      </c>
      <c r="AM16" s="8"/>
      <c r="AN16" s="8"/>
      <c r="AO16" s="8"/>
      <c r="AP16" s="8"/>
      <c r="AQ16" s="8"/>
      <c r="AY16" s="8"/>
      <c r="AZ16" s="8"/>
      <c r="BA16" s="8"/>
      <c r="BB16" s="8"/>
      <c r="BC16" s="8"/>
      <c r="BD16" s="8"/>
      <c r="BE16" s="8"/>
      <c r="BF16" s="8"/>
      <c r="BG16" s="8"/>
      <c r="BH16" s="8"/>
      <c r="BI16" s="8"/>
      <c r="BJ16" s="8"/>
      <c r="BK16" s="8"/>
      <c r="BL16" s="8"/>
      <c r="BM16" s="8"/>
      <c r="BN16" s="8"/>
    </row>
    <row r="17" spans="1:66" x14ac:dyDescent="0.3">
      <c r="A17" s="14">
        <v>15</v>
      </c>
      <c r="B17" s="20">
        <v>880911883.69386148</v>
      </c>
      <c r="AH17" s="8">
        <v>1.9354838132858276</v>
      </c>
      <c r="AI17" s="8">
        <v>2</v>
      </c>
      <c r="AJ17" s="8"/>
      <c r="AK17" s="8">
        <v>570000000</v>
      </c>
      <c r="AL17" s="8">
        <v>19</v>
      </c>
      <c r="AM17" s="8"/>
      <c r="AN17" s="8"/>
      <c r="AO17" s="8"/>
      <c r="AP17" s="8"/>
      <c r="AQ17" s="8"/>
      <c r="AY17" s="8"/>
      <c r="AZ17" s="8"/>
      <c r="BA17" s="8"/>
      <c r="BB17" s="8"/>
      <c r="BC17" s="8"/>
      <c r="BD17" s="8"/>
      <c r="BE17" s="8"/>
      <c r="BF17" s="8"/>
      <c r="BG17" s="8"/>
      <c r="BH17" s="8"/>
      <c r="BI17" s="8"/>
      <c r="BJ17" s="8"/>
      <c r="BK17" s="8"/>
      <c r="BL17" s="8"/>
      <c r="BM17" s="8"/>
      <c r="BN17" s="8"/>
    </row>
    <row r="18" spans="1:66" x14ac:dyDescent="0.3">
      <c r="A18" s="14">
        <v>16</v>
      </c>
      <c r="B18" s="20">
        <v>807266032.44146311</v>
      </c>
      <c r="AH18" s="8">
        <v>2.0645160675048828</v>
      </c>
      <c r="AI18" s="8">
        <v>5</v>
      </c>
      <c r="AJ18" s="8"/>
      <c r="AK18" s="8">
        <v>580000000</v>
      </c>
      <c r="AL18" s="8">
        <v>19</v>
      </c>
      <c r="AM18" s="8"/>
      <c r="AN18" s="8"/>
      <c r="AO18" s="8"/>
      <c r="AP18" s="8"/>
      <c r="AQ18" s="8"/>
      <c r="AY18" s="8"/>
      <c r="AZ18" s="8"/>
      <c r="BA18" s="8"/>
      <c r="BB18" s="8"/>
      <c r="BC18" s="8"/>
      <c r="BD18" s="8"/>
      <c r="BE18" s="8"/>
      <c r="BF18" s="8"/>
      <c r="BG18" s="8"/>
      <c r="BH18" s="8"/>
      <c r="BI18" s="8"/>
      <c r="BJ18" s="8"/>
      <c r="BK18" s="8"/>
      <c r="BL18" s="8"/>
      <c r="BM18" s="8"/>
      <c r="BN18" s="8"/>
    </row>
    <row r="19" spans="1:66" x14ac:dyDescent="0.3">
      <c r="A19" s="14">
        <v>17</v>
      </c>
      <c r="B19" s="20">
        <v>598451468.56898081</v>
      </c>
      <c r="AH19" s="8">
        <v>2.193548321723938</v>
      </c>
      <c r="AI19" s="8">
        <v>2</v>
      </c>
      <c r="AJ19" s="8"/>
      <c r="AK19" s="8">
        <v>580000000</v>
      </c>
      <c r="AL19" s="8">
        <v>12</v>
      </c>
      <c r="AM19" s="8"/>
      <c r="AN19" s="8"/>
      <c r="AO19" s="8"/>
      <c r="AP19" s="8"/>
      <c r="AQ19" s="8"/>
      <c r="AY19" s="8"/>
      <c r="AZ19" s="8"/>
      <c r="BA19" s="8"/>
      <c r="BB19" s="8"/>
      <c r="BC19" s="8"/>
      <c r="BD19" s="8"/>
      <c r="BE19" s="8"/>
      <c r="BF19" s="8"/>
      <c r="BG19" s="8"/>
      <c r="BH19" s="8"/>
      <c r="BI19" s="8"/>
      <c r="BJ19" s="8"/>
      <c r="BK19" s="8"/>
      <c r="BL19" s="8"/>
      <c r="BM19" s="8"/>
      <c r="BN19" s="8"/>
    </row>
    <row r="20" spans="1:66" x14ac:dyDescent="0.3">
      <c r="A20" s="14">
        <v>18</v>
      </c>
      <c r="B20" s="20">
        <v>650409265.8811779</v>
      </c>
      <c r="AH20" s="8">
        <v>2.3225805759429932</v>
      </c>
      <c r="AI20" s="8">
        <v>3</v>
      </c>
      <c r="AJ20" s="8"/>
      <c r="AK20" s="8">
        <v>590000000</v>
      </c>
      <c r="AL20" s="8">
        <v>12</v>
      </c>
      <c r="AM20" s="8"/>
      <c r="AN20" s="8"/>
      <c r="AO20" s="8"/>
      <c r="AP20" s="8"/>
      <c r="AQ20" s="8"/>
      <c r="AY20" s="8"/>
      <c r="AZ20" s="8"/>
      <c r="BA20" s="8"/>
      <c r="BB20" s="8"/>
      <c r="BC20" s="8"/>
      <c r="BD20" s="8"/>
      <c r="BE20" s="8"/>
      <c r="BF20" s="8"/>
      <c r="BG20" s="8"/>
      <c r="BH20" s="8"/>
      <c r="BI20" s="8"/>
      <c r="BJ20" s="8"/>
      <c r="BK20" s="8"/>
      <c r="BL20" s="8"/>
      <c r="BM20" s="8"/>
      <c r="BN20" s="8"/>
    </row>
    <row r="21" spans="1:66" x14ac:dyDescent="0.3">
      <c r="A21" s="14">
        <v>19</v>
      </c>
      <c r="B21" s="20">
        <v>917398733.33772409</v>
      </c>
      <c r="AH21" s="8">
        <v>2.4516128301620483</v>
      </c>
      <c r="AI21" s="8">
        <v>2</v>
      </c>
      <c r="AJ21" s="8"/>
      <c r="AK21" s="8">
        <v>590000000</v>
      </c>
      <c r="AL21" s="8">
        <v>12</v>
      </c>
      <c r="AM21" s="8"/>
      <c r="AN21" s="8"/>
      <c r="AO21" s="8"/>
      <c r="AP21" s="8"/>
      <c r="AQ21" s="8"/>
      <c r="AY21" s="8"/>
      <c r="AZ21" s="8"/>
      <c r="BA21" s="8"/>
      <c r="BB21" s="8"/>
      <c r="BC21" s="8"/>
      <c r="BD21" s="8"/>
      <c r="BE21" s="8"/>
      <c r="BF21" s="8"/>
      <c r="BG21" s="8"/>
      <c r="BH21" s="8"/>
      <c r="BI21" s="8"/>
      <c r="BJ21" s="8"/>
      <c r="BK21" s="8"/>
      <c r="BL21" s="8"/>
      <c r="BM21" s="8"/>
      <c r="BN21" s="8"/>
    </row>
    <row r="22" spans="1:66" x14ac:dyDescent="0.3">
      <c r="A22" s="14">
        <v>20</v>
      </c>
      <c r="B22" s="20">
        <v>667533528.53001928</v>
      </c>
      <c r="AH22" s="8">
        <v>2.5806450843811035</v>
      </c>
      <c r="AI22" s="8">
        <v>1</v>
      </c>
      <c r="AJ22" s="8"/>
      <c r="AK22" s="8">
        <v>600000000</v>
      </c>
      <c r="AL22" s="8">
        <v>12</v>
      </c>
      <c r="AM22" s="8"/>
      <c r="AN22" s="8"/>
      <c r="AO22" s="8"/>
      <c r="AP22" s="8"/>
      <c r="AQ22" s="8"/>
      <c r="AY22" s="8"/>
      <c r="AZ22" s="8"/>
      <c r="BA22" s="8"/>
      <c r="BB22" s="8"/>
      <c r="BC22" s="8"/>
      <c r="BD22" s="8"/>
      <c r="BE22" s="8"/>
      <c r="BF22" s="8"/>
      <c r="BG22" s="8"/>
      <c r="BH22" s="8"/>
      <c r="BI22" s="8"/>
      <c r="BJ22" s="8"/>
      <c r="BK22" s="8"/>
      <c r="BL22" s="8"/>
      <c r="BM22" s="8"/>
      <c r="BN22" s="8"/>
    </row>
    <row r="23" spans="1:66" x14ac:dyDescent="0.3">
      <c r="A23" s="14">
        <v>21</v>
      </c>
      <c r="B23" s="20">
        <v>578299264.00847542</v>
      </c>
      <c r="AH23" s="8">
        <v>2.7096773386001587</v>
      </c>
      <c r="AI23" s="8">
        <v>0</v>
      </c>
      <c r="AJ23" s="8"/>
      <c r="AK23" s="8">
        <v>600000000</v>
      </c>
      <c r="AL23" s="8">
        <v>22</v>
      </c>
      <c r="AM23" s="8"/>
      <c r="AN23" s="8"/>
      <c r="AO23" s="8"/>
      <c r="AP23" s="8"/>
      <c r="AQ23" s="8"/>
      <c r="AY23" s="8"/>
      <c r="AZ23" s="8"/>
      <c r="BA23" s="8"/>
      <c r="BB23" s="8"/>
      <c r="BC23" s="8"/>
      <c r="BD23" s="8"/>
      <c r="BE23" s="8"/>
      <c r="BF23" s="8"/>
      <c r="BG23" s="8"/>
      <c r="BH23" s="8"/>
      <c r="BI23" s="8"/>
      <c r="BJ23" s="8"/>
      <c r="BK23" s="8"/>
      <c r="BL23" s="8"/>
      <c r="BM23" s="8"/>
      <c r="BN23" s="8"/>
    </row>
    <row r="24" spans="1:66" x14ac:dyDescent="0.3">
      <c r="A24" s="14">
        <v>22</v>
      </c>
      <c r="B24" s="20">
        <v>910527283.76945293</v>
      </c>
      <c r="AH24" s="8">
        <v>2.8387095928192139</v>
      </c>
      <c r="AI24" s="8">
        <v>0</v>
      </c>
      <c r="AJ24" s="8"/>
      <c r="AK24" s="8">
        <v>610000000</v>
      </c>
      <c r="AL24" s="8">
        <v>22</v>
      </c>
      <c r="AM24" s="8"/>
      <c r="AN24" s="8"/>
      <c r="AO24" s="8"/>
      <c r="AP24" s="8"/>
      <c r="AQ24" s="8"/>
      <c r="AY24" s="8"/>
      <c r="AZ24" s="8"/>
      <c r="BA24" s="8"/>
      <c r="BB24" s="8"/>
      <c r="BC24" s="8"/>
      <c r="BD24" s="8"/>
      <c r="BE24" s="8"/>
      <c r="BF24" s="8"/>
      <c r="BG24" s="8"/>
      <c r="BH24" s="8"/>
      <c r="BI24" s="8"/>
      <c r="BJ24" s="8"/>
      <c r="BK24" s="8"/>
      <c r="BL24" s="8"/>
      <c r="BM24" s="8"/>
      <c r="BN24" s="8"/>
    </row>
    <row r="25" spans="1:66" x14ac:dyDescent="0.3">
      <c r="A25" s="14">
        <v>23</v>
      </c>
      <c r="B25" s="20">
        <v>735264935.87364161</v>
      </c>
      <c r="AH25" s="8">
        <v>2.967741847038269</v>
      </c>
      <c r="AI25" s="8">
        <v>0</v>
      </c>
      <c r="AJ25" s="8"/>
      <c r="AK25" s="8">
        <v>610000000</v>
      </c>
      <c r="AL25" s="8">
        <v>12</v>
      </c>
      <c r="AM25" s="8"/>
      <c r="AN25" s="8"/>
      <c r="AO25" s="8"/>
      <c r="AP25" s="8"/>
      <c r="AQ25" s="8"/>
      <c r="AY25" s="8"/>
      <c r="AZ25" s="8"/>
      <c r="BA25" s="8"/>
      <c r="BB25" s="8"/>
      <c r="BC25" s="8"/>
      <c r="BD25" s="8"/>
      <c r="BE25" s="8"/>
      <c r="BF25" s="8"/>
      <c r="BG25" s="8"/>
      <c r="BH25" s="8"/>
      <c r="BI25" s="8"/>
      <c r="BJ25" s="8"/>
      <c r="BK25" s="8"/>
      <c r="BL25" s="8"/>
      <c r="BM25" s="8"/>
      <c r="BN25" s="8"/>
    </row>
    <row r="26" spans="1:66" x14ac:dyDescent="0.3">
      <c r="A26" s="14">
        <v>24</v>
      </c>
      <c r="B26" s="20">
        <v>595434865.42109299</v>
      </c>
      <c r="AH26" s="8">
        <v>3.0967741012573242</v>
      </c>
      <c r="AI26" s="8">
        <v>0</v>
      </c>
      <c r="AJ26" s="8"/>
      <c r="AK26" s="8">
        <v>620000000</v>
      </c>
      <c r="AL26" s="8">
        <v>12</v>
      </c>
      <c r="AM26" s="8"/>
      <c r="AN26" s="8"/>
      <c r="AO26" s="8"/>
      <c r="AP26" s="8"/>
      <c r="AQ26" s="8"/>
      <c r="AY26" s="8"/>
      <c r="AZ26" s="8"/>
      <c r="BA26" s="8"/>
      <c r="BB26" s="8"/>
      <c r="BC26" s="8"/>
      <c r="BD26" s="8"/>
      <c r="BE26" s="8"/>
      <c r="BF26" s="8"/>
      <c r="BG26" s="8"/>
      <c r="BH26" s="8"/>
      <c r="BI26" s="8"/>
      <c r="BJ26" s="8"/>
      <c r="BK26" s="8"/>
      <c r="BL26" s="8"/>
      <c r="BM26" s="8"/>
      <c r="BN26" s="8"/>
    </row>
    <row r="27" spans="1:66" x14ac:dyDescent="0.3">
      <c r="A27" s="14">
        <v>25</v>
      </c>
      <c r="B27" s="20">
        <v>955900047.01330423</v>
      </c>
      <c r="AH27" s="8">
        <v>3.2258063554763794</v>
      </c>
      <c r="AI27" s="8">
        <v>0</v>
      </c>
      <c r="AJ27" s="8"/>
      <c r="AK27" s="8">
        <v>620000000</v>
      </c>
      <c r="AL27" s="8">
        <v>20</v>
      </c>
      <c r="AM27" s="8"/>
      <c r="AN27" s="8"/>
      <c r="AO27" s="8"/>
      <c r="AP27" s="8"/>
      <c r="AQ27" s="8"/>
      <c r="AY27" s="8"/>
      <c r="AZ27" s="8"/>
      <c r="BA27" s="8"/>
      <c r="BB27" s="8"/>
      <c r="BC27" s="8"/>
      <c r="BD27" s="8"/>
      <c r="BE27" s="8"/>
      <c r="BF27" s="8"/>
      <c r="BG27" s="8"/>
      <c r="BH27" s="8"/>
      <c r="BI27" s="8"/>
      <c r="BJ27" s="8"/>
      <c r="BK27" s="8"/>
      <c r="BL27" s="8"/>
      <c r="BM27" s="8"/>
      <c r="BN27" s="8"/>
    </row>
    <row r="28" spans="1:66" x14ac:dyDescent="0.3">
      <c r="A28" s="14">
        <v>26</v>
      </c>
      <c r="B28" s="20">
        <v>940332167.68505359</v>
      </c>
      <c r="AH28" s="8">
        <v>3.3548386096954346</v>
      </c>
      <c r="AI28" s="8">
        <v>0</v>
      </c>
      <c r="AJ28" s="8"/>
      <c r="AK28" s="8">
        <v>630000000</v>
      </c>
      <c r="AL28" s="8">
        <v>20</v>
      </c>
      <c r="AM28" s="8"/>
      <c r="AN28" s="8"/>
      <c r="AO28" s="8"/>
      <c r="AP28" s="8"/>
      <c r="AQ28" s="8"/>
      <c r="AY28" s="8"/>
      <c r="AZ28" s="8"/>
      <c r="BA28" s="8"/>
      <c r="BB28" s="8"/>
      <c r="BC28" s="8"/>
      <c r="BD28" s="8"/>
      <c r="BE28" s="8"/>
      <c r="BF28" s="8"/>
      <c r="BG28" s="8"/>
      <c r="BH28" s="8"/>
      <c r="BI28" s="8"/>
      <c r="BJ28" s="8"/>
      <c r="BK28" s="8"/>
      <c r="BL28" s="8"/>
      <c r="BM28" s="8"/>
      <c r="BN28" s="8"/>
    </row>
    <row r="29" spans="1:66" x14ac:dyDescent="0.3">
      <c r="A29" s="14">
        <v>27</v>
      </c>
      <c r="B29" s="20">
        <v>871497386.17942786</v>
      </c>
      <c r="AH29" s="8">
        <v>3.4838708639144897</v>
      </c>
      <c r="AI29" s="8">
        <v>0</v>
      </c>
      <c r="AJ29" s="8"/>
      <c r="AK29" s="8">
        <v>630000000</v>
      </c>
      <c r="AL29" s="8">
        <v>20</v>
      </c>
      <c r="AM29" s="8"/>
      <c r="AN29" s="8"/>
      <c r="AO29" s="8"/>
      <c r="AP29" s="8"/>
      <c r="AQ29" s="8"/>
      <c r="AY29" s="8"/>
      <c r="AZ29" s="8"/>
      <c r="BA29" s="8"/>
      <c r="BB29" s="8"/>
      <c r="BC29" s="8"/>
      <c r="BD29" s="8"/>
      <c r="BE29" s="8"/>
      <c r="BF29" s="8"/>
      <c r="BG29" s="8"/>
      <c r="BH29" s="8"/>
      <c r="BI29" s="8"/>
      <c r="BJ29" s="8"/>
      <c r="BK29" s="8"/>
      <c r="BL29" s="8"/>
      <c r="BM29" s="8"/>
      <c r="BN29" s="8"/>
    </row>
    <row r="30" spans="1:66" x14ac:dyDescent="0.3">
      <c r="A30" s="14">
        <v>28</v>
      </c>
      <c r="B30" s="20">
        <v>864238779.62469471</v>
      </c>
      <c r="AH30" s="8">
        <v>3.6129031181335449</v>
      </c>
      <c r="AI30" s="8">
        <v>0</v>
      </c>
      <c r="AJ30" s="8"/>
      <c r="AK30" s="8">
        <v>640000000</v>
      </c>
      <c r="AL30" s="8">
        <v>20</v>
      </c>
      <c r="AM30" s="8"/>
      <c r="AN30" s="8"/>
      <c r="AO30" s="8"/>
      <c r="AP30" s="8"/>
      <c r="AQ30" s="8"/>
      <c r="AY30" s="8"/>
      <c r="AZ30" s="8"/>
      <c r="BA30" s="8"/>
      <c r="BB30" s="8"/>
      <c r="BC30" s="8"/>
      <c r="BD30" s="8"/>
      <c r="BE30" s="8"/>
      <c r="BF30" s="8"/>
      <c r="BG30" s="8"/>
      <c r="BH30" s="8"/>
      <c r="BI30" s="8"/>
      <c r="BJ30" s="8"/>
      <c r="BK30" s="8"/>
      <c r="BL30" s="8"/>
      <c r="BM30" s="8"/>
      <c r="BN30" s="8"/>
    </row>
    <row r="31" spans="1:66" x14ac:dyDescent="0.3">
      <c r="A31" s="14">
        <v>29</v>
      </c>
      <c r="B31" s="20">
        <v>504909544.13464582</v>
      </c>
      <c r="AH31" s="8">
        <v>3.7419353723526001</v>
      </c>
      <c r="AI31" s="8">
        <v>0</v>
      </c>
      <c r="AJ31" s="8"/>
      <c r="AK31" s="8">
        <v>640000000</v>
      </c>
      <c r="AL31" s="8">
        <v>16</v>
      </c>
      <c r="AM31" s="8"/>
      <c r="AN31" s="8"/>
      <c r="AO31" s="8"/>
      <c r="AP31" s="8"/>
      <c r="AQ31" s="8"/>
      <c r="AY31" s="8"/>
      <c r="AZ31" s="8"/>
      <c r="BA31" s="8"/>
      <c r="BB31" s="8"/>
      <c r="BC31" s="8"/>
      <c r="BD31" s="8"/>
      <c r="BE31" s="8"/>
      <c r="BF31" s="8"/>
      <c r="BG31" s="8"/>
      <c r="BH31" s="8"/>
      <c r="BI31" s="8"/>
      <c r="BJ31" s="8"/>
      <c r="BK31" s="8"/>
      <c r="BL31" s="8"/>
      <c r="BM31" s="8"/>
      <c r="BN31" s="8"/>
    </row>
    <row r="32" spans="1:66" x14ac:dyDescent="0.3">
      <c r="A32" s="14">
        <v>30</v>
      </c>
      <c r="B32" s="20">
        <v>801724463.32950103</v>
      </c>
      <c r="AH32" s="8">
        <v>3.8709676265716553</v>
      </c>
      <c r="AI32" s="8">
        <v>0</v>
      </c>
      <c r="AJ32" s="8"/>
      <c r="AK32" s="8">
        <v>650000000</v>
      </c>
      <c r="AL32" s="8">
        <v>16</v>
      </c>
      <c r="AM32" s="8"/>
      <c r="AN32" s="8"/>
      <c r="AO32" s="8"/>
      <c r="AP32" s="8"/>
      <c r="AQ32" s="8"/>
      <c r="AY32" s="8"/>
      <c r="AZ32" s="8"/>
      <c r="BA32" s="8"/>
      <c r="BB32" s="8"/>
      <c r="BC32" s="8"/>
      <c r="BD32" s="8"/>
      <c r="BE32" s="8"/>
      <c r="BF32" s="8"/>
      <c r="BG32" s="8"/>
      <c r="BH32" s="8"/>
      <c r="BI32" s="8"/>
      <c r="BJ32" s="8"/>
      <c r="BK32" s="8"/>
      <c r="BL32" s="8"/>
      <c r="BM32" s="8"/>
      <c r="BN32" s="8"/>
    </row>
    <row r="33" spans="1:66" x14ac:dyDescent="0.3">
      <c r="A33" s="14">
        <v>31</v>
      </c>
      <c r="B33" s="20">
        <v>788750888.66845405</v>
      </c>
      <c r="AH33" s="8">
        <v>3.9999998807907104</v>
      </c>
      <c r="AI33" s="8">
        <v>0</v>
      </c>
      <c r="AJ33" s="8"/>
      <c r="AK33" s="8">
        <v>650000000</v>
      </c>
      <c r="AL33" s="8">
        <v>28</v>
      </c>
      <c r="AM33" s="8"/>
      <c r="AN33" s="8"/>
      <c r="AO33" s="8"/>
      <c r="AP33" s="8"/>
      <c r="AQ33" s="8"/>
      <c r="AY33" s="8"/>
      <c r="AZ33" s="8"/>
      <c r="BA33" s="8"/>
      <c r="BB33" s="8"/>
      <c r="BC33" s="8"/>
      <c r="BD33" s="8"/>
      <c r="BE33" s="8"/>
      <c r="BF33" s="8"/>
      <c r="BG33" s="8"/>
      <c r="BH33" s="8"/>
      <c r="BI33" s="8"/>
      <c r="BJ33" s="8"/>
      <c r="BK33" s="8"/>
      <c r="BL33" s="8"/>
      <c r="BM33" s="8"/>
      <c r="BN33" s="8"/>
    </row>
    <row r="34" spans="1:66" x14ac:dyDescent="0.3">
      <c r="A34" s="14">
        <v>32</v>
      </c>
      <c r="B34" s="20">
        <v>738252240.26857221</v>
      </c>
      <c r="AH34" s="8"/>
      <c r="AI34" s="8"/>
      <c r="AJ34" s="8"/>
      <c r="AK34" s="8">
        <v>660000000</v>
      </c>
      <c r="AL34" s="8">
        <v>28</v>
      </c>
      <c r="AM34" s="8"/>
      <c r="AN34" s="8"/>
      <c r="AO34" s="8"/>
      <c r="AP34" s="8"/>
      <c r="AQ34" s="8"/>
      <c r="AY34" s="8"/>
      <c r="AZ34" s="8"/>
      <c r="BA34" s="8"/>
      <c r="BB34" s="8"/>
      <c r="BC34" s="8"/>
      <c r="BD34" s="8"/>
      <c r="BE34" s="8"/>
      <c r="BF34" s="8"/>
      <c r="BG34" s="8"/>
      <c r="BH34" s="8"/>
      <c r="BI34" s="8"/>
      <c r="BJ34" s="8"/>
      <c r="BK34" s="8"/>
      <c r="BL34" s="8"/>
      <c r="BM34" s="8"/>
      <c r="BN34" s="8"/>
    </row>
    <row r="35" spans="1:66" x14ac:dyDescent="0.3">
      <c r="A35" s="14">
        <v>33</v>
      </c>
      <c r="B35" s="20">
        <v>650949379.61530554</v>
      </c>
      <c r="AH35" s="8"/>
      <c r="AI35" s="8"/>
      <c r="AJ35" s="8"/>
      <c r="AK35" s="8">
        <v>660000000</v>
      </c>
      <c r="AL35" s="8">
        <v>17</v>
      </c>
      <c r="AM35" s="8"/>
      <c r="AN35" s="8"/>
      <c r="AO35" s="8"/>
      <c r="AP35" s="8"/>
      <c r="AQ35" s="8"/>
      <c r="AY35" s="8"/>
      <c r="AZ35" s="8"/>
      <c r="BA35" s="8"/>
      <c r="BB35" s="8"/>
      <c r="BC35" s="8"/>
      <c r="BD35" s="8"/>
      <c r="BE35" s="8"/>
      <c r="BF35" s="8"/>
      <c r="BG35" s="8"/>
      <c r="BH35" s="8"/>
      <c r="BI35" s="8"/>
      <c r="BJ35" s="8"/>
      <c r="BK35" s="8"/>
      <c r="BL35" s="8"/>
      <c r="BM35" s="8"/>
      <c r="BN35" s="8"/>
    </row>
    <row r="36" spans="1:66" x14ac:dyDescent="0.3">
      <c r="A36" s="14">
        <v>34</v>
      </c>
      <c r="B36" s="20">
        <v>811400242.67159271</v>
      </c>
      <c r="AH36" s="8"/>
      <c r="AI36" s="8"/>
      <c r="AJ36" s="8"/>
      <c r="AK36" s="8">
        <v>670000000</v>
      </c>
      <c r="AL36" s="8">
        <v>17</v>
      </c>
      <c r="AM36" s="8"/>
      <c r="AN36" s="8"/>
      <c r="AO36" s="8"/>
      <c r="AP36" s="8"/>
      <c r="AQ36" s="8"/>
      <c r="AY36" s="8"/>
      <c r="AZ36" s="8"/>
      <c r="BA36" s="8"/>
      <c r="BB36" s="8"/>
      <c r="BC36" s="8"/>
      <c r="BD36" s="8"/>
      <c r="BE36" s="8"/>
      <c r="BF36" s="8"/>
      <c r="BG36" s="8"/>
      <c r="BH36" s="8"/>
      <c r="BI36" s="8"/>
      <c r="BJ36" s="8"/>
      <c r="BK36" s="8"/>
      <c r="BL36" s="8"/>
      <c r="BM36" s="8"/>
      <c r="BN36" s="8"/>
    </row>
    <row r="37" spans="1:66" x14ac:dyDescent="0.3">
      <c r="A37" s="14">
        <v>35</v>
      </c>
      <c r="B37" s="20">
        <v>887667626.87530434</v>
      </c>
      <c r="AH37" s="8"/>
      <c r="AI37" s="8"/>
      <c r="AJ37" s="8"/>
      <c r="AK37" s="8">
        <v>670000000</v>
      </c>
      <c r="AL37" s="8">
        <v>22</v>
      </c>
      <c r="AM37" s="8"/>
      <c r="AN37" s="8"/>
      <c r="AO37" s="8"/>
      <c r="AP37" s="8"/>
      <c r="AQ37" s="8"/>
      <c r="AY37" s="8"/>
      <c r="AZ37" s="8"/>
      <c r="BA37" s="8"/>
      <c r="BB37" s="8"/>
      <c r="BC37" s="8"/>
      <c r="BD37" s="8"/>
      <c r="BE37" s="8"/>
      <c r="BF37" s="8"/>
      <c r="BG37" s="8"/>
      <c r="BH37" s="8"/>
      <c r="BI37" s="8"/>
      <c r="BJ37" s="8"/>
      <c r="BK37" s="8"/>
      <c r="BL37" s="8"/>
      <c r="BM37" s="8"/>
      <c r="BN37" s="8"/>
    </row>
    <row r="38" spans="1:66" x14ac:dyDescent="0.3">
      <c r="A38" s="14">
        <v>36</v>
      </c>
      <c r="B38" s="20">
        <v>692959699.65254378</v>
      </c>
      <c r="AH38" s="8"/>
      <c r="AI38" s="8"/>
      <c r="AJ38" s="8"/>
      <c r="AK38" s="8">
        <v>680000000</v>
      </c>
      <c r="AL38" s="8">
        <v>22</v>
      </c>
      <c r="AM38" s="8"/>
      <c r="AN38" s="8"/>
      <c r="AO38" s="8"/>
      <c r="AP38" s="8"/>
      <c r="AQ38" s="8"/>
      <c r="AY38" s="8"/>
      <c r="AZ38" s="8"/>
      <c r="BA38" s="8"/>
      <c r="BB38" s="8"/>
      <c r="BC38" s="8"/>
      <c r="BD38" s="8"/>
      <c r="BE38" s="8"/>
      <c r="BF38" s="8"/>
      <c r="BG38" s="8"/>
      <c r="BH38" s="8"/>
      <c r="BI38" s="8"/>
      <c r="BJ38" s="8"/>
      <c r="BK38" s="8"/>
      <c r="BL38" s="8"/>
      <c r="BM38" s="8"/>
      <c r="BN38" s="8"/>
    </row>
    <row r="39" spans="1:66" x14ac:dyDescent="0.3">
      <c r="A39" s="14">
        <v>37</v>
      </c>
      <c r="B39" s="20">
        <v>813828102.16657841</v>
      </c>
      <c r="AH39" s="8"/>
      <c r="AI39" s="8"/>
      <c r="AJ39" s="8"/>
      <c r="AK39" s="8">
        <v>680000000</v>
      </c>
      <c r="AL39" s="8">
        <v>21</v>
      </c>
      <c r="AM39" s="8"/>
      <c r="AN39" s="8"/>
      <c r="AO39" s="8"/>
      <c r="AP39" s="8"/>
      <c r="AQ39" s="8"/>
      <c r="AY39" s="8"/>
      <c r="AZ39" s="8"/>
      <c r="BA39" s="8"/>
      <c r="BB39" s="8"/>
      <c r="BC39" s="8"/>
      <c r="BD39" s="8"/>
      <c r="BE39" s="8"/>
      <c r="BF39" s="8"/>
      <c r="BG39" s="8"/>
      <c r="BH39" s="8"/>
      <c r="BI39" s="8"/>
      <c r="BJ39" s="8"/>
      <c r="BK39" s="8"/>
      <c r="BL39" s="8"/>
      <c r="BM39" s="8"/>
      <c r="BN39" s="8"/>
    </row>
    <row r="40" spans="1:66" x14ac:dyDescent="0.3">
      <c r="A40" s="14">
        <v>38</v>
      </c>
      <c r="B40" s="20">
        <v>536841817.46262616</v>
      </c>
      <c r="AH40" s="8"/>
      <c r="AI40" s="8"/>
      <c r="AJ40" s="8"/>
      <c r="AK40" s="8">
        <v>690000000</v>
      </c>
      <c r="AL40" s="8">
        <v>21</v>
      </c>
      <c r="AM40" s="8"/>
      <c r="AN40" s="8"/>
      <c r="AO40" s="8"/>
      <c r="AP40" s="8"/>
      <c r="AQ40" s="8"/>
      <c r="AY40" s="8"/>
      <c r="AZ40" s="8"/>
      <c r="BA40" s="8"/>
      <c r="BB40" s="8"/>
      <c r="BC40" s="8"/>
      <c r="BD40" s="8"/>
      <c r="BE40" s="8"/>
      <c r="BF40" s="8"/>
      <c r="BG40" s="8"/>
      <c r="BH40" s="8"/>
      <c r="BI40" s="8"/>
      <c r="BJ40" s="8"/>
      <c r="BK40" s="8"/>
      <c r="BL40" s="8"/>
      <c r="BM40" s="8"/>
      <c r="BN40" s="8"/>
    </row>
    <row r="41" spans="1:66" x14ac:dyDescent="0.3">
      <c r="A41" s="14">
        <v>39</v>
      </c>
      <c r="B41" s="20">
        <v>681517560.3956846</v>
      </c>
      <c r="AH41" s="8"/>
      <c r="AI41" s="8"/>
      <c r="AJ41" s="8"/>
      <c r="AK41" s="8">
        <v>690000000</v>
      </c>
      <c r="AL41" s="8">
        <v>25</v>
      </c>
      <c r="AM41" s="8"/>
      <c r="AN41" s="8"/>
      <c r="AO41" s="8"/>
      <c r="AP41" s="8"/>
      <c r="AQ41" s="8"/>
      <c r="AY41" s="8"/>
      <c r="AZ41" s="8"/>
      <c r="BA41" s="8"/>
      <c r="BB41" s="8"/>
      <c r="BC41" s="8"/>
      <c r="BD41" s="8"/>
      <c r="BE41" s="8"/>
      <c r="BF41" s="8"/>
      <c r="BG41" s="8"/>
      <c r="BH41" s="8"/>
      <c r="BI41" s="8"/>
      <c r="BJ41" s="8"/>
      <c r="BK41" s="8"/>
      <c r="BL41" s="8"/>
      <c r="BM41" s="8"/>
      <c r="BN41" s="8"/>
    </row>
    <row r="42" spans="1:66" x14ac:dyDescent="0.3">
      <c r="A42" s="14">
        <v>40</v>
      </c>
      <c r="B42" s="20">
        <v>991152002.25685883</v>
      </c>
      <c r="AH42" s="8"/>
      <c r="AI42" s="8"/>
      <c r="AJ42" s="8"/>
      <c r="AK42" s="8">
        <v>700000000</v>
      </c>
      <c r="AL42" s="8">
        <v>25</v>
      </c>
      <c r="AM42" s="8"/>
      <c r="AN42" s="8"/>
      <c r="AO42" s="8"/>
      <c r="AP42" s="8"/>
      <c r="AQ42" s="8"/>
      <c r="AY42" s="8"/>
      <c r="AZ42" s="8"/>
      <c r="BA42" s="8"/>
      <c r="BB42" s="8"/>
      <c r="BC42" s="8"/>
      <c r="BD42" s="8"/>
      <c r="BE42" s="8"/>
      <c r="BF42" s="8"/>
      <c r="BG42" s="8"/>
      <c r="BH42" s="8"/>
      <c r="BI42" s="8"/>
      <c r="BJ42" s="8"/>
      <c r="BK42" s="8"/>
      <c r="BL42" s="8"/>
      <c r="BM42" s="8"/>
      <c r="BN42" s="8"/>
    </row>
    <row r="43" spans="1:66" x14ac:dyDescent="0.3">
      <c r="A43" s="14">
        <v>41</v>
      </c>
      <c r="B43" s="20">
        <v>559462193.57065213</v>
      </c>
      <c r="AH43" s="8"/>
      <c r="AI43" s="8"/>
      <c r="AJ43" s="8"/>
      <c r="AK43" s="8">
        <v>700000000</v>
      </c>
      <c r="AL43" s="8">
        <v>18</v>
      </c>
      <c r="AM43" s="8"/>
      <c r="AN43" s="8"/>
      <c r="AO43" s="8"/>
      <c r="AP43" s="8"/>
      <c r="AQ43" s="8"/>
      <c r="AY43" s="8"/>
      <c r="AZ43" s="8"/>
      <c r="BA43" s="8"/>
      <c r="BB43" s="8"/>
      <c r="BC43" s="8"/>
      <c r="BD43" s="8"/>
      <c r="BE43" s="8"/>
      <c r="BF43" s="8"/>
      <c r="BG43" s="8"/>
      <c r="BH43" s="8"/>
      <c r="BI43" s="8"/>
      <c r="BJ43" s="8"/>
      <c r="BK43" s="8"/>
      <c r="BL43" s="8"/>
      <c r="BM43" s="8"/>
      <c r="BN43" s="8"/>
    </row>
    <row r="44" spans="1:66" x14ac:dyDescent="0.3">
      <c r="A44" s="14">
        <v>42</v>
      </c>
      <c r="B44" s="20">
        <v>532424259.88764793</v>
      </c>
      <c r="AH44" s="8"/>
      <c r="AI44" s="8"/>
      <c r="AJ44" s="8"/>
      <c r="AK44" s="8">
        <v>710000000</v>
      </c>
      <c r="AL44" s="8">
        <v>18</v>
      </c>
      <c r="AM44" s="8"/>
      <c r="AN44" s="8"/>
      <c r="AO44" s="8"/>
      <c r="AP44" s="8"/>
      <c r="AQ44" s="8"/>
      <c r="AY44" s="8"/>
      <c r="AZ44" s="8"/>
      <c r="BA44" s="8"/>
      <c r="BB44" s="8"/>
      <c r="BC44" s="8"/>
      <c r="BD44" s="8"/>
      <c r="BE44" s="8"/>
      <c r="BF44" s="8"/>
      <c r="BG44" s="8"/>
      <c r="BH44" s="8"/>
      <c r="BI44" s="8"/>
      <c r="BJ44" s="8"/>
      <c r="BK44" s="8"/>
      <c r="BL44" s="8"/>
      <c r="BM44" s="8"/>
      <c r="BN44" s="8"/>
    </row>
    <row r="45" spans="1:66" x14ac:dyDescent="0.3">
      <c r="A45" s="14">
        <v>43</v>
      </c>
      <c r="B45" s="20">
        <v>914012877.97223151</v>
      </c>
      <c r="AH45" s="8"/>
      <c r="AI45" s="8"/>
      <c r="AJ45" s="8"/>
      <c r="AK45" s="8">
        <v>710000000</v>
      </c>
      <c r="AL45" s="8">
        <v>17</v>
      </c>
      <c r="AM45" s="8"/>
      <c r="AN45" s="8"/>
      <c r="AO45" s="8"/>
      <c r="AP45" s="8"/>
      <c r="AQ45" s="8"/>
      <c r="AY45" s="8"/>
      <c r="AZ45" s="8"/>
      <c r="BA45" s="8"/>
      <c r="BB45" s="8"/>
      <c r="BC45" s="8"/>
      <c r="BD45" s="8"/>
      <c r="BE45" s="8"/>
      <c r="BF45" s="8"/>
      <c r="BG45" s="8"/>
      <c r="BH45" s="8"/>
      <c r="BI45" s="8"/>
      <c r="BJ45" s="8"/>
      <c r="BK45" s="8"/>
      <c r="BL45" s="8"/>
      <c r="BM45" s="8"/>
      <c r="BN45" s="8"/>
    </row>
    <row r="46" spans="1:66" x14ac:dyDescent="0.3">
      <c r="A46" s="14">
        <v>44</v>
      </c>
      <c r="B46" s="20">
        <v>848984871.88922727</v>
      </c>
      <c r="AH46" s="8"/>
      <c r="AI46" s="8"/>
      <c r="AJ46" s="8"/>
      <c r="AK46" s="8">
        <v>720000000</v>
      </c>
      <c r="AL46" s="8">
        <v>17</v>
      </c>
      <c r="AM46" s="8"/>
      <c r="AN46" s="8"/>
      <c r="AO46" s="8"/>
      <c r="AP46" s="8"/>
      <c r="AQ46" s="8"/>
      <c r="AY46" s="8"/>
      <c r="AZ46" s="8"/>
      <c r="BA46" s="8"/>
      <c r="BB46" s="8"/>
      <c r="BC46" s="8"/>
      <c r="BD46" s="8"/>
      <c r="BE46" s="8"/>
      <c r="BF46" s="8"/>
      <c r="BG46" s="8"/>
      <c r="BH46" s="8"/>
      <c r="BI46" s="8"/>
      <c r="BJ46" s="8"/>
      <c r="BK46" s="8"/>
      <c r="BL46" s="8"/>
      <c r="BM46" s="8"/>
      <c r="BN46" s="8"/>
    </row>
    <row r="47" spans="1:66" x14ac:dyDescent="0.3">
      <c r="A47" s="14">
        <v>45</v>
      </c>
      <c r="B47" s="20">
        <v>862563543.72620308</v>
      </c>
      <c r="AH47" s="8"/>
      <c r="AI47" s="8"/>
      <c r="AJ47" s="8"/>
      <c r="AK47" s="8">
        <v>720000000</v>
      </c>
      <c r="AL47" s="8">
        <v>18</v>
      </c>
      <c r="AM47" s="8"/>
      <c r="AN47" s="8"/>
      <c r="AO47" s="8"/>
      <c r="AP47" s="8"/>
      <c r="AQ47" s="8"/>
      <c r="AY47" s="8"/>
      <c r="AZ47" s="8"/>
      <c r="BA47" s="8"/>
      <c r="BB47" s="8"/>
      <c r="BC47" s="8"/>
      <c r="BD47" s="8"/>
      <c r="BE47" s="8"/>
      <c r="BF47" s="8"/>
      <c r="BG47" s="8"/>
      <c r="BH47" s="8"/>
      <c r="BI47" s="8"/>
      <c r="BJ47" s="8"/>
      <c r="BK47" s="8"/>
      <c r="BL47" s="8"/>
      <c r="BM47" s="8"/>
      <c r="BN47" s="8"/>
    </row>
    <row r="48" spans="1:66" x14ac:dyDescent="0.3">
      <c r="A48" s="14">
        <v>46</v>
      </c>
      <c r="B48" s="20">
        <v>835743720.41673326</v>
      </c>
      <c r="AH48" s="8"/>
      <c r="AI48" s="8"/>
      <c r="AJ48" s="8"/>
      <c r="AK48" s="8">
        <v>730000000</v>
      </c>
      <c r="AL48" s="8">
        <v>18</v>
      </c>
      <c r="AM48" s="8"/>
      <c r="AN48" s="8"/>
      <c r="AO48" s="8"/>
      <c r="AP48" s="8"/>
      <c r="AQ48" s="8"/>
      <c r="AY48" s="8"/>
      <c r="AZ48" s="8"/>
      <c r="BA48" s="8"/>
      <c r="BB48" s="8"/>
      <c r="BC48" s="8"/>
      <c r="BD48" s="8"/>
      <c r="BE48" s="8"/>
      <c r="BF48" s="8"/>
      <c r="BG48" s="8"/>
      <c r="BH48" s="8"/>
      <c r="BI48" s="8"/>
      <c r="BJ48" s="8"/>
      <c r="BK48" s="8"/>
      <c r="BL48" s="8"/>
      <c r="BM48" s="8"/>
      <c r="BN48" s="8"/>
    </row>
    <row r="49" spans="1:66" x14ac:dyDescent="0.3">
      <c r="A49" s="14">
        <v>47</v>
      </c>
      <c r="B49" s="20">
        <v>755668280.09826159</v>
      </c>
      <c r="AH49" s="8"/>
      <c r="AI49" s="8"/>
      <c r="AJ49" s="8"/>
      <c r="AK49" s="8">
        <v>730000000</v>
      </c>
      <c r="AL49" s="8">
        <v>30</v>
      </c>
      <c r="AM49" s="8"/>
      <c r="AN49" s="8"/>
      <c r="AO49" s="8"/>
      <c r="AP49" s="8"/>
      <c r="AQ49" s="8"/>
      <c r="AY49" s="8"/>
      <c r="AZ49" s="8"/>
      <c r="BA49" s="8"/>
      <c r="BB49" s="8"/>
      <c r="BC49" s="8"/>
      <c r="BD49" s="8"/>
      <c r="BE49" s="8"/>
      <c r="BF49" s="8"/>
      <c r="BG49" s="8"/>
      <c r="BH49" s="8"/>
      <c r="BI49" s="8"/>
      <c r="BJ49" s="8"/>
      <c r="BK49" s="8"/>
      <c r="BL49" s="8"/>
      <c r="BM49" s="8"/>
      <c r="BN49" s="8"/>
    </row>
    <row r="50" spans="1:66" x14ac:dyDescent="0.3">
      <c r="A50" s="14">
        <v>48</v>
      </c>
      <c r="B50" s="20">
        <v>854688849.54667211</v>
      </c>
      <c r="AH50" s="8"/>
      <c r="AI50" s="8"/>
      <c r="AJ50" s="8"/>
      <c r="AK50" s="8">
        <v>740000000</v>
      </c>
      <c r="AL50" s="8">
        <v>30</v>
      </c>
      <c r="AM50" s="8"/>
      <c r="AN50" s="8"/>
      <c r="AO50" s="8"/>
      <c r="AP50" s="8"/>
      <c r="AQ50" s="8"/>
      <c r="AY50" s="8"/>
      <c r="AZ50" s="8"/>
      <c r="BA50" s="8"/>
      <c r="BB50" s="8"/>
      <c r="BC50" s="8"/>
      <c r="BD50" s="8"/>
      <c r="BE50" s="8"/>
      <c r="BF50" s="8"/>
      <c r="BG50" s="8"/>
      <c r="BH50" s="8"/>
      <c r="BI50" s="8"/>
      <c r="BJ50" s="8"/>
      <c r="BK50" s="8"/>
      <c r="BL50" s="8"/>
      <c r="BM50" s="8"/>
      <c r="BN50" s="8"/>
    </row>
    <row r="51" spans="1:66" x14ac:dyDescent="0.3">
      <c r="A51" s="14">
        <v>49</v>
      </c>
      <c r="B51" s="20">
        <v>650852322.6868546</v>
      </c>
      <c r="AH51" s="8"/>
      <c r="AI51" s="8"/>
      <c r="AJ51" s="8"/>
      <c r="AK51" s="8">
        <v>740000000</v>
      </c>
      <c r="AL51" s="8">
        <v>20</v>
      </c>
      <c r="AM51" s="8"/>
      <c r="AN51" s="8"/>
      <c r="AO51" s="8"/>
      <c r="AP51" s="8"/>
      <c r="AQ51" s="8"/>
      <c r="AY51" s="8"/>
      <c r="AZ51" s="8"/>
      <c r="BA51" s="8"/>
      <c r="BB51" s="8"/>
      <c r="BC51" s="8"/>
      <c r="BD51" s="8"/>
      <c r="BE51" s="8"/>
      <c r="BF51" s="8"/>
      <c r="BG51" s="8"/>
      <c r="BH51" s="8"/>
      <c r="BI51" s="8"/>
      <c r="BJ51" s="8"/>
      <c r="BK51" s="8"/>
      <c r="BL51" s="8"/>
      <c r="BM51" s="8"/>
      <c r="BN51" s="8"/>
    </row>
    <row r="52" spans="1:66" x14ac:dyDescent="0.3">
      <c r="A52" s="14">
        <v>50</v>
      </c>
      <c r="B52" s="20">
        <v>946219979.11821043</v>
      </c>
      <c r="AH52" s="8"/>
      <c r="AI52" s="8"/>
      <c r="AJ52" s="8"/>
      <c r="AK52" s="8">
        <v>750000000</v>
      </c>
      <c r="AL52" s="8">
        <v>20</v>
      </c>
      <c r="AM52" s="8"/>
      <c r="AN52" s="8"/>
      <c r="AO52" s="8"/>
      <c r="AP52" s="8"/>
      <c r="AQ52" s="8"/>
      <c r="AY52" s="8"/>
      <c r="AZ52" s="8"/>
      <c r="BA52" s="8"/>
      <c r="BB52" s="8"/>
      <c r="BC52" s="8"/>
      <c r="BD52" s="8"/>
      <c r="BE52" s="8"/>
      <c r="BF52" s="8"/>
      <c r="BG52" s="8"/>
      <c r="BH52" s="8"/>
      <c r="BI52" s="8"/>
      <c r="BJ52" s="8"/>
      <c r="BK52" s="8"/>
      <c r="BL52" s="8"/>
      <c r="BM52" s="8"/>
      <c r="BN52" s="8"/>
    </row>
    <row r="53" spans="1:66" x14ac:dyDescent="0.3">
      <c r="A53" s="14">
        <v>51</v>
      </c>
      <c r="B53" s="20">
        <v>648255492.00602257</v>
      </c>
      <c r="AH53" s="8"/>
      <c r="AI53" s="8"/>
      <c r="AJ53" s="8"/>
      <c r="AK53" s="8">
        <v>750000000</v>
      </c>
      <c r="AL53" s="8">
        <v>22</v>
      </c>
      <c r="AM53" s="8"/>
      <c r="AN53" s="8"/>
      <c r="AO53" s="8"/>
      <c r="AP53" s="8"/>
      <c r="AQ53" s="8"/>
      <c r="AY53" s="8"/>
      <c r="AZ53" s="8"/>
      <c r="BA53" s="8"/>
      <c r="BB53" s="8"/>
      <c r="BC53" s="8"/>
      <c r="BD53" s="8"/>
      <c r="BE53" s="8"/>
      <c r="BF53" s="8"/>
      <c r="BG53" s="8"/>
      <c r="BH53" s="8"/>
      <c r="BI53" s="8"/>
      <c r="BJ53" s="8"/>
      <c r="BK53" s="8"/>
      <c r="BL53" s="8"/>
      <c r="BM53" s="8"/>
      <c r="BN53" s="8"/>
    </row>
    <row r="54" spans="1:66" x14ac:dyDescent="0.3">
      <c r="A54" s="14">
        <v>52</v>
      </c>
      <c r="B54" s="20">
        <v>806127493.84470129</v>
      </c>
      <c r="AH54" s="8"/>
      <c r="AI54" s="8"/>
      <c r="AJ54" s="8"/>
      <c r="AK54" s="8">
        <v>760000000</v>
      </c>
      <c r="AL54" s="8">
        <v>22</v>
      </c>
      <c r="AM54" s="8"/>
      <c r="AN54" s="8"/>
      <c r="AO54" s="8"/>
      <c r="AP54" s="8"/>
      <c r="AQ54" s="8"/>
      <c r="AY54" s="8"/>
      <c r="AZ54" s="8"/>
      <c r="BA54" s="8"/>
      <c r="BB54" s="8"/>
      <c r="BC54" s="8"/>
      <c r="BD54" s="8"/>
      <c r="BE54" s="8"/>
      <c r="BF54" s="8"/>
      <c r="BG54" s="8"/>
      <c r="BH54" s="8"/>
      <c r="BI54" s="8"/>
      <c r="BJ54" s="8"/>
      <c r="BK54" s="8"/>
      <c r="BL54" s="8"/>
      <c r="BM54" s="8"/>
      <c r="BN54" s="8"/>
    </row>
    <row r="55" spans="1:66" x14ac:dyDescent="0.3">
      <c r="A55" s="14">
        <v>53</v>
      </c>
      <c r="B55" s="20">
        <v>527397242.73259056</v>
      </c>
      <c r="AH55" s="8"/>
      <c r="AI55" s="8"/>
      <c r="AJ55" s="8"/>
      <c r="AK55" s="8">
        <v>760000000</v>
      </c>
      <c r="AL55" s="8">
        <v>13</v>
      </c>
      <c r="AM55" s="8"/>
      <c r="AN55" s="8"/>
      <c r="AO55" s="8"/>
      <c r="AP55" s="8"/>
      <c r="AQ55" s="8"/>
      <c r="AY55" s="8"/>
      <c r="AZ55" s="8"/>
      <c r="BA55" s="8"/>
      <c r="BB55" s="8"/>
      <c r="BC55" s="8"/>
      <c r="BD55" s="8"/>
      <c r="BE55" s="8"/>
      <c r="BF55" s="8"/>
      <c r="BG55" s="8"/>
      <c r="BH55" s="8"/>
      <c r="BI55" s="8"/>
      <c r="BJ55" s="8"/>
      <c r="BK55" s="8"/>
      <c r="BL55" s="8"/>
      <c r="BM55" s="8"/>
      <c r="BN55" s="8"/>
    </row>
    <row r="56" spans="1:66" x14ac:dyDescent="0.3">
      <c r="A56" s="14">
        <v>54</v>
      </c>
      <c r="B56" s="20">
        <v>543045588.61739647</v>
      </c>
      <c r="AH56" s="8"/>
      <c r="AI56" s="8"/>
      <c r="AJ56" s="8"/>
      <c r="AK56" s="8">
        <v>770000000</v>
      </c>
      <c r="AL56" s="8">
        <v>13</v>
      </c>
      <c r="AM56" s="8"/>
      <c r="AN56" s="8"/>
      <c r="AO56" s="8"/>
      <c r="AP56" s="8"/>
      <c r="AQ56" s="8"/>
      <c r="AY56" s="8"/>
      <c r="AZ56" s="8"/>
      <c r="BA56" s="8"/>
      <c r="BB56" s="8"/>
      <c r="BC56" s="8"/>
      <c r="BD56" s="8"/>
      <c r="BE56" s="8"/>
      <c r="BF56" s="8"/>
      <c r="BG56" s="8"/>
      <c r="BH56" s="8"/>
      <c r="BI56" s="8"/>
      <c r="BJ56" s="8"/>
      <c r="BK56" s="8"/>
      <c r="BL56" s="8"/>
      <c r="BM56" s="8"/>
      <c r="BN56" s="8"/>
    </row>
    <row r="57" spans="1:66" x14ac:dyDescent="0.3">
      <c r="A57" s="14">
        <v>55</v>
      </c>
      <c r="B57" s="20">
        <v>799537605.16924036</v>
      </c>
      <c r="AH57" s="8"/>
      <c r="AI57" s="8"/>
      <c r="AJ57" s="8"/>
      <c r="AK57" s="8">
        <v>770000000</v>
      </c>
      <c r="AL57" s="8">
        <v>21</v>
      </c>
      <c r="AM57" s="8"/>
      <c r="AN57" s="8"/>
      <c r="AO57" s="8"/>
      <c r="AP57" s="8"/>
      <c r="AQ57" s="8"/>
      <c r="AY57" s="8"/>
      <c r="AZ57" s="8"/>
      <c r="BA57" s="8"/>
      <c r="BB57" s="8"/>
      <c r="BC57" s="8"/>
      <c r="BD57" s="8"/>
      <c r="BE57" s="8"/>
      <c r="BF57" s="8"/>
      <c r="BG57" s="8"/>
      <c r="BH57" s="8"/>
      <c r="BI57" s="8"/>
      <c r="BJ57" s="8"/>
      <c r="BK57" s="8"/>
      <c r="BL57" s="8"/>
      <c r="BM57" s="8"/>
      <c r="BN57" s="8"/>
    </row>
    <row r="58" spans="1:66" x14ac:dyDescent="0.3">
      <c r="A58" s="14">
        <v>56</v>
      </c>
      <c r="B58" s="20">
        <v>865582401.11752558</v>
      </c>
      <c r="AH58" s="8"/>
      <c r="AI58" s="8"/>
      <c r="AJ58" s="8"/>
      <c r="AK58" s="8">
        <v>780000000</v>
      </c>
      <c r="AL58" s="8">
        <v>21</v>
      </c>
      <c r="AM58" s="8"/>
      <c r="AN58" s="8"/>
      <c r="AO58" s="8"/>
      <c r="AP58" s="8"/>
      <c r="AQ58" s="8"/>
      <c r="AY58" s="8"/>
      <c r="AZ58" s="8"/>
      <c r="BA58" s="8"/>
      <c r="BB58" s="8"/>
      <c r="BC58" s="8"/>
      <c r="BD58" s="8"/>
      <c r="BE58" s="8"/>
      <c r="BF58" s="8"/>
      <c r="BG58" s="8"/>
      <c r="BH58" s="8"/>
      <c r="BI58" s="8"/>
      <c r="BJ58" s="8"/>
      <c r="BK58" s="8"/>
      <c r="BL58" s="8"/>
      <c r="BM58" s="8"/>
      <c r="BN58" s="8"/>
    </row>
    <row r="59" spans="1:66" x14ac:dyDescent="0.3">
      <c r="A59" s="14">
        <v>57</v>
      </c>
      <c r="B59" s="20">
        <v>924878001.80903482</v>
      </c>
      <c r="AH59" s="8"/>
      <c r="AI59" s="8"/>
      <c r="AJ59" s="8"/>
      <c r="AK59" s="8">
        <v>780000000</v>
      </c>
      <c r="AL59" s="8">
        <v>16</v>
      </c>
      <c r="AM59" s="8"/>
      <c r="AN59" s="8"/>
      <c r="AO59" s="8"/>
      <c r="AP59" s="8"/>
      <c r="AQ59" s="8"/>
      <c r="AY59" s="8"/>
      <c r="AZ59" s="8"/>
      <c r="BA59" s="8"/>
      <c r="BB59" s="8"/>
      <c r="BC59" s="8"/>
      <c r="BD59" s="8"/>
      <c r="BE59" s="8"/>
      <c r="BF59" s="8"/>
      <c r="BG59" s="8"/>
      <c r="BH59" s="8"/>
      <c r="BI59" s="8"/>
      <c r="BJ59" s="8"/>
      <c r="BK59" s="8"/>
      <c r="BL59" s="8"/>
      <c r="BM59" s="8"/>
      <c r="BN59" s="8"/>
    </row>
    <row r="60" spans="1:66" x14ac:dyDescent="0.3">
      <c r="A60" s="14">
        <v>58</v>
      </c>
      <c r="B60" s="20">
        <v>550639736.95277822</v>
      </c>
      <c r="AH60" s="8"/>
      <c r="AI60" s="8"/>
      <c r="AJ60" s="8"/>
      <c r="AK60" s="8">
        <v>790000000</v>
      </c>
      <c r="AL60" s="8">
        <v>16</v>
      </c>
      <c r="AM60" s="8"/>
      <c r="AN60" s="8"/>
      <c r="AO60" s="8"/>
      <c r="AP60" s="8"/>
      <c r="AQ60" s="8"/>
      <c r="AY60" s="8"/>
      <c r="AZ60" s="8"/>
      <c r="BA60" s="8"/>
      <c r="BB60" s="8"/>
      <c r="BC60" s="8"/>
      <c r="BD60" s="8"/>
      <c r="BE60" s="8"/>
      <c r="BF60" s="8"/>
      <c r="BG60" s="8"/>
      <c r="BH60" s="8"/>
      <c r="BI60" s="8"/>
      <c r="BJ60" s="8"/>
      <c r="BK60" s="8"/>
      <c r="BL60" s="8"/>
      <c r="BM60" s="8"/>
      <c r="BN60" s="8"/>
    </row>
    <row r="61" spans="1:66" x14ac:dyDescent="0.3">
      <c r="A61" s="14">
        <v>59</v>
      </c>
      <c r="B61" s="20">
        <v>931623248.00017703</v>
      </c>
      <c r="AH61" s="8"/>
      <c r="AI61" s="8"/>
      <c r="AJ61" s="8"/>
      <c r="AK61" s="8">
        <v>790000000</v>
      </c>
      <c r="AL61" s="8">
        <v>24</v>
      </c>
      <c r="AM61" s="8"/>
      <c r="AN61" s="8"/>
      <c r="AO61" s="8"/>
      <c r="AP61" s="8"/>
      <c r="AQ61" s="8"/>
      <c r="AY61" s="8"/>
      <c r="AZ61" s="8"/>
      <c r="BA61" s="8"/>
      <c r="BB61" s="8"/>
      <c r="BC61" s="8"/>
      <c r="BD61" s="8"/>
      <c r="BE61" s="8"/>
      <c r="BF61" s="8"/>
      <c r="BG61" s="8"/>
      <c r="BH61" s="8"/>
      <c r="BI61" s="8"/>
      <c r="BJ61" s="8"/>
      <c r="BK61" s="8"/>
      <c r="BL61" s="8"/>
      <c r="BM61" s="8"/>
      <c r="BN61" s="8"/>
    </row>
    <row r="62" spans="1:66" x14ac:dyDescent="0.3">
      <c r="A62" s="14">
        <v>60</v>
      </c>
      <c r="B62" s="20">
        <v>664218403.83124709</v>
      </c>
      <c r="AH62" s="8"/>
      <c r="AI62" s="8"/>
      <c r="AJ62" s="8"/>
      <c r="AK62" s="8">
        <v>800000000</v>
      </c>
      <c r="AL62" s="8">
        <v>24</v>
      </c>
      <c r="AM62" s="8"/>
      <c r="AN62" s="8"/>
      <c r="AO62" s="8"/>
      <c r="AP62" s="8"/>
      <c r="AQ62" s="8"/>
      <c r="AY62" s="8"/>
      <c r="AZ62" s="8"/>
      <c r="BA62" s="8"/>
      <c r="BB62" s="8"/>
      <c r="BC62" s="8"/>
      <c r="BD62" s="8"/>
      <c r="BE62" s="8"/>
      <c r="BF62" s="8"/>
      <c r="BG62" s="8"/>
      <c r="BH62" s="8"/>
      <c r="BI62" s="8"/>
      <c r="BJ62" s="8"/>
      <c r="BK62" s="8"/>
      <c r="BL62" s="8"/>
      <c r="BM62" s="8"/>
      <c r="BN62" s="8"/>
    </row>
    <row r="63" spans="1:66" x14ac:dyDescent="0.3">
      <c r="A63" s="14">
        <v>61</v>
      </c>
      <c r="B63" s="20">
        <v>955879128.23354566</v>
      </c>
      <c r="AH63" s="8"/>
      <c r="AI63" s="8"/>
      <c r="AJ63" s="8"/>
      <c r="AK63" s="8">
        <v>800000000</v>
      </c>
      <c r="AL63" s="8">
        <v>20</v>
      </c>
      <c r="AM63" s="8"/>
      <c r="AN63" s="8"/>
      <c r="AO63" s="8"/>
      <c r="AP63" s="8"/>
      <c r="AQ63" s="8"/>
      <c r="AY63" s="8"/>
      <c r="AZ63" s="8"/>
      <c r="BA63" s="8"/>
      <c r="BB63" s="8"/>
      <c r="BC63" s="8"/>
      <c r="BD63" s="8"/>
      <c r="BE63" s="8"/>
      <c r="BF63" s="8"/>
      <c r="BG63" s="8"/>
      <c r="BH63" s="8"/>
      <c r="BI63" s="8"/>
      <c r="BJ63" s="8"/>
      <c r="BK63" s="8"/>
      <c r="BL63" s="8"/>
      <c r="BM63" s="8"/>
      <c r="BN63" s="8"/>
    </row>
    <row r="64" spans="1:66" x14ac:dyDescent="0.3">
      <c r="A64" s="14">
        <v>62</v>
      </c>
      <c r="B64" s="20">
        <v>526247309.85669929</v>
      </c>
      <c r="AH64" s="8"/>
      <c r="AI64" s="8"/>
      <c r="AJ64" s="8"/>
      <c r="AK64" s="8">
        <v>810000000</v>
      </c>
      <c r="AL64" s="8">
        <v>20</v>
      </c>
      <c r="AM64" s="8"/>
      <c r="AN64" s="8"/>
      <c r="AO64" s="8"/>
      <c r="AP64" s="8"/>
      <c r="AQ64" s="8"/>
      <c r="AY64" s="8"/>
      <c r="AZ64" s="8"/>
      <c r="BA64" s="8"/>
      <c r="BB64" s="8"/>
      <c r="BC64" s="8"/>
      <c r="BD64" s="8"/>
      <c r="BE64" s="8"/>
      <c r="BF64" s="8"/>
      <c r="BG64" s="8"/>
      <c r="BH64" s="8"/>
      <c r="BI64" s="8"/>
      <c r="BJ64" s="8"/>
      <c r="BK64" s="8"/>
      <c r="BL64" s="8"/>
      <c r="BM64" s="8"/>
      <c r="BN64" s="8"/>
    </row>
    <row r="65" spans="1:66" x14ac:dyDescent="0.3">
      <c r="A65" s="14">
        <v>63</v>
      </c>
      <c r="B65" s="20">
        <v>833099719.47066998</v>
      </c>
      <c r="AH65" s="8"/>
      <c r="AI65" s="8"/>
      <c r="AJ65" s="8"/>
      <c r="AK65" s="8">
        <v>810000000</v>
      </c>
      <c r="AL65" s="8">
        <v>29</v>
      </c>
      <c r="AM65" s="8"/>
      <c r="AN65" s="8"/>
      <c r="AO65" s="8"/>
      <c r="AP65" s="8"/>
      <c r="AQ65" s="8"/>
      <c r="AY65" s="8"/>
      <c r="AZ65" s="8"/>
      <c r="BA65" s="8"/>
      <c r="BB65" s="8"/>
      <c r="BC65" s="8"/>
      <c r="BD65" s="8"/>
      <c r="BE65" s="8"/>
      <c r="BF65" s="8"/>
      <c r="BG65" s="8"/>
      <c r="BH65" s="8"/>
      <c r="BI65" s="8"/>
      <c r="BJ65" s="8"/>
      <c r="BK65" s="8"/>
      <c r="BL65" s="8"/>
      <c r="BM65" s="8"/>
      <c r="BN65" s="8"/>
    </row>
    <row r="66" spans="1:66" x14ac:dyDescent="0.3">
      <c r="A66" s="14">
        <v>64</v>
      </c>
      <c r="B66" s="20">
        <v>514561748.23856288</v>
      </c>
      <c r="AH66" s="8"/>
      <c r="AI66" s="8"/>
      <c r="AJ66" s="8"/>
      <c r="AK66" s="8">
        <v>820000000</v>
      </c>
      <c r="AL66" s="8">
        <v>29</v>
      </c>
      <c r="AM66" s="8"/>
      <c r="AN66" s="8"/>
      <c r="AO66" s="8"/>
      <c r="AP66" s="8"/>
      <c r="AQ66" s="8"/>
      <c r="AY66" s="8"/>
      <c r="AZ66" s="8"/>
      <c r="BA66" s="8"/>
      <c r="BB66" s="8"/>
      <c r="BC66" s="8"/>
      <c r="BD66" s="8"/>
      <c r="BE66" s="8"/>
      <c r="BF66" s="8"/>
      <c r="BG66" s="8"/>
      <c r="BH66" s="8"/>
      <c r="BI66" s="8"/>
      <c r="BJ66" s="8"/>
      <c r="BK66" s="8"/>
      <c r="BL66" s="8"/>
      <c r="BM66" s="8"/>
      <c r="BN66" s="8"/>
    </row>
    <row r="67" spans="1:66" x14ac:dyDescent="0.3">
      <c r="A67" s="14">
        <v>65</v>
      </c>
      <c r="B67" s="20">
        <v>780468535.78768492</v>
      </c>
      <c r="AH67" s="8"/>
      <c r="AI67" s="8"/>
      <c r="AJ67" s="8"/>
      <c r="AK67" s="8">
        <v>820000000</v>
      </c>
      <c r="AL67" s="8">
        <v>19</v>
      </c>
      <c r="AM67" s="8"/>
      <c r="AN67" s="8"/>
      <c r="AO67" s="8"/>
      <c r="AP67" s="8"/>
      <c r="AQ67" s="8"/>
      <c r="AY67" s="8"/>
      <c r="AZ67" s="8"/>
      <c r="BA67" s="8"/>
      <c r="BB67" s="8"/>
      <c r="BC67" s="8"/>
      <c r="BD67" s="8"/>
      <c r="BE67" s="8"/>
      <c r="BF67" s="8"/>
      <c r="BG67" s="8"/>
      <c r="BH67" s="8"/>
      <c r="BI67" s="8"/>
      <c r="BJ67" s="8"/>
      <c r="BK67" s="8"/>
      <c r="BL67" s="8"/>
      <c r="BM67" s="8"/>
      <c r="BN67" s="8"/>
    </row>
    <row r="68" spans="1:66" x14ac:dyDescent="0.3">
      <c r="A68" s="14">
        <v>66</v>
      </c>
      <c r="B68" s="20">
        <v>502464063.32861263</v>
      </c>
      <c r="AH68" s="8"/>
      <c r="AI68" s="8"/>
      <c r="AJ68" s="8"/>
      <c r="AK68" s="8">
        <v>830000000</v>
      </c>
      <c r="AL68" s="8">
        <v>19</v>
      </c>
      <c r="AM68" s="8"/>
      <c r="AN68" s="8"/>
      <c r="AO68" s="8"/>
      <c r="AP68" s="8"/>
      <c r="AQ68" s="8"/>
      <c r="AY68" s="8"/>
      <c r="AZ68" s="8"/>
      <c r="BA68" s="8"/>
      <c r="BB68" s="8"/>
      <c r="BC68" s="8"/>
      <c r="BD68" s="8"/>
      <c r="BE68" s="8"/>
      <c r="BF68" s="8"/>
      <c r="BG68" s="8"/>
      <c r="BH68" s="8"/>
      <c r="BI68" s="8"/>
      <c r="BJ68" s="8"/>
      <c r="BK68" s="8"/>
      <c r="BL68" s="8"/>
      <c r="BM68" s="8"/>
      <c r="BN68" s="8"/>
    </row>
    <row r="69" spans="1:66" x14ac:dyDescent="0.3">
      <c r="A69" s="14">
        <v>67</v>
      </c>
      <c r="B69" s="20">
        <v>530057931.35128599</v>
      </c>
      <c r="AH69" s="8"/>
      <c r="AI69" s="8"/>
      <c r="AJ69" s="8"/>
      <c r="AK69" s="8">
        <v>830000000</v>
      </c>
      <c r="AL69" s="8">
        <v>21</v>
      </c>
      <c r="AM69" s="8"/>
      <c r="AN69" s="8"/>
      <c r="AO69" s="8"/>
      <c r="AP69" s="8"/>
      <c r="AQ69" s="8"/>
      <c r="AY69" s="8"/>
      <c r="AZ69" s="8"/>
      <c r="BA69" s="8"/>
      <c r="BB69" s="8"/>
      <c r="BC69" s="8"/>
      <c r="BD69" s="8"/>
      <c r="BE69" s="8"/>
      <c r="BF69" s="8"/>
      <c r="BG69" s="8"/>
      <c r="BH69" s="8"/>
      <c r="BI69" s="8"/>
      <c r="BJ69" s="8"/>
      <c r="BK69" s="8"/>
      <c r="BL69" s="8"/>
      <c r="BM69" s="8"/>
      <c r="BN69" s="8"/>
    </row>
    <row r="70" spans="1:66" x14ac:dyDescent="0.3">
      <c r="A70" s="14">
        <v>68</v>
      </c>
      <c r="B70" s="20">
        <v>692818813.14993393</v>
      </c>
      <c r="AH70" s="8"/>
      <c r="AI70" s="8"/>
      <c r="AJ70" s="8"/>
      <c r="AK70" s="8">
        <v>840000000</v>
      </c>
      <c r="AL70" s="8">
        <v>21</v>
      </c>
      <c r="AM70" s="8"/>
      <c r="AN70" s="8"/>
      <c r="AO70" s="8"/>
      <c r="AP70" s="8"/>
      <c r="AQ70" s="8"/>
      <c r="AY70" s="8"/>
      <c r="AZ70" s="8"/>
      <c r="BA70" s="8"/>
      <c r="BB70" s="8"/>
      <c r="BC70" s="8"/>
      <c r="BD70" s="8"/>
      <c r="BE70" s="8"/>
      <c r="BF70" s="8"/>
      <c r="BG70" s="8"/>
      <c r="BH70" s="8"/>
      <c r="BI70" s="8"/>
      <c r="BJ70" s="8"/>
      <c r="BK70" s="8"/>
      <c r="BL70" s="8"/>
      <c r="BM70" s="8"/>
      <c r="BN70" s="8"/>
    </row>
    <row r="71" spans="1:66" x14ac:dyDescent="0.3">
      <c r="A71" s="14">
        <v>69</v>
      </c>
      <c r="B71" s="20">
        <v>873937234.56768405</v>
      </c>
      <c r="AH71" s="8"/>
      <c r="AI71" s="8"/>
      <c r="AJ71" s="8"/>
      <c r="AK71" s="8">
        <v>840000000</v>
      </c>
      <c r="AL71" s="8">
        <v>24</v>
      </c>
      <c r="AM71" s="8"/>
      <c r="AN71" s="8"/>
      <c r="AO71" s="8"/>
      <c r="AP71" s="8"/>
      <c r="AQ71" s="8"/>
      <c r="AY71" s="8"/>
      <c r="AZ71" s="8"/>
      <c r="BA71" s="8"/>
      <c r="BB71" s="8"/>
      <c r="BC71" s="8"/>
      <c r="BD71" s="8"/>
      <c r="BE71" s="8"/>
      <c r="BF71" s="8"/>
      <c r="BG71" s="8"/>
      <c r="BH71" s="8"/>
      <c r="BI71" s="8"/>
      <c r="BJ71" s="8"/>
      <c r="BK71" s="8"/>
      <c r="BL71" s="8"/>
      <c r="BM71" s="8"/>
      <c r="BN71" s="8"/>
    </row>
    <row r="72" spans="1:66" x14ac:dyDescent="0.3">
      <c r="A72" s="14">
        <v>70</v>
      </c>
      <c r="B72" s="20">
        <v>833539412.24375868</v>
      </c>
      <c r="AH72" s="8"/>
      <c r="AI72" s="8"/>
      <c r="AJ72" s="8"/>
      <c r="AK72" s="8">
        <v>850000000</v>
      </c>
      <c r="AL72" s="8">
        <v>24</v>
      </c>
      <c r="AM72" s="8"/>
      <c r="AN72" s="8"/>
      <c r="AO72" s="8"/>
      <c r="AP72" s="8"/>
      <c r="AQ72" s="8"/>
      <c r="AY72" s="8"/>
      <c r="AZ72" s="8"/>
      <c r="BA72" s="8"/>
      <c r="BB72" s="8"/>
      <c r="BC72" s="8"/>
      <c r="BD72" s="8"/>
      <c r="BE72" s="8"/>
      <c r="BF72" s="8"/>
      <c r="BG72" s="8"/>
      <c r="BH72" s="8"/>
      <c r="BI72" s="8"/>
      <c r="BJ72" s="8"/>
      <c r="BK72" s="8"/>
      <c r="BL72" s="8"/>
      <c r="BM72" s="8"/>
      <c r="BN72" s="8"/>
    </row>
    <row r="73" spans="1:66" x14ac:dyDescent="0.3">
      <c r="A73" s="14">
        <v>71</v>
      </c>
      <c r="B73" s="20">
        <v>755980720.32828391</v>
      </c>
      <c r="AH73" s="8"/>
      <c r="AI73" s="8"/>
      <c r="AJ73" s="8"/>
      <c r="AK73" s="8">
        <v>850000000</v>
      </c>
      <c r="AL73" s="8">
        <v>29</v>
      </c>
      <c r="AM73" s="8"/>
      <c r="AN73" s="8"/>
      <c r="AO73" s="8"/>
      <c r="AP73" s="8"/>
      <c r="AQ73" s="8"/>
      <c r="AY73" s="8"/>
      <c r="AZ73" s="8"/>
      <c r="BA73" s="8"/>
      <c r="BB73" s="8"/>
      <c r="BC73" s="8"/>
      <c r="BD73" s="8"/>
      <c r="BE73" s="8"/>
      <c r="BF73" s="8"/>
      <c r="BG73" s="8"/>
      <c r="BH73" s="8"/>
      <c r="BI73" s="8"/>
      <c r="BJ73" s="8"/>
      <c r="BK73" s="8"/>
      <c r="BL73" s="8"/>
      <c r="BM73" s="8"/>
      <c r="BN73" s="8"/>
    </row>
    <row r="74" spans="1:66" x14ac:dyDescent="0.3">
      <c r="A74" s="14">
        <v>72</v>
      </c>
      <c r="B74" s="20">
        <v>649899442.29248357</v>
      </c>
      <c r="AH74" s="8"/>
      <c r="AI74" s="8"/>
      <c r="AJ74" s="8"/>
      <c r="AK74" s="8">
        <v>860000000</v>
      </c>
      <c r="AL74" s="8">
        <v>29</v>
      </c>
      <c r="AM74" s="8"/>
      <c r="AN74" s="8"/>
      <c r="AO74" s="8"/>
      <c r="AP74" s="8"/>
      <c r="AQ74" s="8"/>
      <c r="AY74" s="8"/>
      <c r="AZ74" s="8"/>
      <c r="BA74" s="8"/>
      <c r="BB74" s="8"/>
      <c r="BC74" s="8"/>
      <c r="BD74" s="8"/>
      <c r="BE74" s="8"/>
      <c r="BF74" s="8"/>
      <c r="BG74" s="8"/>
      <c r="BH74" s="8"/>
      <c r="BI74" s="8"/>
      <c r="BJ74" s="8"/>
      <c r="BK74" s="8"/>
      <c r="BL74" s="8"/>
      <c r="BM74" s="8"/>
      <c r="BN74" s="8"/>
    </row>
    <row r="75" spans="1:66" x14ac:dyDescent="0.3">
      <c r="A75" s="14">
        <v>73</v>
      </c>
      <c r="B75" s="20">
        <v>923494902.99203598</v>
      </c>
      <c r="AH75" s="8"/>
      <c r="AI75" s="8"/>
      <c r="AJ75" s="8"/>
      <c r="AK75" s="8">
        <v>860000000</v>
      </c>
      <c r="AL75" s="8">
        <v>18</v>
      </c>
      <c r="AM75" s="8"/>
      <c r="AN75" s="8"/>
      <c r="AO75" s="8"/>
      <c r="AP75" s="8"/>
      <c r="AQ75" s="8"/>
      <c r="AY75" s="8"/>
      <c r="AZ75" s="8"/>
      <c r="BA75" s="8"/>
      <c r="BB75" s="8"/>
      <c r="BC75" s="8"/>
      <c r="BD75" s="8"/>
      <c r="BE75" s="8"/>
      <c r="BF75" s="8"/>
      <c r="BG75" s="8"/>
      <c r="BH75" s="8"/>
      <c r="BI75" s="8"/>
      <c r="BJ75" s="8"/>
      <c r="BK75" s="8"/>
      <c r="BL75" s="8"/>
      <c r="BM75" s="8"/>
      <c r="BN75" s="8"/>
    </row>
    <row r="76" spans="1:66" x14ac:dyDescent="0.3">
      <c r="A76" s="14">
        <v>74</v>
      </c>
      <c r="B76" s="20">
        <v>929273179.59960759</v>
      </c>
      <c r="AH76" s="8"/>
      <c r="AI76" s="8"/>
      <c r="AJ76" s="8"/>
      <c r="AK76" s="8">
        <v>870000000</v>
      </c>
      <c r="AL76" s="8">
        <v>18</v>
      </c>
      <c r="AM76" s="8"/>
      <c r="AN76" s="8"/>
      <c r="AO76" s="8"/>
      <c r="AP76" s="8"/>
      <c r="AQ76" s="8"/>
      <c r="AY76" s="8"/>
      <c r="AZ76" s="8"/>
      <c r="BA76" s="8"/>
      <c r="BB76" s="8"/>
      <c r="BC76" s="8"/>
      <c r="BD76" s="8"/>
      <c r="BE76" s="8"/>
      <c r="BF76" s="8"/>
      <c r="BG76" s="8"/>
      <c r="BH76" s="8"/>
      <c r="BI76" s="8"/>
      <c r="BJ76" s="8"/>
      <c r="BK76" s="8"/>
      <c r="BL76" s="8"/>
      <c r="BM76" s="8"/>
      <c r="BN76" s="8"/>
    </row>
    <row r="77" spans="1:66" x14ac:dyDescent="0.3">
      <c r="A77" s="14">
        <v>75</v>
      </c>
      <c r="B77" s="20">
        <v>542852939.17659664</v>
      </c>
      <c r="AH77" s="8"/>
      <c r="AI77" s="8"/>
      <c r="AJ77" s="8"/>
      <c r="AK77" s="8">
        <v>870000000</v>
      </c>
      <c r="AL77" s="8">
        <v>18</v>
      </c>
      <c r="AM77" s="8"/>
      <c r="AN77" s="8"/>
      <c r="AO77" s="8"/>
      <c r="AP77" s="8"/>
      <c r="AQ77" s="8"/>
      <c r="AY77" s="8"/>
      <c r="AZ77" s="8"/>
      <c r="BA77" s="8"/>
      <c r="BB77" s="8"/>
      <c r="BC77" s="8"/>
      <c r="BD77" s="8"/>
      <c r="BE77" s="8"/>
      <c r="BF77" s="8"/>
      <c r="BG77" s="8"/>
      <c r="BH77" s="8"/>
      <c r="BI77" s="8"/>
      <c r="BJ77" s="8"/>
      <c r="BK77" s="8"/>
      <c r="BL77" s="8"/>
      <c r="BM77" s="8"/>
      <c r="BN77" s="8"/>
    </row>
    <row r="78" spans="1:66" x14ac:dyDescent="0.3">
      <c r="A78" s="14">
        <v>76</v>
      </c>
      <c r="B78" s="20">
        <v>957086103.27680898</v>
      </c>
      <c r="AH78" s="8"/>
      <c r="AI78" s="8"/>
      <c r="AJ78" s="8"/>
      <c r="AK78" s="8">
        <v>880000000</v>
      </c>
      <c r="AL78" s="8">
        <v>18</v>
      </c>
      <c r="AM78" s="8"/>
      <c r="AN78" s="8"/>
      <c r="AO78" s="8"/>
      <c r="AP78" s="8"/>
      <c r="AQ78" s="8"/>
      <c r="AY78" s="8"/>
      <c r="AZ78" s="8"/>
      <c r="BA78" s="8"/>
      <c r="BB78" s="8"/>
      <c r="BC78" s="8"/>
      <c r="BD78" s="8"/>
      <c r="BE78" s="8"/>
      <c r="BF78" s="8"/>
      <c r="BG78" s="8"/>
      <c r="BH78" s="8"/>
      <c r="BI78" s="8"/>
      <c r="BJ78" s="8"/>
      <c r="BK78" s="8"/>
      <c r="BL78" s="8"/>
      <c r="BM78" s="8"/>
      <c r="BN78" s="8"/>
    </row>
    <row r="79" spans="1:66" x14ac:dyDescent="0.3">
      <c r="A79" s="14">
        <v>77</v>
      </c>
      <c r="B79" s="20">
        <v>658709078.15558672</v>
      </c>
      <c r="AH79" s="8"/>
      <c r="AI79" s="8"/>
      <c r="AJ79" s="8"/>
      <c r="AK79" s="8">
        <v>880000000</v>
      </c>
      <c r="AL79" s="8">
        <v>22</v>
      </c>
      <c r="AM79" s="8"/>
      <c r="AN79" s="8"/>
      <c r="AO79" s="8"/>
      <c r="AP79" s="8"/>
      <c r="AQ79" s="8"/>
      <c r="AY79" s="8"/>
      <c r="AZ79" s="8"/>
      <c r="BA79" s="8"/>
      <c r="BB79" s="8"/>
      <c r="BC79" s="8"/>
      <c r="BD79" s="8"/>
      <c r="BE79" s="8"/>
      <c r="BF79" s="8"/>
      <c r="BG79" s="8"/>
      <c r="BH79" s="8"/>
      <c r="BI79" s="8"/>
      <c r="BJ79" s="8"/>
      <c r="BK79" s="8"/>
      <c r="BL79" s="8"/>
      <c r="BM79" s="8"/>
      <c r="BN79" s="8"/>
    </row>
    <row r="80" spans="1:66" x14ac:dyDescent="0.3">
      <c r="A80" s="14">
        <v>78</v>
      </c>
      <c r="B80" s="20">
        <v>513052640.26283824</v>
      </c>
      <c r="AH80" s="8"/>
      <c r="AI80" s="8"/>
      <c r="AJ80" s="8"/>
      <c r="AK80" s="8">
        <v>890000000</v>
      </c>
      <c r="AL80" s="8">
        <v>22</v>
      </c>
      <c r="AM80" s="8"/>
      <c r="AN80" s="8"/>
      <c r="AO80" s="8"/>
      <c r="AP80" s="8"/>
      <c r="AQ80" s="8"/>
      <c r="AY80" s="8"/>
      <c r="AZ80" s="8"/>
      <c r="BA80" s="8"/>
      <c r="BB80" s="8"/>
      <c r="BC80" s="8"/>
      <c r="BD80" s="8"/>
      <c r="BE80" s="8"/>
      <c r="BF80" s="8"/>
      <c r="BG80" s="8"/>
      <c r="BH80" s="8"/>
      <c r="BI80" s="8"/>
      <c r="BJ80" s="8"/>
      <c r="BK80" s="8"/>
      <c r="BL80" s="8"/>
      <c r="BM80" s="8"/>
      <c r="BN80" s="8"/>
    </row>
    <row r="81" spans="1:66" x14ac:dyDescent="0.3">
      <c r="A81" s="14">
        <v>79</v>
      </c>
      <c r="B81" s="20">
        <v>646749794.65684247</v>
      </c>
      <c r="AH81" s="8"/>
      <c r="AI81" s="8"/>
      <c r="AJ81" s="8"/>
      <c r="AK81" s="8">
        <v>890000000</v>
      </c>
      <c r="AL81" s="8">
        <v>15</v>
      </c>
      <c r="AM81" s="8"/>
      <c r="AN81" s="8"/>
      <c r="AO81" s="8"/>
      <c r="AP81" s="8"/>
      <c r="AQ81" s="8"/>
      <c r="AY81" s="8"/>
      <c r="AZ81" s="8"/>
      <c r="BA81" s="8"/>
      <c r="BB81" s="8"/>
      <c r="BC81" s="8"/>
      <c r="BD81" s="8"/>
      <c r="BE81" s="8"/>
      <c r="BF81" s="8"/>
      <c r="BG81" s="8"/>
      <c r="BH81" s="8"/>
      <c r="BI81" s="8"/>
      <c r="BJ81" s="8"/>
      <c r="BK81" s="8"/>
      <c r="BL81" s="8"/>
      <c r="BM81" s="8"/>
      <c r="BN81" s="8"/>
    </row>
    <row r="82" spans="1:66" x14ac:dyDescent="0.3">
      <c r="A82" s="14">
        <v>80</v>
      </c>
      <c r="B82" s="20">
        <v>508207187.66600436</v>
      </c>
      <c r="AH82" s="8"/>
      <c r="AI82" s="8"/>
      <c r="AJ82" s="8"/>
      <c r="AK82" s="8">
        <v>900000000</v>
      </c>
      <c r="AL82" s="8">
        <v>15</v>
      </c>
      <c r="AM82" s="8"/>
      <c r="AN82" s="8"/>
      <c r="AO82" s="8"/>
      <c r="AP82" s="8"/>
      <c r="AQ82" s="8"/>
      <c r="AY82" s="8"/>
      <c r="AZ82" s="8"/>
      <c r="BA82" s="8"/>
      <c r="BB82" s="8"/>
      <c r="BC82" s="8"/>
      <c r="BD82" s="8"/>
      <c r="BE82" s="8"/>
      <c r="BF82" s="8"/>
      <c r="BG82" s="8"/>
      <c r="BH82" s="8"/>
      <c r="BI82" s="8"/>
      <c r="BJ82" s="8"/>
      <c r="BK82" s="8"/>
      <c r="BL82" s="8"/>
      <c r="BM82" s="8"/>
      <c r="BN82" s="8"/>
    </row>
    <row r="83" spans="1:66" x14ac:dyDescent="0.3">
      <c r="A83" s="14">
        <v>81</v>
      </c>
      <c r="B83" s="20">
        <v>847032777.53331578</v>
      </c>
      <c r="AH83" s="8"/>
      <c r="AI83" s="8"/>
      <c r="AJ83" s="8"/>
      <c r="AK83" s="8">
        <v>900000000</v>
      </c>
      <c r="AL83" s="8">
        <v>11</v>
      </c>
      <c r="AM83" s="8"/>
      <c r="AN83" s="8"/>
      <c r="AO83" s="8"/>
      <c r="AP83" s="8"/>
      <c r="AQ83" s="8"/>
      <c r="AY83" s="8"/>
      <c r="AZ83" s="8"/>
      <c r="BA83" s="8"/>
      <c r="BB83" s="8"/>
      <c r="BC83" s="8"/>
      <c r="BD83" s="8"/>
      <c r="BE83" s="8"/>
      <c r="BF83" s="8"/>
      <c r="BG83" s="8"/>
      <c r="BH83" s="8"/>
      <c r="BI83" s="8"/>
      <c r="BJ83" s="8"/>
      <c r="BK83" s="8"/>
      <c r="BL83" s="8"/>
      <c r="BM83" s="8"/>
      <c r="BN83" s="8"/>
    </row>
    <row r="84" spans="1:66" x14ac:dyDescent="0.3">
      <c r="A84" s="14">
        <v>82</v>
      </c>
      <c r="B84" s="20">
        <v>817393586.07145286</v>
      </c>
      <c r="AH84" s="8"/>
      <c r="AI84" s="8"/>
      <c r="AJ84" s="8"/>
      <c r="AK84" s="8">
        <v>910000000</v>
      </c>
      <c r="AL84" s="8">
        <v>11</v>
      </c>
      <c r="AM84" s="8"/>
      <c r="AN84" s="8"/>
      <c r="AO84" s="8"/>
      <c r="AP84" s="8"/>
      <c r="AQ84" s="8"/>
      <c r="AY84" s="8"/>
      <c r="AZ84" s="8"/>
      <c r="BA84" s="8"/>
      <c r="BB84" s="8"/>
      <c r="BC84" s="8"/>
      <c r="BD84" s="8"/>
      <c r="BE84" s="8"/>
      <c r="BF84" s="8"/>
      <c r="BG84" s="8"/>
      <c r="BH84" s="8"/>
      <c r="BI84" s="8"/>
      <c r="BJ84" s="8"/>
      <c r="BK84" s="8"/>
      <c r="BL84" s="8"/>
      <c r="BM84" s="8"/>
      <c r="BN84" s="8"/>
    </row>
    <row r="85" spans="1:66" x14ac:dyDescent="0.3">
      <c r="A85" s="14">
        <v>83</v>
      </c>
      <c r="B85" s="20">
        <v>576302640.10312963</v>
      </c>
      <c r="AH85" s="8"/>
      <c r="AI85" s="8"/>
      <c r="AJ85" s="8"/>
      <c r="AK85" s="8">
        <v>910000000</v>
      </c>
      <c r="AL85" s="8">
        <v>23</v>
      </c>
      <c r="AM85" s="8"/>
      <c r="AN85" s="8"/>
      <c r="AO85" s="8"/>
      <c r="AP85" s="8"/>
      <c r="AQ85" s="8"/>
      <c r="AY85" s="8"/>
      <c r="AZ85" s="8"/>
      <c r="BA85" s="8"/>
      <c r="BB85" s="8"/>
      <c r="BC85" s="8"/>
      <c r="BD85" s="8"/>
      <c r="BE85" s="8"/>
      <c r="BF85" s="8"/>
      <c r="BG85" s="8"/>
      <c r="BH85" s="8"/>
      <c r="BI85" s="8"/>
      <c r="BJ85" s="8"/>
      <c r="BK85" s="8"/>
      <c r="BL85" s="8"/>
      <c r="BM85" s="8"/>
      <c r="BN85" s="8"/>
    </row>
    <row r="86" spans="1:66" x14ac:dyDescent="0.3">
      <c r="A86" s="14">
        <v>84</v>
      </c>
      <c r="B86" s="20">
        <v>726314597.96959817</v>
      </c>
      <c r="AH86" s="8"/>
      <c r="AI86" s="8"/>
      <c r="AJ86" s="8"/>
      <c r="AK86" s="8">
        <v>920000000</v>
      </c>
      <c r="AL86" s="8">
        <v>23</v>
      </c>
      <c r="AM86" s="8"/>
      <c r="AN86" s="8"/>
      <c r="AO86" s="8"/>
      <c r="AP86" s="8"/>
      <c r="AQ86" s="8"/>
      <c r="AY86" s="8"/>
      <c r="AZ86" s="8"/>
      <c r="BA86" s="8"/>
      <c r="BB86" s="8"/>
      <c r="BC86" s="8"/>
      <c r="BD86" s="8"/>
      <c r="BE86" s="8"/>
      <c r="BF86" s="8"/>
      <c r="BG86" s="8"/>
      <c r="BH86" s="8"/>
      <c r="BI86" s="8"/>
      <c r="BJ86" s="8"/>
      <c r="BK86" s="8"/>
      <c r="BL86" s="8"/>
      <c r="BM86" s="8"/>
      <c r="BN86" s="8"/>
    </row>
    <row r="87" spans="1:66" x14ac:dyDescent="0.3">
      <c r="A87" s="14">
        <v>85</v>
      </c>
      <c r="B87" s="20">
        <v>840941948.12710953</v>
      </c>
      <c r="AH87" s="8"/>
      <c r="AI87" s="8"/>
      <c r="AJ87" s="8"/>
      <c r="AK87" s="8">
        <v>920000000</v>
      </c>
      <c r="AL87" s="8">
        <v>21</v>
      </c>
      <c r="AM87" s="8"/>
      <c r="AN87" s="8"/>
      <c r="AO87" s="8"/>
      <c r="AP87" s="8"/>
      <c r="AQ87" s="8"/>
      <c r="AY87" s="8"/>
      <c r="AZ87" s="8"/>
      <c r="BA87" s="8"/>
      <c r="BB87" s="8"/>
      <c r="BC87" s="8"/>
      <c r="BD87" s="8"/>
      <c r="BE87" s="8"/>
      <c r="BF87" s="8"/>
      <c r="BG87" s="8"/>
      <c r="BH87" s="8"/>
      <c r="BI87" s="8"/>
      <c r="BJ87" s="8"/>
      <c r="BK87" s="8"/>
      <c r="BL87" s="8"/>
      <c r="BM87" s="8"/>
      <c r="BN87" s="8"/>
    </row>
    <row r="88" spans="1:66" x14ac:dyDescent="0.3">
      <c r="A88" s="14">
        <v>86</v>
      </c>
      <c r="B88" s="20">
        <v>662982606.06669271</v>
      </c>
      <c r="AH88" s="8"/>
      <c r="AI88" s="8"/>
      <c r="AJ88" s="8"/>
      <c r="AK88" s="8">
        <v>930000000</v>
      </c>
      <c r="AL88" s="8">
        <v>21</v>
      </c>
      <c r="AM88" s="8"/>
      <c r="AN88" s="8"/>
      <c r="AO88" s="8"/>
      <c r="AP88" s="8"/>
      <c r="AQ88" s="8"/>
      <c r="AY88" s="8"/>
      <c r="AZ88" s="8"/>
      <c r="BA88" s="8"/>
      <c r="BB88" s="8"/>
      <c r="BC88" s="8"/>
      <c r="BD88" s="8"/>
      <c r="BE88" s="8"/>
      <c r="BF88" s="8"/>
      <c r="BG88" s="8"/>
      <c r="BH88" s="8"/>
      <c r="BI88" s="8"/>
      <c r="BJ88" s="8"/>
      <c r="BK88" s="8"/>
      <c r="BL88" s="8"/>
      <c r="BM88" s="8"/>
      <c r="BN88" s="8"/>
    </row>
    <row r="89" spans="1:66" x14ac:dyDescent="0.3">
      <c r="A89" s="14">
        <v>87</v>
      </c>
      <c r="B89" s="20">
        <v>684206167.20310974</v>
      </c>
      <c r="AH89" s="8"/>
      <c r="AI89" s="8"/>
      <c r="AJ89" s="8"/>
      <c r="AK89" s="8">
        <v>930000000</v>
      </c>
      <c r="AL89" s="8">
        <v>21</v>
      </c>
      <c r="AM89" s="8"/>
      <c r="AN89" s="8"/>
      <c r="AO89" s="8"/>
      <c r="AP89" s="8"/>
      <c r="AQ89" s="8"/>
      <c r="AY89" s="8"/>
      <c r="AZ89" s="8"/>
      <c r="BA89" s="8"/>
      <c r="BB89" s="8"/>
      <c r="BC89" s="8"/>
      <c r="BD89" s="8"/>
      <c r="BE89" s="8"/>
      <c r="BF89" s="8"/>
      <c r="BG89" s="8"/>
      <c r="BH89" s="8"/>
      <c r="BI89" s="8"/>
      <c r="BJ89" s="8"/>
      <c r="BK89" s="8"/>
      <c r="BL89" s="8"/>
      <c r="BM89" s="8"/>
      <c r="BN89" s="8"/>
    </row>
    <row r="90" spans="1:66" x14ac:dyDescent="0.3">
      <c r="A90" s="14">
        <v>88</v>
      </c>
      <c r="B90" s="20">
        <v>642549472.56072247</v>
      </c>
      <c r="AH90" s="8"/>
      <c r="AI90" s="8"/>
      <c r="AJ90" s="8"/>
      <c r="AK90" s="8">
        <v>940000000</v>
      </c>
      <c r="AL90" s="8">
        <v>21</v>
      </c>
      <c r="AM90" s="8"/>
      <c r="AN90" s="8"/>
      <c r="AO90" s="8"/>
      <c r="AP90" s="8"/>
      <c r="AQ90" s="8"/>
      <c r="AY90" s="8"/>
      <c r="AZ90" s="8"/>
      <c r="BA90" s="8"/>
      <c r="BB90" s="8"/>
      <c r="BC90" s="8"/>
      <c r="BD90" s="8"/>
      <c r="BE90" s="8"/>
      <c r="BF90" s="8"/>
      <c r="BG90" s="8"/>
      <c r="BH90" s="8"/>
      <c r="BI90" s="8"/>
      <c r="BJ90" s="8"/>
      <c r="BK90" s="8"/>
      <c r="BL90" s="8"/>
      <c r="BM90" s="8"/>
      <c r="BN90" s="8"/>
    </row>
    <row r="91" spans="1:66" x14ac:dyDescent="0.3">
      <c r="A91" s="14">
        <v>89</v>
      </c>
      <c r="B91" s="20">
        <v>722402174.72249889</v>
      </c>
      <c r="AH91" s="8"/>
      <c r="AI91" s="8"/>
      <c r="AJ91" s="8"/>
      <c r="AK91" s="8">
        <v>940000000</v>
      </c>
      <c r="AL91" s="8">
        <v>18</v>
      </c>
      <c r="AM91" s="8"/>
      <c r="AN91" s="8"/>
      <c r="AO91" s="8"/>
      <c r="AP91" s="8"/>
      <c r="AQ91" s="8"/>
      <c r="AY91" s="8"/>
      <c r="AZ91" s="8"/>
      <c r="BA91" s="8"/>
      <c r="BB91" s="8"/>
      <c r="BC91" s="8"/>
      <c r="BD91" s="8"/>
      <c r="BE91" s="8"/>
      <c r="BF91" s="8"/>
      <c r="BG91" s="8"/>
      <c r="BH91" s="8"/>
      <c r="BI91" s="8"/>
      <c r="BJ91" s="8"/>
      <c r="BK91" s="8"/>
      <c r="BL91" s="8"/>
      <c r="BM91" s="8"/>
      <c r="BN91" s="8"/>
    </row>
    <row r="92" spans="1:66" x14ac:dyDescent="0.3">
      <c r="A92" s="14">
        <v>90</v>
      </c>
      <c r="B92" s="20">
        <v>746373513.30654383</v>
      </c>
      <c r="AH92" s="8"/>
      <c r="AI92" s="8"/>
      <c r="AJ92" s="8"/>
      <c r="AK92" s="8">
        <v>950000000</v>
      </c>
      <c r="AL92" s="8">
        <v>18</v>
      </c>
      <c r="AM92" s="8"/>
      <c r="AN92" s="8"/>
      <c r="AO92" s="8"/>
      <c r="AP92" s="8"/>
      <c r="AQ92" s="8"/>
      <c r="AY92" s="8"/>
      <c r="AZ92" s="8"/>
      <c r="BA92" s="8"/>
      <c r="BB92" s="8"/>
      <c r="BC92" s="8"/>
      <c r="BD92" s="8"/>
      <c r="BE92" s="8"/>
      <c r="BF92" s="8"/>
      <c r="BG92" s="8"/>
      <c r="BH92" s="8"/>
      <c r="BI92" s="8"/>
      <c r="BJ92" s="8"/>
      <c r="BK92" s="8"/>
      <c r="BL92" s="8"/>
      <c r="BM92" s="8"/>
      <c r="BN92" s="8"/>
    </row>
    <row r="93" spans="1:66" x14ac:dyDescent="0.3">
      <c r="A93" s="14">
        <v>91</v>
      </c>
      <c r="B93" s="20">
        <v>854015472.4318074</v>
      </c>
      <c r="AH93" s="8"/>
      <c r="AI93" s="8"/>
      <c r="AJ93" s="8"/>
      <c r="AK93" s="8">
        <v>950000000</v>
      </c>
      <c r="AL93" s="8">
        <v>28</v>
      </c>
      <c r="AM93" s="8"/>
      <c r="AN93" s="8"/>
      <c r="AO93" s="8"/>
      <c r="AP93" s="8"/>
      <c r="AQ93" s="8"/>
      <c r="AY93" s="8"/>
      <c r="AZ93" s="8"/>
      <c r="BA93" s="8"/>
      <c r="BB93" s="8"/>
      <c r="BC93" s="8"/>
      <c r="BD93" s="8"/>
      <c r="BE93" s="8"/>
      <c r="BF93" s="8"/>
      <c r="BG93" s="8"/>
      <c r="BH93" s="8"/>
      <c r="BI93" s="8"/>
      <c r="BJ93" s="8"/>
      <c r="BK93" s="8"/>
      <c r="BL93" s="8"/>
      <c r="BM93" s="8"/>
      <c r="BN93" s="8"/>
    </row>
    <row r="94" spans="1:66" x14ac:dyDescent="0.3">
      <c r="A94" s="14">
        <v>92</v>
      </c>
      <c r="B94" s="20">
        <v>521334773.1453414</v>
      </c>
      <c r="AH94" s="8"/>
      <c r="AI94" s="8"/>
      <c r="AJ94" s="8"/>
      <c r="AK94" s="8">
        <v>960000000</v>
      </c>
      <c r="AL94" s="8">
        <v>28</v>
      </c>
      <c r="AM94" s="8"/>
      <c r="AN94" s="8"/>
      <c r="AO94" s="8"/>
      <c r="AP94" s="8"/>
      <c r="AQ94" s="8"/>
      <c r="AY94" s="8"/>
      <c r="AZ94" s="8"/>
      <c r="BA94" s="8"/>
      <c r="BB94" s="8"/>
      <c r="BC94" s="8"/>
      <c r="BD94" s="8"/>
      <c r="BE94" s="8"/>
      <c r="BF94" s="8"/>
      <c r="BG94" s="8"/>
      <c r="BH94" s="8"/>
      <c r="BI94" s="8"/>
      <c r="BJ94" s="8"/>
      <c r="BK94" s="8"/>
      <c r="BL94" s="8"/>
      <c r="BM94" s="8"/>
      <c r="BN94" s="8"/>
    </row>
    <row r="95" spans="1:66" x14ac:dyDescent="0.3">
      <c r="A95" s="14">
        <v>93</v>
      </c>
      <c r="B95" s="20">
        <v>513591845.78370386</v>
      </c>
      <c r="AH95" s="8"/>
      <c r="AI95" s="8"/>
      <c r="AJ95" s="8"/>
      <c r="AK95" s="8">
        <v>960000000</v>
      </c>
      <c r="AL95" s="8">
        <v>20</v>
      </c>
      <c r="AM95" s="8"/>
      <c r="AN95" s="8"/>
      <c r="AO95" s="8"/>
      <c r="AP95" s="8"/>
      <c r="AQ95" s="8"/>
      <c r="AY95" s="8"/>
      <c r="AZ95" s="8"/>
      <c r="BA95" s="8"/>
      <c r="BB95" s="8"/>
      <c r="BC95" s="8"/>
      <c r="BD95" s="8"/>
      <c r="BE95" s="8"/>
      <c r="BF95" s="8"/>
      <c r="BG95" s="8"/>
      <c r="BH95" s="8"/>
      <c r="BI95" s="8"/>
      <c r="BJ95" s="8"/>
      <c r="BK95" s="8"/>
      <c r="BL95" s="8"/>
      <c r="BM95" s="8"/>
      <c r="BN95" s="8"/>
    </row>
    <row r="96" spans="1:66" x14ac:dyDescent="0.3">
      <c r="A96" s="14">
        <v>94</v>
      </c>
      <c r="B96" s="20">
        <v>668506041.47683573</v>
      </c>
      <c r="AH96" s="8"/>
      <c r="AI96" s="8"/>
      <c r="AJ96" s="8"/>
      <c r="AK96" s="8">
        <v>970000000</v>
      </c>
      <c r="AL96" s="8">
        <v>20</v>
      </c>
      <c r="AM96" s="8"/>
      <c r="AN96" s="8"/>
      <c r="AO96" s="8"/>
      <c r="AP96" s="8"/>
      <c r="AQ96" s="8"/>
      <c r="AY96" s="8"/>
      <c r="AZ96" s="8"/>
      <c r="BA96" s="8"/>
      <c r="BB96" s="8"/>
      <c r="BC96" s="8"/>
      <c r="BD96" s="8"/>
      <c r="BE96" s="8"/>
      <c r="BF96" s="8"/>
      <c r="BG96" s="8"/>
      <c r="BH96" s="8"/>
      <c r="BI96" s="8"/>
      <c r="BJ96" s="8"/>
      <c r="BK96" s="8"/>
      <c r="BL96" s="8"/>
      <c r="BM96" s="8"/>
      <c r="BN96" s="8"/>
    </row>
    <row r="97" spans="1:66" x14ac:dyDescent="0.3">
      <c r="A97" s="14">
        <v>95</v>
      </c>
      <c r="B97" s="20">
        <v>929443832.22823822</v>
      </c>
      <c r="AH97" s="8"/>
      <c r="AI97" s="8"/>
      <c r="AJ97" s="8"/>
      <c r="AK97" s="8">
        <v>970000000</v>
      </c>
      <c r="AL97" s="8">
        <v>21</v>
      </c>
      <c r="AM97" s="8"/>
      <c r="AN97" s="8"/>
      <c r="AO97" s="8"/>
      <c r="AP97" s="8"/>
      <c r="AQ97" s="8"/>
      <c r="AY97" s="8"/>
      <c r="AZ97" s="8"/>
      <c r="BA97" s="8"/>
      <c r="BB97" s="8"/>
      <c r="BC97" s="8"/>
      <c r="BD97" s="8"/>
      <c r="BE97" s="8"/>
      <c r="BF97" s="8"/>
      <c r="BG97" s="8"/>
      <c r="BH97" s="8"/>
      <c r="BI97" s="8"/>
      <c r="BJ97" s="8"/>
      <c r="BK97" s="8"/>
      <c r="BL97" s="8"/>
      <c r="BM97" s="8"/>
      <c r="BN97" s="8"/>
    </row>
    <row r="98" spans="1:66" x14ac:dyDescent="0.3">
      <c r="A98" s="14">
        <v>96</v>
      </c>
      <c r="B98" s="20">
        <v>606469367.14466</v>
      </c>
      <c r="AH98" s="8"/>
      <c r="AI98" s="8"/>
      <c r="AJ98" s="8"/>
      <c r="AK98" s="8">
        <v>980000000</v>
      </c>
      <c r="AL98" s="8">
        <v>21</v>
      </c>
      <c r="AM98" s="8"/>
      <c r="AN98" s="8"/>
      <c r="AO98" s="8"/>
      <c r="AP98" s="8"/>
      <c r="AQ98" s="8"/>
      <c r="AY98" s="8"/>
      <c r="AZ98" s="8"/>
      <c r="BA98" s="8"/>
      <c r="BB98" s="8"/>
      <c r="BC98" s="8"/>
      <c r="BD98" s="8"/>
      <c r="BE98" s="8"/>
      <c r="BF98" s="8"/>
      <c r="BG98" s="8"/>
      <c r="BH98" s="8"/>
      <c r="BI98" s="8"/>
      <c r="BJ98" s="8"/>
      <c r="BK98" s="8"/>
      <c r="BL98" s="8"/>
      <c r="BM98" s="8"/>
      <c r="BN98" s="8"/>
    </row>
    <row r="99" spans="1:66" x14ac:dyDescent="0.3">
      <c r="A99" s="14">
        <v>97</v>
      </c>
      <c r="B99" s="20">
        <v>983078302.82686329</v>
      </c>
      <c r="AH99" s="8"/>
      <c r="AI99" s="8"/>
      <c r="AJ99" s="8"/>
      <c r="AK99" s="8">
        <v>980000000</v>
      </c>
      <c r="AL99" s="8">
        <v>17</v>
      </c>
      <c r="AM99" s="8"/>
      <c r="AN99" s="8"/>
      <c r="AO99" s="8"/>
      <c r="AP99" s="8"/>
      <c r="AQ99" s="8"/>
      <c r="AY99" s="8"/>
      <c r="AZ99" s="8"/>
      <c r="BA99" s="8"/>
      <c r="BB99" s="8"/>
      <c r="BC99" s="8"/>
      <c r="BD99" s="8"/>
      <c r="BE99" s="8"/>
      <c r="BF99" s="8"/>
      <c r="BG99" s="8"/>
      <c r="BH99" s="8"/>
      <c r="BI99" s="8"/>
      <c r="BJ99" s="8"/>
      <c r="BK99" s="8"/>
      <c r="BL99" s="8"/>
      <c r="BM99" s="8"/>
      <c r="BN99" s="8"/>
    </row>
    <row r="100" spans="1:66" x14ac:dyDescent="0.3">
      <c r="A100" s="14">
        <v>98</v>
      </c>
      <c r="B100" s="20">
        <v>838432001.1141479</v>
      </c>
      <c r="AH100" s="8"/>
      <c r="AI100" s="8"/>
      <c r="AJ100" s="8"/>
      <c r="AK100" s="8">
        <v>990000000</v>
      </c>
      <c r="AL100" s="8">
        <v>17</v>
      </c>
      <c r="AM100" s="8"/>
      <c r="AN100" s="8"/>
      <c r="AO100" s="8"/>
      <c r="AP100" s="8"/>
      <c r="AQ100" s="8"/>
      <c r="AY100" s="8"/>
      <c r="AZ100" s="8"/>
      <c r="BA100" s="8"/>
      <c r="BB100" s="8"/>
      <c r="BC100" s="8"/>
      <c r="BD100" s="8"/>
      <c r="BE100" s="8"/>
      <c r="BF100" s="8"/>
      <c r="BG100" s="8"/>
      <c r="BH100" s="8"/>
      <c r="BI100" s="8"/>
      <c r="BJ100" s="8"/>
      <c r="BK100" s="8"/>
      <c r="BL100" s="8"/>
      <c r="BM100" s="8"/>
      <c r="BN100" s="8"/>
    </row>
    <row r="101" spans="1:66" x14ac:dyDescent="0.3">
      <c r="A101" s="14">
        <v>99</v>
      </c>
      <c r="B101" s="20">
        <v>574663514.18992078</v>
      </c>
      <c r="AH101" s="8"/>
      <c r="AI101" s="8"/>
      <c r="AJ101" s="8"/>
      <c r="AK101" s="8">
        <v>990000000</v>
      </c>
      <c r="AL101" s="8">
        <v>22</v>
      </c>
      <c r="AM101" s="8"/>
      <c r="AN101" s="8"/>
      <c r="AO101" s="8"/>
      <c r="AP101" s="8"/>
      <c r="AQ101" s="8"/>
      <c r="AY101" s="8"/>
      <c r="AZ101" s="8"/>
      <c r="BA101" s="8"/>
      <c r="BB101" s="8"/>
      <c r="BC101" s="8"/>
      <c r="BD101" s="8"/>
      <c r="BE101" s="8"/>
      <c r="BF101" s="8"/>
      <c r="BG101" s="8"/>
      <c r="BH101" s="8"/>
      <c r="BI101" s="8"/>
      <c r="BJ101" s="8"/>
      <c r="BK101" s="8"/>
      <c r="BL101" s="8"/>
      <c r="BM101" s="8"/>
      <c r="BN101" s="8"/>
    </row>
    <row r="102" spans="1:66" x14ac:dyDescent="0.3">
      <c r="A102" s="14">
        <v>100</v>
      </c>
      <c r="B102" s="20">
        <v>844676908.59222722</v>
      </c>
      <c r="AH102" s="8"/>
      <c r="AI102" s="8"/>
      <c r="AJ102" s="8"/>
      <c r="AK102" s="8">
        <v>1000000000</v>
      </c>
      <c r="AL102" s="8">
        <v>22</v>
      </c>
      <c r="AM102" s="8"/>
      <c r="AN102" s="8"/>
      <c r="AO102" s="8"/>
      <c r="AP102" s="8"/>
      <c r="AQ102" s="8"/>
      <c r="AY102" s="8"/>
      <c r="AZ102" s="8"/>
      <c r="BA102" s="8"/>
      <c r="BB102" s="8"/>
      <c r="BC102" s="8"/>
      <c r="BD102" s="8"/>
      <c r="BE102" s="8"/>
      <c r="BF102" s="8"/>
      <c r="BG102" s="8"/>
      <c r="BH102" s="8"/>
      <c r="BI102" s="8"/>
      <c r="BJ102" s="8"/>
      <c r="BK102" s="8"/>
      <c r="BL102" s="8"/>
      <c r="BM102" s="8"/>
      <c r="BN102" s="8"/>
    </row>
    <row r="103" spans="1:66" x14ac:dyDescent="0.3">
      <c r="A103" s="18" t="s">
        <v>44</v>
      </c>
      <c r="AK103" s="9">
        <v>1000000000</v>
      </c>
      <c r="AL103" s="9">
        <v>0</v>
      </c>
    </row>
  </sheetData>
  <dataConsolidate/>
  <mergeCells count="3">
    <mergeCell ref="F2:G2"/>
    <mergeCell ref="I4:K4"/>
    <mergeCell ref="L4:N4"/>
  </mergeCells>
  <pageMargins left="0.75" right="0.75" top="1" bottom="1" header="0.5" footer="0.5"/>
  <pageSetup orientation="portrait" horizontalDpi="200" verticalDpi="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5CCFE-FEF1-4685-A1CB-9D062E956403}">
  <sheetPr codeName="Sheet3"/>
  <dimension ref="A1:BN103"/>
  <sheetViews>
    <sheetView showGridLines="0" workbookViewId="0">
      <selection activeCell="J8" sqref="J8"/>
    </sheetView>
  </sheetViews>
  <sheetFormatPr defaultColWidth="10" defaultRowHeight="15.6" x14ac:dyDescent="0.3"/>
  <cols>
    <col min="1" max="1" width="8.88671875" style="14" customWidth="1"/>
    <col min="2" max="2" width="12.6640625" style="19" bestFit="1" customWidth="1"/>
    <col min="3" max="3" width="11.77734375" style="8" customWidth="1"/>
    <col min="4" max="4" width="8.44140625" style="8" customWidth="1"/>
    <col min="5" max="5" width="8.44140625" style="9" customWidth="1"/>
    <col min="6" max="6" width="12.88671875" style="29" customWidth="1"/>
    <col min="7" max="7" width="10" style="9"/>
    <col min="8" max="8" width="6.5546875" style="9" customWidth="1"/>
    <col min="9" max="9" width="10.21875" style="9" customWidth="1"/>
    <col min="10" max="10" width="13.88671875" style="9" bestFit="1" customWidth="1"/>
    <col min="11" max="13" width="10.21875" style="9" customWidth="1"/>
    <col min="14" max="14" width="20.88671875" style="9" customWidth="1"/>
    <col min="15" max="17" width="10" style="9"/>
    <col min="18" max="19" width="10" style="8"/>
    <col min="20" max="20" width="15.77734375" style="8" customWidth="1"/>
    <col min="21" max="22" width="12.44140625" style="8" customWidth="1"/>
    <col min="23" max="24" width="10" style="8"/>
    <col min="25" max="26" width="9.77734375" style="10" customWidth="1"/>
    <col min="27" max="33" width="10" style="8"/>
    <col min="34" max="43" width="10" style="9"/>
    <col min="44" max="50" width="10" style="8"/>
    <col min="51" max="256" width="10" style="9"/>
    <col min="257" max="257" width="8.88671875" style="9" customWidth="1"/>
    <col min="258" max="259" width="11.77734375" style="9" customWidth="1"/>
    <col min="260" max="261" width="8.44140625" style="9" customWidth="1"/>
    <col min="262" max="262" width="12.88671875" style="9" customWidth="1"/>
    <col min="263" max="263" width="10" style="9"/>
    <col min="264" max="264" width="6.5546875" style="9" customWidth="1"/>
    <col min="265" max="270" width="10.21875" style="9" customWidth="1"/>
    <col min="271" max="275" width="10" style="9"/>
    <col min="276" max="276" width="15.77734375" style="9" customWidth="1"/>
    <col min="277" max="278" width="12.44140625" style="9" customWidth="1"/>
    <col min="279" max="280" width="10" style="9"/>
    <col min="281" max="282" width="9.77734375" style="9" customWidth="1"/>
    <col min="283" max="512" width="10" style="9"/>
    <col min="513" max="513" width="8.88671875" style="9" customWidth="1"/>
    <col min="514" max="515" width="11.77734375" style="9" customWidth="1"/>
    <col min="516" max="517" width="8.44140625" style="9" customWidth="1"/>
    <col min="518" max="518" width="12.88671875" style="9" customWidth="1"/>
    <col min="519" max="519" width="10" style="9"/>
    <col min="520" max="520" width="6.5546875" style="9" customWidth="1"/>
    <col min="521" max="526" width="10.21875" style="9" customWidth="1"/>
    <col min="527" max="531" width="10" style="9"/>
    <col min="532" max="532" width="15.77734375" style="9" customWidth="1"/>
    <col min="533" max="534" width="12.44140625" style="9" customWidth="1"/>
    <col min="535" max="536" width="10" style="9"/>
    <col min="537" max="538" width="9.77734375" style="9" customWidth="1"/>
    <col min="539" max="768" width="10" style="9"/>
    <col min="769" max="769" width="8.88671875" style="9" customWidth="1"/>
    <col min="770" max="771" width="11.77734375" style="9" customWidth="1"/>
    <col min="772" max="773" width="8.44140625" style="9" customWidth="1"/>
    <col min="774" max="774" width="12.88671875" style="9" customWidth="1"/>
    <col min="775" max="775" width="10" style="9"/>
    <col min="776" max="776" width="6.5546875" style="9" customWidth="1"/>
    <col min="777" max="782" width="10.21875" style="9" customWidth="1"/>
    <col min="783" max="787" width="10" style="9"/>
    <col min="788" max="788" width="15.77734375" style="9" customWidth="1"/>
    <col min="789" max="790" width="12.44140625" style="9" customWidth="1"/>
    <col min="791" max="792" width="10" style="9"/>
    <col min="793" max="794" width="9.77734375" style="9" customWidth="1"/>
    <col min="795" max="1024" width="10" style="9"/>
    <col min="1025" max="1025" width="8.88671875" style="9" customWidth="1"/>
    <col min="1026" max="1027" width="11.77734375" style="9" customWidth="1"/>
    <col min="1028" max="1029" width="8.44140625" style="9" customWidth="1"/>
    <col min="1030" max="1030" width="12.88671875" style="9" customWidth="1"/>
    <col min="1031" max="1031" width="10" style="9"/>
    <col min="1032" max="1032" width="6.5546875" style="9" customWidth="1"/>
    <col min="1033" max="1038" width="10.21875" style="9" customWidth="1"/>
    <col min="1039" max="1043" width="10" style="9"/>
    <col min="1044" max="1044" width="15.77734375" style="9" customWidth="1"/>
    <col min="1045" max="1046" width="12.44140625" style="9" customWidth="1"/>
    <col min="1047" max="1048" width="10" style="9"/>
    <col min="1049" max="1050" width="9.77734375" style="9" customWidth="1"/>
    <col min="1051" max="1280" width="10" style="9"/>
    <col min="1281" max="1281" width="8.88671875" style="9" customWidth="1"/>
    <col min="1282" max="1283" width="11.77734375" style="9" customWidth="1"/>
    <col min="1284" max="1285" width="8.44140625" style="9" customWidth="1"/>
    <col min="1286" max="1286" width="12.88671875" style="9" customWidth="1"/>
    <col min="1287" max="1287" width="10" style="9"/>
    <col min="1288" max="1288" width="6.5546875" style="9" customWidth="1"/>
    <col min="1289" max="1294" width="10.21875" style="9" customWidth="1"/>
    <col min="1295" max="1299" width="10" style="9"/>
    <col min="1300" max="1300" width="15.77734375" style="9" customWidth="1"/>
    <col min="1301" max="1302" width="12.44140625" style="9" customWidth="1"/>
    <col min="1303" max="1304" width="10" style="9"/>
    <col min="1305" max="1306" width="9.77734375" style="9" customWidth="1"/>
    <col min="1307" max="1536" width="10" style="9"/>
    <col min="1537" max="1537" width="8.88671875" style="9" customWidth="1"/>
    <col min="1538" max="1539" width="11.77734375" style="9" customWidth="1"/>
    <col min="1540" max="1541" width="8.44140625" style="9" customWidth="1"/>
    <col min="1542" max="1542" width="12.88671875" style="9" customWidth="1"/>
    <col min="1543" max="1543" width="10" style="9"/>
    <col min="1544" max="1544" width="6.5546875" style="9" customWidth="1"/>
    <col min="1545" max="1550" width="10.21875" style="9" customWidth="1"/>
    <col min="1551" max="1555" width="10" style="9"/>
    <col min="1556" max="1556" width="15.77734375" style="9" customWidth="1"/>
    <col min="1557" max="1558" width="12.44140625" style="9" customWidth="1"/>
    <col min="1559" max="1560" width="10" style="9"/>
    <col min="1561" max="1562" width="9.77734375" style="9" customWidth="1"/>
    <col min="1563" max="1792" width="10" style="9"/>
    <col min="1793" max="1793" width="8.88671875" style="9" customWidth="1"/>
    <col min="1794" max="1795" width="11.77734375" style="9" customWidth="1"/>
    <col min="1796" max="1797" width="8.44140625" style="9" customWidth="1"/>
    <col min="1798" max="1798" width="12.88671875" style="9" customWidth="1"/>
    <col min="1799" max="1799" width="10" style="9"/>
    <col min="1800" max="1800" width="6.5546875" style="9" customWidth="1"/>
    <col min="1801" max="1806" width="10.21875" style="9" customWidth="1"/>
    <col min="1807" max="1811" width="10" style="9"/>
    <col min="1812" max="1812" width="15.77734375" style="9" customWidth="1"/>
    <col min="1813" max="1814" width="12.44140625" style="9" customWidth="1"/>
    <col min="1815" max="1816" width="10" style="9"/>
    <col min="1817" max="1818" width="9.77734375" style="9" customWidth="1"/>
    <col min="1819" max="2048" width="10" style="9"/>
    <col min="2049" max="2049" width="8.88671875" style="9" customWidth="1"/>
    <col min="2050" max="2051" width="11.77734375" style="9" customWidth="1"/>
    <col min="2052" max="2053" width="8.44140625" style="9" customWidth="1"/>
    <col min="2054" max="2054" width="12.88671875" style="9" customWidth="1"/>
    <col min="2055" max="2055" width="10" style="9"/>
    <col min="2056" max="2056" width="6.5546875" style="9" customWidth="1"/>
    <col min="2057" max="2062" width="10.21875" style="9" customWidth="1"/>
    <col min="2063" max="2067" width="10" style="9"/>
    <col min="2068" max="2068" width="15.77734375" style="9" customWidth="1"/>
    <col min="2069" max="2070" width="12.44140625" style="9" customWidth="1"/>
    <col min="2071" max="2072" width="10" style="9"/>
    <col min="2073" max="2074" width="9.77734375" style="9" customWidth="1"/>
    <col min="2075" max="2304" width="10" style="9"/>
    <col min="2305" max="2305" width="8.88671875" style="9" customWidth="1"/>
    <col min="2306" max="2307" width="11.77734375" style="9" customWidth="1"/>
    <col min="2308" max="2309" width="8.44140625" style="9" customWidth="1"/>
    <col min="2310" max="2310" width="12.88671875" style="9" customWidth="1"/>
    <col min="2311" max="2311" width="10" style="9"/>
    <col min="2312" max="2312" width="6.5546875" style="9" customWidth="1"/>
    <col min="2313" max="2318" width="10.21875" style="9" customWidth="1"/>
    <col min="2319" max="2323" width="10" style="9"/>
    <col min="2324" max="2324" width="15.77734375" style="9" customWidth="1"/>
    <col min="2325" max="2326" width="12.44140625" style="9" customWidth="1"/>
    <col min="2327" max="2328" width="10" style="9"/>
    <col min="2329" max="2330" width="9.77734375" style="9" customWidth="1"/>
    <col min="2331" max="2560" width="10" style="9"/>
    <col min="2561" max="2561" width="8.88671875" style="9" customWidth="1"/>
    <col min="2562" max="2563" width="11.77734375" style="9" customWidth="1"/>
    <col min="2564" max="2565" width="8.44140625" style="9" customWidth="1"/>
    <col min="2566" max="2566" width="12.88671875" style="9" customWidth="1"/>
    <col min="2567" max="2567" width="10" style="9"/>
    <col min="2568" max="2568" width="6.5546875" style="9" customWidth="1"/>
    <col min="2569" max="2574" width="10.21875" style="9" customWidth="1"/>
    <col min="2575" max="2579" width="10" style="9"/>
    <col min="2580" max="2580" width="15.77734375" style="9" customWidth="1"/>
    <col min="2581" max="2582" width="12.44140625" style="9" customWidth="1"/>
    <col min="2583" max="2584" width="10" style="9"/>
    <col min="2585" max="2586" width="9.77734375" style="9" customWidth="1"/>
    <col min="2587" max="2816" width="10" style="9"/>
    <col min="2817" max="2817" width="8.88671875" style="9" customWidth="1"/>
    <col min="2818" max="2819" width="11.77734375" style="9" customWidth="1"/>
    <col min="2820" max="2821" width="8.44140625" style="9" customWidth="1"/>
    <col min="2822" max="2822" width="12.88671875" style="9" customWidth="1"/>
    <col min="2823" max="2823" width="10" style="9"/>
    <col min="2824" max="2824" width="6.5546875" style="9" customWidth="1"/>
    <col min="2825" max="2830" width="10.21875" style="9" customWidth="1"/>
    <col min="2831" max="2835" width="10" style="9"/>
    <col min="2836" max="2836" width="15.77734375" style="9" customWidth="1"/>
    <col min="2837" max="2838" width="12.44140625" style="9" customWidth="1"/>
    <col min="2839" max="2840" width="10" style="9"/>
    <col min="2841" max="2842" width="9.77734375" style="9" customWidth="1"/>
    <col min="2843" max="3072" width="10" style="9"/>
    <col min="3073" max="3073" width="8.88671875" style="9" customWidth="1"/>
    <col min="3074" max="3075" width="11.77734375" style="9" customWidth="1"/>
    <col min="3076" max="3077" width="8.44140625" style="9" customWidth="1"/>
    <col min="3078" max="3078" width="12.88671875" style="9" customWidth="1"/>
    <col min="3079" max="3079" width="10" style="9"/>
    <col min="3080" max="3080" width="6.5546875" style="9" customWidth="1"/>
    <col min="3081" max="3086" width="10.21875" style="9" customWidth="1"/>
    <col min="3087" max="3091" width="10" style="9"/>
    <col min="3092" max="3092" width="15.77734375" style="9" customWidth="1"/>
    <col min="3093" max="3094" width="12.44140625" style="9" customWidth="1"/>
    <col min="3095" max="3096" width="10" style="9"/>
    <col min="3097" max="3098" width="9.77734375" style="9" customWidth="1"/>
    <col min="3099" max="3328" width="10" style="9"/>
    <col min="3329" max="3329" width="8.88671875" style="9" customWidth="1"/>
    <col min="3330" max="3331" width="11.77734375" style="9" customWidth="1"/>
    <col min="3332" max="3333" width="8.44140625" style="9" customWidth="1"/>
    <col min="3334" max="3334" width="12.88671875" style="9" customWidth="1"/>
    <col min="3335" max="3335" width="10" style="9"/>
    <col min="3336" max="3336" width="6.5546875" style="9" customWidth="1"/>
    <col min="3337" max="3342" width="10.21875" style="9" customWidth="1"/>
    <col min="3343" max="3347" width="10" style="9"/>
    <col min="3348" max="3348" width="15.77734375" style="9" customWidth="1"/>
    <col min="3349" max="3350" width="12.44140625" style="9" customWidth="1"/>
    <col min="3351" max="3352" width="10" style="9"/>
    <col min="3353" max="3354" width="9.77734375" style="9" customWidth="1"/>
    <col min="3355" max="3584" width="10" style="9"/>
    <col min="3585" max="3585" width="8.88671875" style="9" customWidth="1"/>
    <col min="3586" max="3587" width="11.77734375" style="9" customWidth="1"/>
    <col min="3588" max="3589" width="8.44140625" style="9" customWidth="1"/>
    <col min="3590" max="3590" width="12.88671875" style="9" customWidth="1"/>
    <col min="3591" max="3591" width="10" style="9"/>
    <col min="3592" max="3592" width="6.5546875" style="9" customWidth="1"/>
    <col min="3593" max="3598" width="10.21875" style="9" customWidth="1"/>
    <col min="3599" max="3603" width="10" style="9"/>
    <col min="3604" max="3604" width="15.77734375" style="9" customWidth="1"/>
    <col min="3605" max="3606" width="12.44140625" style="9" customWidth="1"/>
    <col min="3607" max="3608" width="10" style="9"/>
    <col min="3609" max="3610" width="9.77734375" style="9" customWidth="1"/>
    <col min="3611" max="3840" width="10" style="9"/>
    <col min="3841" max="3841" width="8.88671875" style="9" customWidth="1"/>
    <col min="3842" max="3843" width="11.77734375" style="9" customWidth="1"/>
    <col min="3844" max="3845" width="8.44140625" style="9" customWidth="1"/>
    <col min="3846" max="3846" width="12.88671875" style="9" customWidth="1"/>
    <col min="3847" max="3847" width="10" style="9"/>
    <col min="3848" max="3848" width="6.5546875" style="9" customWidth="1"/>
    <col min="3849" max="3854" width="10.21875" style="9" customWidth="1"/>
    <col min="3855" max="3859" width="10" style="9"/>
    <col min="3860" max="3860" width="15.77734375" style="9" customWidth="1"/>
    <col min="3861" max="3862" width="12.44140625" style="9" customWidth="1"/>
    <col min="3863" max="3864" width="10" style="9"/>
    <col min="3865" max="3866" width="9.77734375" style="9" customWidth="1"/>
    <col min="3867" max="4096" width="10" style="9"/>
    <col min="4097" max="4097" width="8.88671875" style="9" customWidth="1"/>
    <col min="4098" max="4099" width="11.77734375" style="9" customWidth="1"/>
    <col min="4100" max="4101" width="8.44140625" style="9" customWidth="1"/>
    <col min="4102" max="4102" width="12.88671875" style="9" customWidth="1"/>
    <col min="4103" max="4103" width="10" style="9"/>
    <col min="4104" max="4104" width="6.5546875" style="9" customWidth="1"/>
    <col min="4105" max="4110" width="10.21875" style="9" customWidth="1"/>
    <col min="4111" max="4115" width="10" style="9"/>
    <col min="4116" max="4116" width="15.77734375" style="9" customWidth="1"/>
    <col min="4117" max="4118" width="12.44140625" style="9" customWidth="1"/>
    <col min="4119" max="4120" width="10" style="9"/>
    <col min="4121" max="4122" width="9.77734375" style="9" customWidth="1"/>
    <col min="4123" max="4352" width="10" style="9"/>
    <col min="4353" max="4353" width="8.88671875" style="9" customWidth="1"/>
    <col min="4354" max="4355" width="11.77734375" style="9" customWidth="1"/>
    <col min="4356" max="4357" width="8.44140625" style="9" customWidth="1"/>
    <col min="4358" max="4358" width="12.88671875" style="9" customWidth="1"/>
    <col min="4359" max="4359" width="10" style="9"/>
    <col min="4360" max="4360" width="6.5546875" style="9" customWidth="1"/>
    <col min="4361" max="4366" width="10.21875" style="9" customWidth="1"/>
    <col min="4367" max="4371" width="10" style="9"/>
    <col min="4372" max="4372" width="15.77734375" style="9" customWidth="1"/>
    <col min="4373" max="4374" width="12.44140625" style="9" customWidth="1"/>
    <col min="4375" max="4376" width="10" style="9"/>
    <col min="4377" max="4378" width="9.77734375" style="9" customWidth="1"/>
    <col min="4379" max="4608" width="10" style="9"/>
    <col min="4609" max="4609" width="8.88671875" style="9" customWidth="1"/>
    <col min="4610" max="4611" width="11.77734375" style="9" customWidth="1"/>
    <col min="4612" max="4613" width="8.44140625" style="9" customWidth="1"/>
    <col min="4614" max="4614" width="12.88671875" style="9" customWidth="1"/>
    <col min="4615" max="4615" width="10" style="9"/>
    <col min="4616" max="4616" width="6.5546875" style="9" customWidth="1"/>
    <col min="4617" max="4622" width="10.21875" style="9" customWidth="1"/>
    <col min="4623" max="4627" width="10" style="9"/>
    <col min="4628" max="4628" width="15.77734375" style="9" customWidth="1"/>
    <col min="4629" max="4630" width="12.44140625" style="9" customWidth="1"/>
    <col min="4631" max="4632" width="10" style="9"/>
    <col min="4633" max="4634" width="9.77734375" style="9" customWidth="1"/>
    <col min="4635" max="4864" width="10" style="9"/>
    <col min="4865" max="4865" width="8.88671875" style="9" customWidth="1"/>
    <col min="4866" max="4867" width="11.77734375" style="9" customWidth="1"/>
    <col min="4868" max="4869" width="8.44140625" style="9" customWidth="1"/>
    <col min="4870" max="4870" width="12.88671875" style="9" customWidth="1"/>
    <col min="4871" max="4871" width="10" style="9"/>
    <col min="4872" max="4872" width="6.5546875" style="9" customWidth="1"/>
    <col min="4873" max="4878" width="10.21875" style="9" customWidth="1"/>
    <col min="4879" max="4883" width="10" style="9"/>
    <col min="4884" max="4884" width="15.77734375" style="9" customWidth="1"/>
    <col min="4885" max="4886" width="12.44140625" style="9" customWidth="1"/>
    <col min="4887" max="4888" width="10" style="9"/>
    <col min="4889" max="4890" width="9.77734375" style="9" customWidth="1"/>
    <col min="4891" max="5120" width="10" style="9"/>
    <col min="5121" max="5121" width="8.88671875" style="9" customWidth="1"/>
    <col min="5122" max="5123" width="11.77734375" style="9" customWidth="1"/>
    <col min="5124" max="5125" width="8.44140625" style="9" customWidth="1"/>
    <col min="5126" max="5126" width="12.88671875" style="9" customWidth="1"/>
    <col min="5127" max="5127" width="10" style="9"/>
    <col min="5128" max="5128" width="6.5546875" style="9" customWidth="1"/>
    <col min="5129" max="5134" width="10.21875" style="9" customWidth="1"/>
    <col min="5135" max="5139" width="10" style="9"/>
    <col min="5140" max="5140" width="15.77734375" style="9" customWidth="1"/>
    <col min="5141" max="5142" width="12.44140625" style="9" customWidth="1"/>
    <col min="5143" max="5144" width="10" style="9"/>
    <col min="5145" max="5146" width="9.77734375" style="9" customWidth="1"/>
    <col min="5147" max="5376" width="10" style="9"/>
    <col min="5377" max="5377" width="8.88671875" style="9" customWidth="1"/>
    <col min="5378" max="5379" width="11.77734375" style="9" customWidth="1"/>
    <col min="5380" max="5381" width="8.44140625" style="9" customWidth="1"/>
    <col min="5382" max="5382" width="12.88671875" style="9" customWidth="1"/>
    <col min="5383" max="5383" width="10" style="9"/>
    <col min="5384" max="5384" width="6.5546875" style="9" customWidth="1"/>
    <col min="5385" max="5390" width="10.21875" style="9" customWidth="1"/>
    <col min="5391" max="5395" width="10" style="9"/>
    <col min="5396" max="5396" width="15.77734375" style="9" customWidth="1"/>
    <col min="5397" max="5398" width="12.44140625" style="9" customWidth="1"/>
    <col min="5399" max="5400" width="10" style="9"/>
    <col min="5401" max="5402" width="9.77734375" style="9" customWidth="1"/>
    <col min="5403" max="5632" width="10" style="9"/>
    <col min="5633" max="5633" width="8.88671875" style="9" customWidth="1"/>
    <col min="5634" max="5635" width="11.77734375" style="9" customWidth="1"/>
    <col min="5636" max="5637" width="8.44140625" style="9" customWidth="1"/>
    <col min="5638" max="5638" width="12.88671875" style="9" customWidth="1"/>
    <col min="5639" max="5639" width="10" style="9"/>
    <col min="5640" max="5640" width="6.5546875" style="9" customWidth="1"/>
    <col min="5641" max="5646" width="10.21875" style="9" customWidth="1"/>
    <col min="5647" max="5651" width="10" style="9"/>
    <col min="5652" max="5652" width="15.77734375" style="9" customWidth="1"/>
    <col min="5653" max="5654" width="12.44140625" style="9" customWidth="1"/>
    <col min="5655" max="5656" width="10" style="9"/>
    <col min="5657" max="5658" width="9.77734375" style="9" customWidth="1"/>
    <col min="5659" max="5888" width="10" style="9"/>
    <col min="5889" max="5889" width="8.88671875" style="9" customWidth="1"/>
    <col min="5890" max="5891" width="11.77734375" style="9" customWidth="1"/>
    <col min="5892" max="5893" width="8.44140625" style="9" customWidth="1"/>
    <col min="5894" max="5894" width="12.88671875" style="9" customWidth="1"/>
    <col min="5895" max="5895" width="10" style="9"/>
    <col min="5896" max="5896" width="6.5546875" style="9" customWidth="1"/>
    <col min="5897" max="5902" width="10.21875" style="9" customWidth="1"/>
    <col min="5903" max="5907" width="10" style="9"/>
    <col min="5908" max="5908" width="15.77734375" style="9" customWidth="1"/>
    <col min="5909" max="5910" width="12.44140625" style="9" customWidth="1"/>
    <col min="5911" max="5912" width="10" style="9"/>
    <col min="5913" max="5914" width="9.77734375" style="9" customWidth="1"/>
    <col min="5915" max="6144" width="10" style="9"/>
    <col min="6145" max="6145" width="8.88671875" style="9" customWidth="1"/>
    <col min="6146" max="6147" width="11.77734375" style="9" customWidth="1"/>
    <col min="6148" max="6149" width="8.44140625" style="9" customWidth="1"/>
    <col min="6150" max="6150" width="12.88671875" style="9" customWidth="1"/>
    <col min="6151" max="6151" width="10" style="9"/>
    <col min="6152" max="6152" width="6.5546875" style="9" customWidth="1"/>
    <col min="6153" max="6158" width="10.21875" style="9" customWidth="1"/>
    <col min="6159" max="6163" width="10" style="9"/>
    <col min="6164" max="6164" width="15.77734375" style="9" customWidth="1"/>
    <col min="6165" max="6166" width="12.44140625" style="9" customWidth="1"/>
    <col min="6167" max="6168" width="10" style="9"/>
    <col min="6169" max="6170" width="9.77734375" style="9" customWidth="1"/>
    <col min="6171" max="6400" width="10" style="9"/>
    <col min="6401" max="6401" width="8.88671875" style="9" customWidth="1"/>
    <col min="6402" max="6403" width="11.77734375" style="9" customWidth="1"/>
    <col min="6404" max="6405" width="8.44140625" style="9" customWidth="1"/>
    <col min="6406" max="6406" width="12.88671875" style="9" customWidth="1"/>
    <col min="6407" max="6407" width="10" style="9"/>
    <col min="6408" max="6408" width="6.5546875" style="9" customWidth="1"/>
    <col min="6409" max="6414" width="10.21875" style="9" customWidth="1"/>
    <col min="6415" max="6419" width="10" style="9"/>
    <col min="6420" max="6420" width="15.77734375" style="9" customWidth="1"/>
    <col min="6421" max="6422" width="12.44140625" style="9" customWidth="1"/>
    <col min="6423" max="6424" width="10" style="9"/>
    <col min="6425" max="6426" width="9.77734375" style="9" customWidth="1"/>
    <col min="6427" max="6656" width="10" style="9"/>
    <col min="6657" max="6657" width="8.88671875" style="9" customWidth="1"/>
    <col min="6658" max="6659" width="11.77734375" style="9" customWidth="1"/>
    <col min="6660" max="6661" width="8.44140625" style="9" customWidth="1"/>
    <col min="6662" max="6662" width="12.88671875" style="9" customWidth="1"/>
    <col min="6663" max="6663" width="10" style="9"/>
    <col min="6664" max="6664" width="6.5546875" style="9" customWidth="1"/>
    <col min="6665" max="6670" width="10.21875" style="9" customWidth="1"/>
    <col min="6671" max="6675" width="10" style="9"/>
    <col min="6676" max="6676" width="15.77734375" style="9" customWidth="1"/>
    <col min="6677" max="6678" width="12.44140625" style="9" customWidth="1"/>
    <col min="6679" max="6680" width="10" style="9"/>
    <col min="6681" max="6682" width="9.77734375" style="9" customWidth="1"/>
    <col min="6683" max="6912" width="10" style="9"/>
    <col min="6913" max="6913" width="8.88671875" style="9" customWidth="1"/>
    <col min="6914" max="6915" width="11.77734375" style="9" customWidth="1"/>
    <col min="6916" max="6917" width="8.44140625" style="9" customWidth="1"/>
    <col min="6918" max="6918" width="12.88671875" style="9" customWidth="1"/>
    <col min="6919" max="6919" width="10" style="9"/>
    <col min="6920" max="6920" width="6.5546875" style="9" customWidth="1"/>
    <col min="6921" max="6926" width="10.21875" style="9" customWidth="1"/>
    <col min="6927" max="6931" width="10" style="9"/>
    <col min="6932" max="6932" width="15.77734375" style="9" customWidth="1"/>
    <col min="6933" max="6934" width="12.44140625" style="9" customWidth="1"/>
    <col min="6935" max="6936" width="10" style="9"/>
    <col min="6937" max="6938" width="9.77734375" style="9" customWidth="1"/>
    <col min="6939" max="7168" width="10" style="9"/>
    <col min="7169" max="7169" width="8.88671875" style="9" customWidth="1"/>
    <col min="7170" max="7171" width="11.77734375" style="9" customWidth="1"/>
    <col min="7172" max="7173" width="8.44140625" style="9" customWidth="1"/>
    <col min="7174" max="7174" width="12.88671875" style="9" customWidth="1"/>
    <col min="7175" max="7175" width="10" style="9"/>
    <col min="7176" max="7176" width="6.5546875" style="9" customWidth="1"/>
    <col min="7177" max="7182" width="10.21875" style="9" customWidth="1"/>
    <col min="7183" max="7187" width="10" style="9"/>
    <col min="7188" max="7188" width="15.77734375" style="9" customWidth="1"/>
    <col min="7189" max="7190" width="12.44140625" style="9" customWidth="1"/>
    <col min="7191" max="7192" width="10" style="9"/>
    <col min="7193" max="7194" width="9.77734375" style="9" customWidth="1"/>
    <col min="7195" max="7424" width="10" style="9"/>
    <col min="7425" max="7425" width="8.88671875" style="9" customWidth="1"/>
    <col min="7426" max="7427" width="11.77734375" style="9" customWidth="1"/>
    <col min="7428" max="7429" width="8.44140625" style="9" customWidth="1"/>
    <col min="7430" max="7430" width="12.88671875" style="9" customWidth="1"/>
    <col min="7431" max="7431" width="10" style="9"/>
    <col min="7432" max="7432" width="6.5546875" style="9" customWidth="1"/>
    <col min="7433" max="7438" width="10.21875" style="9" customWidth="1"/>
    <col min="7439" max="7443" width="10" style="9"/>
    <col min="7444" max="7444" width="15.77734375" style="9" customWidth="1"/>
    <col min="7445" max="7446" width="12.44140625" style="9" customWidth="1"/>
    <col min="7447" max="7448" width="10" style="9"/>
    <col min="7449" max="7450" width="9.77734375" style="9" customWidth="1"/>
    <col min="7451" max="7680" width="10" style="9"/>
    <col min="7681" max="7681" width="8.88671875" style="9" customWidth="1"/>
    <col min="7682" max="7683" width="11.77734375" style="9" customWidth="1"/>
    <col min="7684" max="7685" width="8.44140625" style="9" customWidth="1"/>
    <col min="7686" max="7686" width="12.88671875" style="9" customWidth="1"/>
    <col min="7687" max="7687" width="10" style="9"/>
    <col min="7688" max="7688" width="6.5546875" style="9" customWidth="1"/>
    <col min="7689" max="7694" width="10.21875" style="9" customWidth="1"/>
    <col min="7695" max="7699" width="10" style="9"/>
    <col min="7700" max="7700" width="15.77734375" style="9" customWidth="1"/>
    <col min="7701" max="7702" width="12.44140625" style="9" customWidth="1"/>
    <col min="7703" max="7704" width="10" style="9"/>
    <col min="7705" max="7706" width="9.77734375" style="9" customWidth="1"/>
    <col min="7707" max="7936" width="10" style="9"/>
    <col min="7937" max="7937" width="8.88671875" style="9" customWidth="1"/>
    <col min="7938" max="7939" width="11.77734375" style="9" customWidth="1"/>
    <col min="7940" max="7941" width="8.44140625" style="9" customWidth="1"/>
    <col min="7942" max="7942" width="12.88671875" style="9" customWidth="1"/>
    <col min="7943" max="7943" width="10" style="9"/>
    <col min="7944" max="7944" width="6.5546875" style="9" customWidth="1"/>
    <col min="7945" max="7950" width="10.21875" style="9" customWidth="1"/>
    <col min="7951" max="7955" width="10" style="9"/>
    <col min="7956" max="7956" width="15.77734375" style="9" customWidth="1"/>
    <col min="7957" max="7958" width="12.44140625" style="9" customWidth="1"/>
    <col min="7959" max="7960" width="10" style="9"/>
    <col min="7961" max="7962" width="9.77734375" style="9" customWidth="1"/>
    <col min="7963" max="8192" width="10" style="9"/>
    <col min="8193" max="8193" width="8.88671875" style="9" customWidth="1"/>
    <col min="8194" max="8195" width="11.77734375" style="9" customWidth="1"/>
    <col min="8196" max="8197" width="8.44140625" style="9" customWidth="1"/>
    <col min="8198" max="8198" width="12.88671875" style="9" customWidth="1"/>
    <col min="8199" max="8199" width="10" style="9"/>
    <col min="8200" max="8200" width="6.5546875" style="9" customWidth="1"/>
    <col min="8201" max="8206" width="10.21875" style="9" customWidth="1"/>
    <col min="8207" max="8211" width="10" style="9"/>
    <col min="8212" max="8212" width="15.77734375" style="9" customWidth="1"/>
    <col min="8213" max="8214" width="12.44140625" style="9" customWidth="1"/>
    <col min="8215" max="8216" width="10" style="9"/>
    <col min="8217" max="8218" width="9.77734375" style="9" customWidth="1"/>
    <col min="8219" max="8448" width="10" style="9"/>
    <col min="8449" max="8449" width="8.88671875" style="9" customWidth="1"/>
    <col min="8450" max="8451" width="11.77734375" style="9" customWidth="1"/>
    <col min="8452" max="8453" width="8.44140625" style="9" customWidth="1"/>
    <col min="8454" max="8454" width="12.88671875" style="9" customWidth="1"/>
    <col min="8455" max="8455" width="10" style="9"/>
    <col min="8456" max="8456" width="6.5546875" style="9" customWidth="1"/>
    <col min="8457" max="8462" width="10.21875" style="9" customWidth="1"/>
    <col min="8463" max="8467" width="10" style="9"/>
    <col min="8468" max="8468" width="15.77734375" style="9" customWidth="1"/>
    <col min="8469" max="8470" width="12.44140625" style="9" customWidth="1"/>
    <col min="8471" max="8472" width="10" style="9"/>
    <col min="8473" max="8474" width="9.77734375" style="9" customWidth="1"/>
    <col min="8475" max="8704" width="10" style="9"/>
    <col min="8705" max="8705" width="8.88671875" style="9" customWidth="1"/>
    <col min="8706" max="8707" width="11.77734375" style="9" customWidth="1"/>
    <col min="8708" max="8709" width="8.44140625" style="9" customWidth="1"/>
    <col min="8710" max="8710" width="12.88671875" style="9" customWidth="1"/>
    <col min="8711" max="8711" width="10" style="9"/>
    <col min="8712" max="8712" width="6.5546875" style="9" customWidth="1"/>
    <col min="8713" max="8718" width="10.21875" style="9" customWidth="1"/>
    <col min="8719" max="8723" width="10" style="9"/>
    <col min="8724" max="8724" width="15.77734375" style="9" customWidth="1"/>
    <col min="8725" max="8726" width="12.44140625" style="9" customWidth="1"/>
    <col min="8727" max="8728" width="10" style="9"/>
    <col min="8729" max="8730" width="9.77734375" style="9" customWidth="1"/>
    <col min="8731" max="8960" width="10" style="9"/>
    <col min="8961" max="8961" width="8.88671875" style="9" customWidth="1"/>
    <col min="8962" max="8963" width="11.77734375" style="9" customWidth="1"/>
    <col min="8964" max="8965" width="8.44140625" style="9" customWidth="1"/>
    <col min="8966" max="8966" width="12.88671875" style="9" customWidth="1"/>
    <col min="8967" max="8967" width="10" style="9"/>
    <col min="8968" max="8968" width="6.5546875" style="9" customWidth="1"/>
    <col min="8969" max="8974" width="10.21875" style="9" customWidth="1"/>
    <col min="8975" max="8979" width="10" style="9"/>
    <col min="8980" max="8980" width="15.77734375" style="9" customWidth="1"/>
    <col min="8981" max="8982" width="12.44140625" style="9" customWidth="1"/>
    <col min="8983" max="8984" width="10" style="9"/>
    <col min="8985" max="8986" width="9.77734375" style="9" customWidth="1"/>
    <col min="8987" max="9216" width="10" style="9"/>
    <col min="9217" max="9217" width="8.88671875" style="9" customWidth="1"/>
    <col min="9218" max="9219" width="11.77734375" style="9" customWidth="1"/>
    <col min="9220" max="9221" width="8.44140625" style="9" customWidth="1"/>
    <col min="9222" max="9222" width="12.88671875" style="9" customWidth="1"/>
    <col min="9223" max="9223" width="10" style="9"/>
    <col min="9224" max="9224" width="6.5546875" style="9" customWidth="1"/>
    <col min="9225" max="9230" width="10.21875" style="9" customWidth="1"/>
    <col min="9231" max="9235" width="10" style="9"/>
    <col min="9236" max="9236" width="15.77734375" style="9" customWidth="1"/>
    <col min="9237" max="9238" width="12.44140625" style="9" customWidth="1"/>
    <col min="9239" max="9240" width="10" style="9"/>
    <col min="9241" max="9242" width="9.77734375" style="9" customWidth="1"/>
    <col min="9243" max="9472" width="10" style="9"/>
    <col min="9473" max="9473" width="8.88671875" style="9" customWidth="1"/>
    <col min="9474" max="9475" width="11.77734375" style="9" customWidth="1"/>
    <col min="9476" max="9477" width="8.44140625" style="9" customWidth="1"/>
    <col min="9478" max="9478" width="12.88671875" style="9" customWidth="1"/>
    <col min="9479" max="9479" width="10" style="9"/>
    <col min="9480" max="9480" width="6.5546875" style="9" customWidth="1"/>
    <col min="9481" max="9486" width="10.21875" style="9" customWidth="1"/>
    <col min="9487" max="9491" width="10" style="9"/>
    <col min="9492" max="9492" width="15.77734375" style="9" customWidth="1"/>
    <col min="9493" max="9494" width="12.44140625" style="9" customWidth="1"/>
    <col min="9495" max="9496" width="10" style="9"/>
    <col min="9497" max="9498" width="9.77734375" style="9" customWidth="1"/>
    <col min="9499" max="9728" width="10" style="9"/>
    <col min="9729" max="9729" width="8.88671875" style="9" customWidth="1"/>
    <col min="9730" max="9731" width="11.77734375" style="9" customWidth="1"/>
    <col min="9732" max="9733" width="8.44140625" style="9" customWidth="1"/>
    <col min="9734" max="9734" width="12.88671875" style="9" customWidth="1"/>
    <col min="9735" max="9735" width="10" style="9"/>
    <col min="9736" max="9736" width="6.5546875" style="9" customWidth="1"/>
    <col min="9737" max="9742" width="10.21875" style="9" customWidth="1"/>
    <col min="9743" max="9747" width="10" style="9"/>
    <col min="9748" max="9748" width="15.77734375" style="9" customWidth="1"/>
    <col min="9749" max="9750" width="12.44140625" style="9" customWidth="1"/>
    <col min="9751" max="9752" width="10" style="9"/>
    <col min="9753" max="9754" width="9.77734375" style="9" customWidth="1"/>
    <col min="9755" max="9984" width="10" style="9"/>
    <col min="9985" max="9985" width="8.88671875" style="9" customWidth="1"/>
    <col min="9986" max="9987" width="11.77734375" style="9" customWidth="1"/>
    <col min="9988" max="9989" width="8.44140625" style="9" customWidth="1"/>
    <col min="9990" max="9990" width="12.88671875" style="9" customWidth="1"/>
    <col min="9991" max="9991" width="10" style="9"/>
    <col min="9992" max="9992" width="6.5546875" style="9" customWidth="1"/>
    <col min="9993" max="9998" width="10.21875" style="9" customWidth="1"/>
    <col min="9999" max="10003" width="10" style="9"/>
    <col min="10004" max="10004" width="15.77734375" style="9" customWidth="1"/>
    <col min="10005" max="10006" width="12.44140625" style="9" customWidth="1"/>
    <col min="10007" max="10008" width="10" style="9"/>
    <col min="10009" max="10010" width="9.77734375" style="9" customWidth="1"/>
    <col min="10011" max="10240" width="10" style="9"/>
    <col min="10241" max="10241" width="8.88671875" style="9" customWidth="1"/>
    <col min="10242" max="10243" width="11.77734375" style="9" customWidth="1"/>
    <col min="10244" max="10245" width="8.44140625" style="9" customWidth="1"/>
    <col min="10246" max="10246" width="12.88671875" style="9" customWidth="1"/>
    <col min="10247" max="10247" width="10" style="9"/>
    <col min="10248" max="10248" width="6.5546875" style="9" customWidth="1"/>
    <col min="10249" max="10254" width="10.21875" style="9" customWidth="1"/>
    <col min="10255" max="10259" width="10" style="9"/>
    <col min="10260" max="10260" width="15.77734375" style="9" customWidth="1"/>
    <col min="10261" max="10262" width="12.44140625" style="9" customWidth="1"/>
    <col min="10263" max="10264" width="10" style="9"/>
    <col min="10265" max="10266" width="9.77734375" style="9" customWidth="1"/>
    <col min="10267" max="10496" width="10" style="9"/>
    <col min="10497" max="10497" width="8.88671875" style="9" customWidth="1"/>
    <col min="10498" max="10499" width="11.77734375" style="9" customWidth="1"/>
    <col min="10500" max="10501" width="8.44140625" style="9" customWidth="1"/>
    <col min="10502" max="10502" width="12.88671875" style="9" customWidth="1"/>
    <col min="10503" max="10503" width="10" style="9"/>
    <col min="10504" max="10504" width="6.5546875" style="9" customWidth="1"/>
    <col min="10505" max="10510" width="10.21875" style="9" customWidth="1"/>
    <col min="10511" max="10515" width="10" style="9"/>
    <col min="10516" max="10516" width="15.77734375" style="9" customWidth="1"/>
    <col min="10517" max="10518" width="12.44140625" style="9" customWidth="1"/>
    <col min="10519" max="10520" width="10" style="9"/>
    <col min="10521" max="10522" width="9.77734375" style="9" customWidth="1"/>
    <col min="10523" max="10752" width="10" style="9"/>
    <col min="10753" max="10753" width="8.88671875" style="9" customWidth="1"/>
    <col min="10754" max="10755" width="11.77734375" style="9" customWidth="1"/>
    <col min="10756" max="10757" width="8.44140625" style="9" customWidth="1"/>
    <col min="10758" max="10758" width="12.88671875" style="9" customWidth="1"/>
    <col min="10759" max="10759" width="10" style="9"/>
    <col min="10760" max="10760" width="6.5546875" style="9" customWidth="1"/>
    <col min="10761" max="10766" width="10.21875" style="9" customWidth="1"/>
    <col min="10767" max="10771" width="10" style="9"/>
    <col min="10772" max="10772" width="15.77734375" style="9" customWidth="1"/>
    <col min="10773" max="10774" width="12.44140625" style="9" customWidth="1"/>
    <col min="10775" max="10776" width="10" style="9"/>
    <col min="10777" max="10778" width="9.77734375" style="9" customWidth="1"/>
    <col min="10779" max="11008" width="10" style="9"/>
    <col min="11009" max="11009" width="8.88671875" style="9" customWidth="1"/>
    <col min="11010" max="11011" width="11.77734375" style="9" customWidth="1"/>
    <col min="11012" max="11013" width="8.44140625" style="9" customWidth="1"/>
    <col min="11014" max="11014" width="12.88671875" style="9" customWidth="1"/>
    <col min="11015" max="11015" width="10" style="9"/>
    <col min="11016" max="11016" width="6.5546875" style="9" customWidth="1"/>
    <col min="11017" max="11022" width="10.21875" style="9" customWidth="1"/>
    <col min="11023" max="11027" width="10" style="9"/>
    <col min="11028" max="11028" width="15.77734375" style="9" customWidth="1"/>
    <col min="11029" max="11030" width="12.44140625" style="9" customWidth="1"/>
    <col min="11031" max="11032" width="10" style="9"/>
    <col min="11033" max="11034" width="9.77734375" style="9" customWidth="1"/>
    <col min="11035" max="11264" width="10" style="9"/>
    <col min="11265" max="11265" width="8.88671875" style="9" customWidth="1"/>
    <col min="11266" max="11267" width="11.77734375" style="9" customWidth="1"/>
    <col min="11268" max="11269" width="8.44140625" style="9" customWidth="1"/>
    <col min="11270" max="11270" width="12.88671875" style="9" customWidth="1"/>
    <col min="11271" max="11271" width="10" style="9"/>
    <col min="11272" max="11272" width="6.5546875" style="9" customWidth="1"/>
    <col min="11273" max="11278" width="10.21875" style="9" customWidth="1"/>
    <col min="11279" max="11283" width="10" style="9"/>
    <col min="11284" max="11284" width="15.77734375" style="9" customWidth="1"/>
    <col min="11285" max="11286" width="12.44140625" style="9" customWidth="1"/>
    <col min="11287" max="11288" width="10" style="9"/>
    <col min="11289" max="11290" width="9.77734375" style="9" customWidth="1"/>
    <col min="11291" max="11520" width="10" style="9"/>
    <col min="11521" max="11521" width="8.88671875" style="9" customWidth="1"/>
    <col min="11522" max="11523" width="11.77734375" style="9" customWidth="1"/>
    <col min="11524" max="11525" width="8.44140625" style="9" customWidth="1"/>
    <col min="11526" max="11526" width="12.88671875" style="9" customWidth="1"/>
    <col min="11527" max="11527" width="10" style="9"/>
    <col min="11528" max="11528" width="6.5546875" style="9" customWidth="1"/>
    <col min="11529" max="11534" width="10.21875" style="9" customWidth="1"/>
    <col min="11535" max="11539" width="10" style="9"/>
    <col min="11540" max="11540" width="15.77734375" style="9" customWidth="1"/>
    <col min="11541" max="11542" width="12.44140625" style="9" customWidth="1"/>
    <col min="11543" max="11544" width="10" style="9"/>
    <col min="11545" max="11546" width="9.77734375" style="9" customWidth="1"/>
    <col min="11547" max="11776" width="10" style="9"/>
    <col min="11777" max="11777" width="8.88671875" style="9" customWidth="1"/>
    <col min="11778" max="11779" width="11.77734375" style="9" customWidth="1"/>
    <col min="11780" max="11781" width="8.44140625" style="9" customWidth="1"/>
    <col min="11782" max="11782" width="12.88671875" style="9" customWidth="1"/>
    <col min="11783" max="11783" width="10" style="9"/>
    <col min="11784" max="11784" width="6.5546875" style="9" customWidth="1"/>
    <col min="11785" max="11790" width="10.21875" style="9" customWidth="1"/>
    <col min="11791" max="11795" width="10" style="9"/>
    <col min="11796" max="11796" width="15.77734375" style="9" customWidth="1"/>
    <col min="11797" max="11798" width="12.44140625" style="9" customWidth="1"/>
    <col min="11799" max="11800" width="10" style="9"/>
    <col min="11801" max="11802" width="9.77734375" style="9" customWidth="1"/>
    <col min="11803" max="12032" width="10" style="9"/>
    <col min="12033" max="12033" width="8.88671875" style="9" customWidth="1"/>
    <col min="12034" max="12035" width="11.77734375" style="9" customWidth="1"/>
    <col min="12036" max="12037" width="8.44140625" style="9" customWidth="1"/>
    <col min="12038" max="12038" width="12.88671875" style="9" customWidth="1"/>
    <col min="12039" max="12039" width="10" style="9"/>
    <col min="12040" max="12040" width="6.5546875" style="9" customWidth="1"/>
    <col min="12041" max="12046" width="10.21875" style="9" customWidth="1"/>
    <col min="12047" max="12051" width="10" style="9"/>
    <col min="12052" max="12052" width="15.77734375" style="9" customWidth="1"/>
    <col min="12053" max="12054" width="12.44140625" style="9" customWidth="1"/>
    <col min="12055" max="12056" width="10" style="9"/>
    <col min="12057" max="12058" width="9.77734375" style="9" customWidth="1"/>
    <col min="12059" max="12288" width="10" style="9"/>
    <col min="12289" max="12289" width="8.88671875" style="9" customWidth="1"/>
    <col min="12290" max="12291" width="11.77734375" style="9" customWidth="1"/>
    <col min="12292" max="12293" width="8.44140625" style="9" customWidth="1"/>
    <col min="12294" max="12294" width="12.88671875" style="9" customWidth="1"/>
    <col min="12295" max="12295" width="10" style="9"/>
    <col min="12296" max="12296" width="6.5546875" style="9" customWidth="1"/>
    <col min="12297" max="12302" width="10.21875" style="9" customWidth="1"/>
    <col min="12303" max="12307" width="10" style="9"/>
    <col min="12308" max="12308" width="15.77734375" style="9" customWidth="1"/>
    <col min="12309" max="12310" width="12.44140625" style="9" customWidth="1"/>
    <col min="12311" max="12312" width="10" style="9"/>
    <col min="12313" max="12314" width="9.77734375" style="9" customWidth="1"/>
    <col min="12315" max="12544" width="10" style="9"/>
    <col min="12545" max="12545" width="8.88671875" style="9" customWidth="1"/>
    <col min="12546" max="12547" width="11.77734375" style="9" customWidth="1"/>
    <col min="12548" max="12549" width="8.44140625" style="9" customWidth="1"/>
    <col min="12550" max="12550" width="12.88671875" style="9" customWidth="1"/>
    <col min="12551" max="12551" width="10" style="9"/>
    <col min="12552" max="12552" width="6.5546875" style="9" customWidth="1"/>
    <col min="12553" max="12558" width="10.21875" style="9" customWidth="1"/>
    <col min="12559" max="12563" width="10" style="9"/>
    <col min="12564" max="12564" width="15.77734375" style="9" customWidth="1"/>
    <col min="12565" max="12566" width="12.44140625" style="9" customWidth="1"/>
    <col min="12567" max="12568" width="10" style="9"/>
    <col min="12569" max="12570" width="9.77734375" style="9" customWidth="1"/>
    <col min="12571" max="12800" width="10" style="9"/>
    <col min="12801" max="12801" width="8.88671875" style="9" customWidth="1"/>
    <col min="12802" max="12803" width="11.77734375" style="9" customWidth="1"/>
    <col min="12804" max="12805" width="8.44140625" style="9" customWidth="1"/>
    <col min="12806" max="12806" width="12.88671875" style="9" customWidth="1"/>
    <col min="12807" max="12807" width="10" style="9"/>
    <col min="12808" max="12808" width="6.5546875" style="9" customWidth="1"/>
    <col min="12809" max="12814" width="10.21875" style="9" customWidth="1"/>
    <col min="12815" max="12819" width="10" style="9"/>
    <col min="12820" max="12820" width="15.77734375" style="9" customWidth="1"/>
    <col min="12821" max="12822" width="12.44140625" style="9" customWidth="1"/>
    <col min="12823" max="12824" width="10" style="9"/>
    <col min="12825" max="12826" width="9.77734375" style="9" customWidth="1"/>
    <col min="12827" max="13056" width="10" style="9"/>
    <col min="13057" max="13057" width="8.88671875" style="9" customWidth="1"/>
    <col min="13058" max="13059" width="11.77734375" style="9" customWidth="1"/>
    <col min="13060" max="13061" width="8.44140625" style="9" customWidth="1"/>
    <col min="13062" max="13062" width="12.88671875" style="9" customWidth="1"/>
    <col min="13063" max="13063" width="10" style="9"/>
    <col min="13064" max="13064" width="6.5546875" style="9" customWidth="1"/>
    <col min="13065" max="13070" width="10.21875" style="9" customWidth="1"/>
    <col min="13071" max="13075" width="10" style="9"/>
    <col min="13076" max="13076" width="15.77734375" style="9" customWidth="1"/>
    <col min="13077" max="13078" width="12.44140625" style="9" customWidth="1"/>
    <col min="13079" max="13080" width="10" style="9"/>
    <col min="13081" max="13082" width="9.77734375" style="9" customWidth="1"/>
    <col min="13083" max="13312" width="10" style="9"/>
    <col min="13313" max="13313" width="8.88671875" style="9" customWidth="1"/>
    <col min="13314" max="13315" width="11.77734375" style="9" customWidth="1"/>
    <col min="13316" max="13317" width="8.44140625" style="9" customWidth="1"/>
    <col min="13318" max="13318" width="12.88671875" style="9" customWidth="1"/>
    <col min="13319" max="13319" width="10" style="9"/>
    <col min="13320" max="13320" width="6.5546875" style="9" customWidth="1"/>
    <col min="13321" max="13326" width="10.21875" style="9" customWidth="1"/>
    <col min="13327" max="13331" width="10" style="9"/>
    <col min="13332" max="13332" width="15.77734375" style="9" customWidth="1"/>
    <col min="13333" max="13334" width="12.44140625" style="9" customWidth="1"/>
    <col min="13335" max="13336" width="10" style="9"/>
    <col min="13337" max="13338" width="9.77734375" style="9" customWidth="1"/>
    <col min="13339" max="13568" width="10" style="9"/>
    <col min="13569" max="13569" width="8.88671875" style="9" customWidth="1"/>
    <col min="13570" max="13571" width="11.77734375" style="9" customWidth="1"/>
    <col min="13572" max="13573" width="8.44140625" style="9" customWidth="1"/>
    <col min="13574" max="13574" width="12.88671875" style="9" customWidth="1"/>
    <col min="13575" max="13575" width="10" style="9"/>
    <col min="13576" max="13576" width="6.5546875" style="9" customWidth="1"/>
    <col min="13577" max="13582" width="10.21875" style="9" customWidth="1"/>
    <col min="13583" max="13587" width="10" style="9"/>
    <col min="13588" max="13588" width="15.77734375" style="9" customWidth="1"/>
    <col min="13589" max="13590" width="12.44140625" style="9" customWidth="1"/>
    <col min="13591" max="13592" width="10" style="9"/>
    <col min="13593" max="13594" width="9.77734375" style="9" customWidth="1"/>
    <col min="13595" max="13824" width="10" style="9"/>
    <col min="13825" max="13825" width="8.88671875" style="9" customWidth="1"/>
    <col min="13826" max="13827" width="11.77734375" style="9" customWidth="1"/>
    <col min="13828" max="13829" width="8.44140625" style="9" customWidth="1"/>
    <col min="13830" max="13830" width="12.88671875" style="9" customWidth="1"/>
    <col min="13831" max="13831" width="10" style="9"/>
    <col min="13832" max="13832" width="6.5546875" style="9" customWidth="1"/>
    <col min="13833" max="13838" width="10.21875" style="9" customWidth="1"/>
    <col min="13839" max="13843" width="10" style="9"/>
    <col min="13844" max="13844" width="15.77734375" style="9" customWidth="1"/>
    <col min="13845" max="13846" width="12.44140625" style="9" customWidth="1"/>
    <col min="13847" max="13848" width="10" style="9"/>
    <col min="13849" max="13850" width="9.77734375" style="9" customWidth="1"/>
    <col min="13851" max="14080" width="10" style="9"/>
    <col min="14081" max="14081" width="8.88671875" style="9" customWidth="1"/>
    <col min="14082" max="14083" width="11.77734375" style="9" customWidth="1"/>
    <col min="14084" max="14085" width="8.44140625" style="9" customWidth="1"/>
    <col min="14086" max="14086" width="12.88671875" style="9" customWidth="1"/>
    <col min="14087" max="14087" width="10" style="9"/>
    <col min="14088" max="14088" width="6.5546875" style="9" customWidth="1"/>
    <col min="14089" max="14094" width="10.21875" style="9" customWidth="1"/>
    <col min="14095" max="14099" width="10" style="9"/>
    <col min="14100" max="14100" width="15.77734375" style="9" customWidth="1"/>
    <col min="14101" max="14102" width="12.44140625" style="9" customWidth="1"/>
    <col min="14103" max="14104" width="10" style="9"/>
    <col min="14105" max="14106" width="9.77734375" style="9" customWidth="1"/>
    <col min="14107" max="14336" width="10" style="9"/>
    <col min="14337" max="14337" width="8.88671875" style="9" customWidth="1"/>
    <col min="14338" max="14339" width="11.77734375" style="9" customWidth="1"/>
    <col min="14340" max="14341" width="8.44140625" style="9" customWidth="1"/>
    <col min="14342" max="14342" width="12.88671875" style="9" customWidth="1"/>
    <col min="14343" max="14343" width="10" style="9"/>
    <col min="14344" max="14344" width="6.5546875" style="9" customWidth="1"/>
    <col min="14345" max="14350" width="10.21875" style="9" customWidth="1"/>
    <col min="14351" max="14355" width="10" style="9"/>
    <col min="14356" max="14356" width="15.77734375" style="9" customWidth="1"/>
    <col min="14357" max="14358" width="12.44140625" style="9" customWidth="1"/>
    <col min="14359" max="14360" width="10" style="9"/>
    <col min="14361" max="14362" width="9.77734375" style="9" customWidth="1"/>
    <col min="14363" max="14592" width="10" style="9"/>
    <col min="14593" max="14593" width="8.88671875" style="9" customWidth="1"/>
    <col min="14594" max="14595" width="11.77734375" style="9" customWidth="1"/>
    <col min="14596" max="14597" width="8.44140625" style="9" customWidth="1"/>
    <col min="14598" max="14598" width="12.88671875" style="9" customWidth="1"/>
    <col min="14599" max="14599" width="10" style="9"/>
    <col min="14600" max="14600" width="6.5546875" style="9" customWidth="1"/>
    <col min="14601" max="14606" width="10.21875" style="9" customWidth="1"/>
    <col min="14607" max="14611" width="10" style="9"/>
    <col min="14612" max="14612" width="15.77734375" style="9" customWidth="1"/>
    <col min="14613" max="14614" width="12.44140625" style="9" customWidth="1"/>
    <col min="14615" max="14616" width="10" style="9"/>
    <col min="14617" max="14618" width="9.77734375" style="9" customWidth="1"/>
    <col min="14619" max="14848" width="10" style="9"/>
    <col min="14849" max="14849" width="8.88671875" style="9" customWidth="1"/>
    <col min="14850" max="14851" width="11.77734375" style="9" customWidth="1"/>
    <col min="14852" max="14853" width="8.44140625" style="9" customWidth="1"/>
    <col min="14854" max="14854" width="12.88671875" style="9" customWidth="1"/>
    <col min="14855" max="14855" width="10" style="9"/>
    <col min="14856" max="14856" width="6.5546875" style="9" customWidth="1"/>
    <col min="14857" max="14862" width="10.21875" style="9" customWidth="1"/>
    <col min="14863" max="14867" width="10" style="9"/>
    <col min="14868" max="14868" width="15.77734375" style="9" customWidth="1"/>
    <col min="14869" max="14870" width="12.44140625" style="9" customWidth="1"/>
    <col min="14871" max="14872" width="10" style="9"/>
    <col min="14873" max="14874" width="9.77734375" style="9" customWidth="1"/>
    <col min="14875" max="15104" width="10" style="9"/>
    <col min="15105" max="15105" width="8.88671875" style="9" customWidth="1"/>
    <col min="15106" max="15107" width="11.77734375" style="9" customWidth="1"/>
    <col min="15108" max="15109" width="8.44140625" style="9" customWidth="1"/>
    <col min="15110" max="15110" width="12.88671875" style="9" customWidth="1"/>
    <col min="15111" max="15111" width="10" style="9"/>
    <col min="15112" max="15112" width="6.5546875" style="9" customWidth="1"/>
    <col min="15113" max="15118" width="10.21875" style="9" customWidth="1"/>
    <col min="15119" max="15123" width="10" style="9"/>
    <col min="15124" max="15124" width="15.77734375" style="9" customWidth="1"/>
    <col min="15125" max="15126" width="12.44140625" style="9" customWidth="1"/>
    <col min="15127" max="15128" width="10" style="9"/>
    <col min="15129" max="15130" width="9.77734375" style="9" customWidth="1"/>
    <col min="15131" max="15360" width="10" style="9"/>
    <col min="15361" max="15361" width="8.88671875" style="9" customWidth="1"/>
    <col min="15362" max="15363" width="11.77734375" style="9" customWidth="1"/>
    <col min="15364" max="15365" width="8.44140625" style="9" customWidth="1"/>
    <col min="15366" max="15366" width="12.88671875" style="9" customWidth="1"/>
    <col min="15367" max="15367" width="10" style="9"/>
    <col min="15368" max="15368" width="6.5546875" style="9" customWidth="1"/>
    <col min="15369" max="15374" width="10.21875" style="9" customWidth="1"/>
    <col min="15375" max="15379" width="10" style="9"/>
    <col min="15380" max="15380" width="15.77734375" style="9" customWidth="1"/>
    <col min="15381" max="15382" width="12.44140625" style="9" customWidth="1"/>
    <col min="15383" max="15384" width="10" style="9"/>
    <col min="15385" max="15386" width="9.77734375" style="9" customWidth="1"/>
    <col min="15387" max="15616" width="10" style="9"/>
    <col min="15617" max="15617" width="8.88671875" style="9" customWidth="1"/>
    <col min="15618" max="15619" width="11.77734375" style="9" customWidth="1"/>
    <col min="15620" max="15621" width="8.44140625" style="9" customWidth="1"/>
    <col min="15622" max="15622" width="12.88671875" style="9" customWidth="1"/>
    <col min="15623" max="15623" width="10" style="9"/>
    <col min="15624" max="15624" width="6.5546875" style="9" customWidth="1"/>
    <col min="15625" max="15630" width="10.21875" style="9" customWidth="1"/>
    <col min="15631" max="15635" width="10" style="9"/>
    <col min="15636" max="15636" width="15.77734375" style="9" customWidth="1"/>
    <col min="15637" max="15638" width="12.44140625" style="9" customWidth="1"/>
    <col min="15639" max="15640" width="10" style="9"/>
    <col min="15641" max="15642" width="9.77734375" style="9" customWidth="1"/>
    <col min="15643" max="15872" width="10" style="9"/>
    <col min="15873" max="15873" width="8.88671875" style="9" customWidth="1"/>
    <col min="15874" max="15875" width="11.77734375" style="9" customWidth="1"/>
    <col min="15876" max="15877" width="8.44140625" style="9" customWidth="1"/>
    <col min="15878" max="15878" width="12.88671875" style="9" customWidth="1"/>
    <col min="15879" max="15879" width="10" style="9"/>
    <col min="15880" max="15880" width="6.5546875" style="9" customWidth="1"/>
    <col min="15881" max="15886" width="10.21875" style="9" customWidth="1"/>
    <col min="15887" max="15891" width="10" style="9"/>
    <col min="15892" max="15892" width="15.77734375" style="9" customWidth="1"/>
    <col min="15893" max="15894" width="12.44140625" style="9" customWidth="1"/>
    <col min="15895" max="15896" width="10" style="9"/>
    <col min="15897" max="15898" width="9.77734375" style="9" customWidth="1"/>
    <col min="15899" max="16128" width="10" style="9"/>
    <col min="16129" max="16129" width="8.88671875" style="9" customWidth="1"/>
    <col min="16130" max="16131" width="11.77734375" style="9" customWidth="1"/>
    <col min="16132" max="16133" width="8.44140625" style="9" customWidth="1"/>
    <col min="16134" max="16134" width="12.88671875" style="9" customWidth="1"/>
    <col min="16135" max="16135" width="10" style="9"/>
    <col min="16136" max="16136" width="6.5546875" style="9" customWidth="1"/>
    <col min="16137" max="16142" width="10.21875" style="9" customWidth="1"/>
    <col min="16143" max="16147" width="10" style="9"/>
    <col min="16148" max="16148" width="15.77734375" style="9" customWidth="1"/>
    <col min="16149" max="16150" width="12.44140625" style="9" customWidth="1"/>
    <col min="16151" max="16152" width="10" style="9"/>
    <col min="16153" max="16154" width="9.77734375" style="9" customWidth="1"/>
    <col min="16155" max="16384" width="10" style="9"/>
  </cols>
  <sheetData>
    <row r="1" spans="1:66" ht="31.2" thickBot="1" x14ac:dyDescent="0.6">
      <c r="A1" s="7" t="s">
        <v>35</v>
      </c>
      <c r="I1" s="8"/>
      <c r="J1" s="8"/>
      <c r="K1" s="8"/>
      <c r="L1" s="8"/>
      <c r="M1" s="8"/>
      <c r="N1" s="8"/>
      <c r="O1" s="8"/>
      <c r="Q1" s="8"/>
      <c r="AH1" s="8"/>
      <c r="AI1" s="8"/>
      <c r="AJ1" s="8"/>
      <c r="AK1" s="8">
        <v>0</v>
      </c>
      <c r="AL1" s="8" t="s">
        <v>53</v>
      </c>
      <c r="AM1" s="8"/>
      <c r="AN1" s="8"/>
      <c r="AO1" s="8"/>
      <c r="AP1" s="8"/>
      <c r="AQ1" s="8"/>
      <c r="AY1" s="8"/>
      <c r="AZ1" s="8"/>
      <c r="BA1" s="8"/>
      <c r="BB1" s="8"/>
      <c r="BC1" s="8"/>
      <c r="BD1" s="8"/>
      <c r="BE1" s="8"/>
      <c r="BF1" s="8"/>
      <c r="BG1" s="8"/>
      <c r="BH1" s="8"/>
      <c r="BI1" s="8"/>
      <c r="BJ1" s="8"/>
      <c r="BK1" s="8"/>
      <c r="BL1" s="8"/>
      <c r="BM1" s="8"/>
      <c r="BN1" s="8"/>
    </row>
    <row r="2" spans="1:66" s="12" customFormat="1" ht="42" customHeight="1" thickBot="1" x14ac:dyDescent="0.35">
      <c r="A2" s="11" t="s">
        <v>36</v>
      </c>
      <c r="B2" s="36" t="s">
        <v>53</v>
      </c>
      <c r="C2" s="8"/>
      <c r="D2" s="8"/>
      <c r="F2" s="57" t="s">
        <v>37</v>
      </c>
      <c r="G2" s="58"/>
      <c r="I2" s="13"/>
      <c r="J2" s="13"/>
      <c r="K2" s="13"/>
      <c r="L2" s="13"/>
      <c r="M2" s="13"/>
      <c r="N2" s="13"/>
      <c r="O2" s="13"/>
      <c r="Q2" s="13"/>
      <c r="R2" s="8"/>
      <c r="S2" s="8"/>
      <c r="T2" s="8"/>
      <c r="U2" s="8"/>
      <c r="V2" s="8"/>
      <c r="W2" s="13"/>
      <c r="X2" s="13"/>
      <c r="Y2" s="10"/>
      <c r="Z2" s="10"/>
      <c r="AA2" s="13"/>
      <c r="AB2" s="13"/>
      <c r="AC2" s="13"/>
      <c r="AD2" s="13"/>
      <c r="AE2" s="13"/>
      <c r="AF2" s="13"/>
      <c r="AG2" s="13"/>
      <c r="AH2" s="13">
        <v>0</v>
      </c>
      <c r="AI2" s="13"/>
      <c r="AJ2" s="13"/>
      <c r="AK2" s="13">
        <v>1000000</v>
      </c>
      <c r="AL2" s="13">
        <v>0</v>
      </c>
      <c r="AM2" s="13"/>
      <c r="AN2" s="13"/>
      <c r="AO2" s="13"/>
      <c r="AP2" s="13"/>
      <c r="AQ2" s="13"/>
      <c r="AR2" s="8"/>
      <c r="AS2" s="8"/>
      <c r="AT2" s="8"/>
      <c r="AU2" s="8"/>
      <c r="AV2" s="8"/>
      <c r="AW2" s="8"/>
      <c r="AX2" s="8"/>
      <c r="AY2" s="13"/>
      <c r="AZ2" s="13"/>
      <c r="BA2" s="13"/>
      <c r="BB2" s="13"/>
      <c r="BC2" s="13"/>
      <c r="BD2" s="13"/>
      <c r="BE2" s="13"/>
      <c r="BF2" s="13"/>
      <c r="BG2" s="13"/>
      <c r="BH2" s="13"/>
      <c r="BI2" s="13"/>
      <c r="BJ2" s="13"/>
      <c r="BK2" s="13"/>
      <c r="BL2" s="13"/>
      <c r="BM2" s="13"/>
      <c r="BN2" s="13"/>
    </row>
    <row r="3" spans="1:66" ht="16.2" thickBot="1" x14ac:dyDescent="0.35">
      <c r="A3" s="14">
        <v>1</v>
      </c>
      <c r="B3" s="20">
        <v>6152264.1730193142</v>
      </c>
      <c r="F3" s="30">
        <v>1000</v>
      </c>
      <c r="G3" s="31" t="s">
        <v>38</v>
      </c>
      <c r="AH3" s="8">
        <v>0.12903225421905518</v>
      </c>
      <c r="AI3" s="8">
        <v>0</v>
      </c>
      <c r="AJ3" s="8"/>
      <c r="AK3" s="8">
        <v>1000000</v>
      </c>
      <c r="AL3" s="8">
        <v>22</v>
      </c>
      <c r="AM3" s="8"/>
      <c r="AN3" s="8"/>
      <c r="AO3" s="8"/>
      <c r="AP3" s="8"/>
      <c r="AQ3" s="8"/>
      <c r="AY3" s="8"/>
      <c r="AZ3" s="8"/>
      <c r="BA3" s="8"/>
      <c r="BB3" s="8"/>
      <c r="BC3" s="8"/>
      <c r="BD3" s="8"/>
      <c r="BE3" s="8"/>
      <c r="BF3" s="8"/>
      <c r="BG3" s="8"/>
      <c r="BH3" s="8"/>
      <c r="BI3" s="8"/>
      <c r="BJ3" s="8"/>
      <c r="BK3" s="8"/>
      <c r="BL3" s="8"/>
      <c r="BM3" s="8"/>
      <c r="BN3" s="8"/>
    </row>
    <row r="4" spans="1:66" ht="16.2" thickBot="1" x14ac:dyDescent="0.35">
      <c r="A4" s="14">
        <v>2</v>
      </c>
      <c r="B4" s="20">
        <v>8106686.3707676614</v>
      </c>
      <c r="F4" s="32">
        <v>1.0000002337619662</v>
      </c>
      <c r="G4" s="33" t="s">
        <v>46</v>
      </c>
      <c r="I4" s="59" t="s">
        <v>47</v>
      </c>
      <c r="J4" s="60"/>
      <c r="K4" s="61"/>
      <c r="L4" s="62" t="s">
        <v>39</v>
      </c>
      <c r="M4" s="62"/>
      <c r="N4" s="63"/>
      <c r="P4" s="15"/>
      <c r="AH4" s="8">
        <v>0.25806450843811035</v>
      </c>
      <c r="AI4" s="8">
        <v>3</v>
      </c>
      <c r="AJ4" s="8"/>
      <c r="AK4" s="8">
        <v>1250000</v>
      </c>
      <c r="AL4" s="8">
        <v>22</v>
      </c>
      <c r="AM4" s="8"/>
      <c r="AN4" s="8"/>
      <c r="AO4" s="8"/>
      <c r="AP4" s="8"/>
      <c r="AQ4" s="8"/>
      <c r="AY4" s="8"/>
      <c r="AZ4" s="8"/>
      <c r="BA4" s="8"/>
      <c r="BB4" s="8"/>
      <c r="BC4" s="8"/>
      <c r="BD4" s="8"/>
      <c r="BE4" s="8"/>
      <c r="BF4" s="8"/>
      <c r="BG4" s="8"/>
      <c r="BH4" s="8"/>
      <c r="BI4" s="8"/>
      <c r="BJ4" s="8"/>
      <c r="BK4" s="8"/>
      <c r="BL4" s="8"/>
      <c r="BM4" s="8"/>
      <c r="BN4" s="8"/>
    </row>
    <row r="5" spans="1:66" x14ac:dyDescent="0.3">
      <c r="A5" s="14">
        <v>3</v>
      </c>
      <c r="B5" s="20">
        <v>9707244.519380834</v>
      </c>
      <c r="I5" s="21" t="s">
        <v>40</v>
      </c>
      <c r="J5" s="46">
        <v>5555675.6683650482</v>
      </c>
      <c r="K5" s="22"/>
      <c r="L5" s="43" t="s">
        <v>55</v>
      </c>
      <c r="M5" s="16"/>
      <c r="N5" s="37"/>
      <c r="P5" s="15"/>
      <c r="AH5" s="8">
        <v>0.38709676265716553</v>
      </c>
      <c r="AI5" s="8">
        <v>4</v>
      </c>
      <c r="AJ5" s="8"/>
      <c r="AK5" s="8">
        <v>1250000</v>
      </c>
      <c r="AL5" s="8">
        <v>25</v>
      </c>
      <c r="AM5" s="8"/>
      <c r="AN5" s="8"/>
      <c r="AO5" s="8"/>
      <c r="AP5" s="8"/>
      <c r="AQ5" s="8"/>
      <c r="AY5" s="8"/>
      <c r="AZ5" s="8"/>
      <c r="BA5" s="8"/>
      <c r="BB5" s="8"/>
      <c r="BC5" s="8"/>
      <c r="BD5" s="8"/>
      <c r="BE5" s="8"/>
      <c r="BF5" s="8"/>
      <c r="BG5" s="8"/>
      <c r="BH5" s="8"/>
      <c r="BI5" s="8"/>
      <c r="BJ5" s="8"/>
      <c r="BK5" s="8"/>
      <c r="BL5" s="8"/>
      <c r="BM5" s="8"/>
      <c r="BN5" s="8"/>
    </row>
    <row r="6" spans="1:66" x14ac:dyDescent="0.3">
      <c r="A6" s="14">
        <v>4</v>
      </c>
      <c r="B6" s="20">
        <v>5263332.3343245266</v>
      </c>
      <c r="I6" s="24" t="s">
        <v>41</v>
      </c>
      <c r="J6" s="47">
        <v>2542844.2602009596</v>
      </c>
      <c r="K6" s="22"/>
      <c r="L6" s="23"/>
      <c r="M6" s="38"/>
      <c r="N6" s="22"/>
      <c r="AH6" s="8">
        <v>0.5161290168762207</v>
      </c>
      <c r="AI6" s="8">
        <v>8</v>
      </c>
      <c r="AJ6" s="8"/>
      <c r="AK6" s="8">
        <v>1500000</v>
      </c>
      <c r="AL6" s="8">
        <v>25</v>
      </c>
      <c r="AM6" s="8"/>
      <c r="AN6" s="8"/>
      <c r="AO6" s="8"/>
      <c r="AP6" s="8"/>
      <c r="AQ6" s="8"/>
      <c r="AY6" s="8"/>
      <c r="AZ6" s="8"/>
      <c r="BA6" s="8"/>
      <c r="BB6" s="8"/>
      <c r="BC6" s="8"/>
      <c r="BD6" s="8"/>
      <c r="BE6" s="8"/>
      <c r="BF6" s="8"/>
      <c r="BG6" s="8"/>
      <c r="BH6" s="8"/>
      <c r="BI6" s="8"/>
      <c r="BJ6" s="8"/>
      <c r="BK6" s="8"/>
      <c r="BL6" s="8"/>
      <c r="BM6" s="8"/>
      <c r="BN6" s="8"/>
    </row>
    <row r="7" spans="1:66" x14ac:dyDescent="0.3">
      <c r="A7" s="14">
        <v>5</v>
      </c>
      <c r="B7" s="20">
        <v>1684949.1266986695</v>
      </c>
      <c r="F7" s="34"/>
      <c r="I7" s="24" t="s">
        <v>42</v>
      </c>
      <c r="J7" s="47">
        <v>9992131.1513391342</v>
      </c>
      <c r="K7" s="22"/>
      <c r="L7" s="39"/>
      <c r="N7" s="22"/>
      <c r="AH7" s="8">
        <v>0.64516127109527588</v>
      </c>
      <c r="AI7" s="8">
        <v>4</v>
      </c>
      <c r="AJ7" s="8"/>
      <c r="AK7" s="8">
        <v>1500000</v>
      </c>
      <c r="AL7" s="8">
        <v>24</v>
      </c>
      <c r="AM7" s="8"/>
      <c r="AN7" s="8"/>
      <c r="AO7" s="8"/>
      <c r="AP7" s="8"/>
      <c r="AQ7" s="8"/>
      <c r="AY7" s="8"/>
      <c r="AZ7" s="8"/>
      <c r="BA7" s="8"/>
      <c r="BB7" s="8"/>
      <c r="BC7" s="8"/>
      <c r="BD7" s="8"/>
      <c r="BE7" s="8"/>
      <c r="BF7" s="8"/>
      <c r="BG7" s="8"/>
      <c r="BH7" s="8"/>
      <c r="BI7" s="8"/>
      <c r="BJ7" s="8"/>
      <c r="BK7" s="8"/>
      <c r="BL7" s="8"/>
      <c r="BM7" s="8"/>
      <c r="BN7" s="8"/>
    </row>
    <row r="8" spans="1:66" ht="16.2" thickBot="1" x14ac:dyDescent="0.35">
      <c r="A8" s="14">
        <v>6</v>
      </c>
      <c r="B8" s="20">
        <v>8227018.6217481792</v>
      </c>
      <c r="F8" s="34"/>
      <c r="I8" s="25" t="s">
        <v>43</v>
      </c>
      <c r="J8" s="48">
        <v>1005481.0005386668</v>
      </c>
      <c r="K8" s="26"/>
      <c r="L8" s="40"/>
      <c r="M8" s="35"/>
      <c r="N8" s="26"/>
      <c r="AH8" s="8">
        <v>0.77419352531433105</v>
      </c>
      <c r="AI8" s="8">
        <v>9</v>
      </c>
      <c r="AJ8" s="8"/>
      <c r="AK8" s="8">
        <v>1750000</v>
      </c>
      <c r="AL8" s="8">
        <v>24</v>
      </c>
      <c r="AM8" s="8"/>
      <c r="AN8" s="8"/>
      <c r="AO8" s="8"/>
      <c r="AP8" s="8"/>
      <c r="AQ8" s="8"/>
      <c r="AY8" s="8"/>
      <c r="AZ8" s="8"/>
      <c r="BA8" s="8"/>
      <c r="BB8" s="8"/>
      <c r="BC8" s="8"/>
      <c r="BD8" s="8"/>
      <c r="BE8" s="8"/>
      <c r="BF8" s="8"/>
      <c r="BG8" s="8"/>
      <c r="BH8" s="8"/>
      <c r="BI8" s="8"/>
      <c r="BJ8" s="8"/>
      <c r="BK8" s="8"/>
      <c r="BL8" s="8"/>
      <c r="BM8" s="8"/>
      <c r="BN8" s="8"/>
    </row>
    <row r="9" spans="1:66" x14ac:dyDescent="0.3">
      <c r="A9" s="14">
        <v>7</v>
      </c>
      <c r="B9" s="20">
        <v>9105044.590110153</v>
      </c>
      <c r="F9" s="34"/>
      <c r="J9" s="8"/>
      <c r="AH9" s="8">
        <v>0.90322577953338623</v>
      </c>
      <c r="AI9" s="8">
        <v>9</v>
      </c>
      <c r="AJ9" s="8"/>
      <c r="AK9" s="8">
        <v>1750000</v>
      </c>
      <c r="AL9" s="8">
        <v>29</v>
      </c>
      <c r="AM9" s="8"/>
      <c r="AN9" s="8"/>
      <c r="AO9" s="8"/>
      <c r="AP9" s="8"/>
      <c r="AQ9" s="8"/>
      <c r="AY9" s="8"/>
      <c r="AZ9" s="8"/>
      <c r="BA9" s="8"/>
      <c r="BB9" s="8"/>
      <c r="BC9" s="8"/>
      <c r="BD9" s="8"/>
      <c r="BE9" s="8"/>
      <c r="BF9" s="8"/>
      <c r="BG9" s="8"/>
      <c r="BH9" s="8"/>
      <c r="BI9" s="8"/>
      <c r="BJ9" s="8"/>
      <c r="BK9" s="8"/>
      <c r="BL9" s="8"/>
      <c r="BM9" s="8"/>
      <c r="BN9" s="8"/>
    </row>
    <row r="10" spans="1:66" x14ac:dyDescent="0.3">
      <c r="A10" s="14">
        <v>8</v>
      </c>
      <c r="B10" s="20">
        <v>2734122.0795285022</v>
      </c>
      <c r="F10" s="34"/>
      <c r="J10" s="8"/>
      <c r="P10" s="15"/>
      <c r="AH10" s="8">
        <v>1.0322580337524414</v>
      </c>
      <c r="AI10" s="8">
        <v>12</v>
      </c>
      <c r="AJ10" s="8"/>
      <c r="AK10" s="8">
        <v>2000000</v>
      </c>
      <c r="AL10" s="8">
        <v>29</v>
      </c>
      <c r="AM10" s="8"/>
      <c r="AN10" s="8"/>
      <c r="AO10" s="8"/>
      <c r="AP10" s="8"/>
      <c r="AQ10" s="8"/>
      <c r="AY10" s="8"/>
      <c r="AZ10" s="8"/>
      <c r="BA10" s="8"/>
      <c r="BB10" s="8"/>
      <c r="BC10" s="8"/>
      <c r="BD10" s="8"/>
      <c r="BE10" s="8"/>
      <c r="BF10" s="8"/>
      <c r="BG10" s="8"/>
      <c r="BH10" s="8"/>
      <c r="BI10" s="8"/>
      <c r="BJ10" s="8"/>
      <c r="BK10" s="8"/>
      <c r="BL10" s="8"/>
      <c r="BM10" s="8"/>
      <c r="BN10" s="8"/>
    </row>
    <row r="11" spans="1:66" x14ac:dyDescent="0.3">
      <c r="A11" s="14">
        <v>9</v>
      </c>
      <c r="B11" s="20">
        <v>4030910.0439634798</v>
      </c>
      <c r="J11" s="8"/>
      <c r="P11" s="15"/>
      <c r="AH11" s="8">
        <v>1.1612902879714966</v>
      </c>
      <c r="AI11" s="8">
        <v>8</v>
      </c>
      <c r="AJ11" s="8"/>
      <c r="AK11" s="8">
        <v>2000000</v>
      </c>
      <c r="AL11" s="8">
        <v>31</v>
      </c>
      <c r="AM11" s="8"/>
      <c r="AN11" s="8"/>
      <c r="AO11" s="8"/>
      <c r="AP11" s="8"/>
      <c r="AQ11" s="8"/>
      <c r="AY11" s="8"/>
      <c r="AZ11" s="8"/>
      <c r="BA11" s="8"/>
      <c r="BB11" s="8"/>
      <c r="BC11" s="8"/>
      <c r="BD11" s="8"/>
      <c r="BE11" s="8"/>
      <c r="BF11" s="8"/>
      <c r="BG11" s="8"/>
      <c r="BH11" s="8"/>
      <c r="BI11" s="8"/>
      <c r="BJ11" s="8"/>
      <c r="BK11" s="8"/>
      <c r="BL11" s="8"/>
      <c r="BM11" s="8"/>
      <c r="BN11" s="8"/>
    </row>
    <row r="12" spans="1:66" x14ac:dyDescent="0.3">
      <c r="A12" s="14">
        <v>10</v>
      </c>
      <c r="B12" s="20">
        <v>9034810.6117118336</v>
      </c>
      <c r="P12" s="15"/>
      <c r="AH12" s="8">
        <v>1.2903225421905518</v>
      </c>
      <c r="AI12" s="8">
        <v>3</v>
      </c>
      <c r="AJ12" s="8"/>
      <c r="AK12" s="8">
        <v>2250000</v>
      </c>
      <c r="AL12" s="8">
        <v>31</v>
      </c>
      <c r="AM12" s="8"/>
      <c r="AN12" s="8"/>
      <c r="AO12" s="8"/>
      <c r="AP12" s="8"/>
      <c r="AQ12" s="8"/>
      <c r="AY12" s="8"/>
      <c r="AZ12" s="8"/>
      <c r="BA12" s="8"/>
      <c r="BB12" s="8"/>
      <c r="BC12" s="8"/>
      <c r="BD12" s="8"/>
      <c r="BE12" s="8"/>
      <c r="BF12" s="8"/>
      <c r="BG12" s="8"/>
      <c r="BH12" s="8"/>
      <c r="BI12" s="8"/>
      <c r="BJ12" s="8"/>
      <c r="BK12" s="8"/>
      <c r="BL12" s="8"/>
      <c r="BM12" s="8"/>
      <c r="BN12" s="8"/>
    </row>
    <row r="13" spans="1:66" x14ac:dyDescent="0.3">
      <c r="A13" s="14">
        <v>11</v>
      </c>
      <c r="B13" s="20">
        <v>6705928.0449244082</v>
      </c>
      <c r="AH13" s="8">
        <v>1.4193547964096069</v>
      </c>
      <c r="AI13" s="8">
        <v>6</v>
      </c>
      <c r="AJ13" s="8"/>
      <c r="AK13" s="8">
        <v>2250000</v>
      </c>
      <c r="AL13" s="8">
        <v>24</v>
      </c>
      <c r="AM13" s="8"/>
      <c r="AN13" s="8"/>
      <c r="AO13" s="8"/>
      <c r="AP13" s="8"/>
      <c r="AQ13" s="8"/>
      <c r="AY13" s="8"/>
      <c r="AZ13" s="8"/>
      <c r="BA13" s="8"/>
      <c r="BB13" s="8"/>
      <c r="BC13" s="8"/>
      <c r="BD13" s="8"/>
      <c r="BE13" s="8"/>
      <c r="BF13" s="8"/>
      <c r="BG13" s="8"/>
      <c r="BH13" s="8"/>
      <c r="BI13" s="8"/>
      <c r="BJ13" s="8"/>
      <c r="BK13" s="8"/>
      <c r="BL13" s="8"/>
      <c r="BM13" s="8"/>
      <c r="BN13" s="8"/>
    </row>
    <row r="14" spans="1:66" x14ac:dyDescent="0.3">
      <c r="A14" s="14">
        <v>12</v>
      </c>
      <c r="B14" s="20">
        <v>1837338.0714198444</v>
      </c>
      <c r="E14" s="17"/>
      <c r="AH14" s="8">
        <v>1.5483870506286621</v>
      </c>
      <c r="AI14" s="8">
        <v>7</v>
      </c>
      <c r="AJ14" s="8"/>
      <c r="AK14" s="8">
        <v>2500000</v>
      </c>
      <c r="AL14" s="8">
        <v>24</v>
      </c>
      <c r="AM14" s="8"/>
      <c r="AN14" s="8"/>
      <c r="AO14" s="8"/>
      <c r="AP14" s="8"/>
      <c r="AQ14" s="8"/>
      <c r="AY14" s="8"/>
      <c r="AZ14" s="8"/>
      <c r="BA14" s="8"/>
      <c r="BB14" s="8"/>
      <c r="BC14" s="8"/>
      <c r="BD14" s="8"/>
      <c r="BE14" s="8"/>
      <c r="BF14" s="8"/>
      <c r="BG14" s="8"/>
      <c r="BH14" s="8"/>
      <c r="BI14" s="8"/>
      <c r="BJ14" s="8"/>
      <c r="BK14" s="8"/>
      <c r="BL14" s="8"/>
      <c r="BM14" s="8"/>
      <c r="BN14" s="8"/>
    </row>
    <row r="15" spans="1:66" x14ac:dyDescent="0.3">
      <c r="A15" s="14">
        <v>13</v>
      </c>
      <c r="B15" s="20">
        <v>1362296.300071209</v>
      </c>
      <c r="E15" s="17"/>
      <c r="AH15" s="8">
        <v>1.6774193048477173</v>
      </c>
      <c r="AI15" s="8">
        <v>6</v>
      </c>
      <c r="AJ15" s="8"/>
      <c r="AK15" s="8">
        <v>2500000</v>
      </c>
      <c r="AL15" s="8">
        <v>31</v>
      </c>
      <c r="AM15" s="8"/>
      <c r="AN15" s="8"/>
      <c r="AO15" s="8"/>
      <c r="AP15" s="8"/>
      <c r="AQ15" s="8"/>
      <c r="AY15" s="8"/>
      <c r="AZ15" s="8"/>
      <c r="BA15" s="8"/>
      <c r="BB15" s="8"/>
      <c r="BC15" s="8"/>
      <c r="BD15" s="8"/>
      <c r="BE15" s="8"/>
      <c r="BF15" s="8"/>
      <c r="BG15" s="8"/>
      <c r="BH15" s="8"/>
      <c r="BI15" s="8"/>
      <c r="BJ15" s="8"/>
      <c r="BK15" s="8"/>
      <c r="BL15" s="8"/>
      <c r="BM15" s="8"/>
      <c r="BN15" s="8"/>
    </row>
    <row r="16" spans="1:66" x14ac:dyDescent="0.3">
      <c r="A16" s="14">
        <v>14</v>
      </c>
      <c r="B16" s="20">
        <v>7694553.0122004906</v>
      </c>
      <c r="E16" s="17"/>
      <c r="AH16" s="8">
        <v>1.8064515590667725</v>
      </c>
      <c r="AI16" s="8">
        <v>6</v>
      </c>
      <c r="AJ16" s="8"/>
      <c r="AK16" s="8">
        <v>2750000</v>
      </c>
      <c r="AL16" s="8">
        <v>31</v>
      </c>
      <c r="AM16" s="8"/>
      <c r="AN16" s="8"/>
      <c r="AO16" s="8"/>
      <c r="AP16" s="8"/>
      <c r="AQ16" s="8"/>
      <c r="AY16" s="8"/>
      <c r="AZ16" s="8"/>
      <c r="BA16" s="8"/>
      <c r="BB16" s="8"/>
      <c r="BC16" s="8"/>
      <c r="BD16" s="8"/>
      <c r="BE16" s="8"/>
      <c r="BF16" s="8"/>
      <c r="BG16" s="8"/>
      <c r="BH16" s="8"/>
      <c r="BI16" s="8"/>
      <c r="BJ16" s="8"/>
      <c r="BK16" s="8"/>
      <c r="BL16" s="8"/>
      <c r="BM16" s="8"/>
      <c r="BN16" s="8"/>
    </row>
    <row r="17" spans="1:66" x14ac:dyDescent="0.3">
      <c r="A17" s="14">
        <v>15</v>
      </c>
      <c r="B17" s="20">
        <v>5647740.9266363289</v>
      </c>
      <c r="AH17" s="8">
        <v>1.9354838132858276</v>
      </c>
      <c r="AI17" s="8">
        <v>2</v>
      </c>
      <c r="AJ17" s="8"/>
      <c r="AK17" s="8">
        <v>2750000</v>
      </c>
      <c r="AL17" s="8">
        <v>25</v>
      </c>
      <c r="AM17" s="8"/>
      <c r="AN17" s="8"/>
      <c r="AO17" s="8"/>
      <c r="AP17" s="8"/>
      <c r="AQ17" s="8"/>
      <c r="AY17" s="8"/>
      <c r="AZ17" s="8"/>
      <c r="BA17" s="8"/>
      <c r="BB17" s="8"/>
      <c r="BC17" s="8"/>
      <c r="BD17" s="8"/>
      <c r="BE17" s="8"/>
      <c r="BF17" s="8"/>
      <c r="BG17" s="8"/>
      <c r="BH17" s="8"/>
      <c r="BI17" s="8"/>
      <c r="BJ17" s="8"/>
      <c r="BK17" s="8"/>
      <c r="BL17" s="8"/>
      <c r="BM17" s="8"/>
      <c r="BN17" s="8"/>
    </row>
    <row r="18" spans="1:66" x14ac:dyDescent="0.3">
      <c r="A18" s="14">
        <v>16</v>
      </c>
      <c r="B18" s="20">
        <v>9331891.8492394667</v>
      </c>
      <c r="AH18" s="8">
        <v>2.0645160675048828</v>
      </c>
      <c r="AI18" s="8">
        <v>5</v>
      </c>
      <c r="AJ18" s="8"/>
      <c r="AK18" s="8">
        <v>3000000</v>
      </c>
      <c r="AL18" s="8">
        <v>25</v>
      </c>
      <c r="AM18" s="8"/>
      <c r="AN18" s="8"/>
      <c r="AO18" s="8"/>
      <c r="AP18" s="8"/>
      <c r="AQ18" s="8"/>
      <c r="AY18" s="8"/>
      <c r="AZ18" s="8"/>
      <c r="BA18" s="8"/>
      <c r="BB18" s="8"/>
      <c r="BC18" s="8"/>
      <c r="BD18" s="8"/>
      <c r="BE18" s="8"/>
      <c r="BF18" s="8"/>
      <c r="BG18" s="8"/>
      <c r="BH18" s="8"/>
      <c r="BI18" s="8"/>
      <c r="BJ18" s="8"/>
      <c r="BK18" s="8"/>
      <c r="BL18" s="8"/>
      <c r="BM18" s="8"/>
      <c r="BN18" s="8"/>
    </row>
    <row r="19" spans="1:66" x14ac:dyDescent="0.3">
      <c r="A19" s="14">
        <v>17</v>
      </c>
      <c r="B19" s="20">
        <v>3531514.8865853972</v>
      </c>
      <c r="AH19" s="8">
        <v>2.193548321723938</v>
      </c>
      <c r="AI19" s="8">
        <v>2</v>
      </c>
      <c r="AJ19" s="8"/>
      <c r="AK19" s="8">
        <v>3000000</v>
      </c>
      <c r="AL19" s="8">
        <v>31</v>
      </c>
      <c r="AM19" s="8"/>
      <c r="AN19" s="8"/>
      <c r="AO19" s="8"/>
      <c r="AP19" s="8"/>
      <c r="AQ19" s="8"/>
      <c r="AY19" s="8"/>
      <c r="AZ19" s="8"/>
      <c r="BA19" s="8"/>
      <c r="BB19" s="8"/>
      <c r="BC19" s="8"/>
      <c r="BD19" s="8"/>
      <c r="BE19" s="8"/>
      <c r="BF19" s="8"/>
      <c r="BG19" s="8"/>
      <c r="BH19" s="8"/>
      <c r="BI19" s="8"/>
      <c r="BJ19" s="8"/>
      <c r="BK19" s="8"/>
      <c r="BL19" s="8"/>
      <c r="BM19" s="8"/>
      <c r="BN19" s="8"/>
    </row>
    <row r="20" spans="1:66" x14ac:dyDescent="0.3">
      <c r="A20" s="14">
        <v>18</v>
      </c>
      <c r="B20" s="20">
        <v>1882853.2085868446</v>
      </c>
      <c r="AH20" s="8">
        <v>2.3225805759429932</v>
      </c>
      <c r="AI20" s="8">
        <v>3</v>
      </c>
      <c r="AJ20" s="8"/>
      <c r="AK20" s="8">
        <v>3250000</v>
      </c>
      <c r="AL20" s="8">
        <v>31</v>
      </c>
      <c r="AM20" s="8"/>
      <c r="AN20" s="8"/>
      <c r="AO20" s="8"/>
      <c r="AP20" s="8"/>
      <c r="AQ20" s="8"/>
      <c r="AY20" s="8"/>
      <c r="AZ20" s="8"/>
      <c r="BA20" s="8"/>
      <c r="BB20" s="8"/>
      <c r="BC20" s="8"/>
      <c r="BD20" s="8"/>
      <c r="BE20" s="8"/>
      <c r="BF20" s="8"/>
      <c r="BG20" s="8"/>
      <c r="BH20" s="8"/>
      <c r="BI20" s="8"/>
      <c r="BJ20" s="8"/>
      <c r="BK20" s="8"/>
      <c r="BL20" s="8"/>
      <c r="BM20" s="8"/>
      <c r="BN20" s="8"/>
    </row>
    <row r="21" spans="1:66" x14ac:dyDescent="0.3">
      <c r="A21" s="14">
        <v>19</v>
      </c>
      <c r="B21" s="20">
        <v>5301827.2089309208</v>
      </c>
      <c r="AH21" s="8">
        <v>2.4516128301620483</v>
      </c>
      <c r="AI21" s="8">
        <v>2</v>
      </c>
      <c r="AJ21" s="8"/>
      <c r="AK21" s="8">
        <v>3250000</v>
      </c>
      <c r="AL21" s="8">
        <v>26</v>
      </c>
      <c r="AM21" s="8"/>
      <c r="AN21" s="8"/>
      <c r="AO21" s="8"/>
      <c r="AP21" s="8"/>
      <c r="AQ21" s="8"/>
      <c r="AY21" s="8"/>
      <c r="AZ21" s="8"/>
      <c r="BA21" s="8"/>
      <c r="BB21" s="8"/>
      <c r="BC21" s="8"/>
      <c r="BD21" s="8"/>
      <c r="BE21" s="8"/>
      <c r="BF21" s="8"/>
      <c r="BG21" s="8"/>
      <c r="BH21" s="8"/>
      <c r="BI21" s="8"/>
      <c r="BJ21" s="8"/>
      <c r="BK21" s="8"/>
      <c r="BL21" s="8"/>
      <c r="BM21" s="8"/>
      <c r="BN21" s="8"/>
    </row>
    <row r="22" spans="1:66" x14ac:dyDescent="0.3">
      <c r="A22" s="14">
        <v>20</v>
      </c>
      <c r="B22" s="20">
        <v>1005481.0005386668</v>
      </c>
      <c r="AH22" s="8">
        <v>2.5806450843811035</v>
      </c>
      <c r="AI22" s="8">
        <v>1</v>
      </c>
      <c r="AJ22" s="8"/>
      <c r="AK22" s="8">
        <v>3500000</v>
      </c>
      <c r="AL22" s="8">
        <v>26</v>
      </c>
      <c r="AM22" s="8"/>
      <c r="AN22" s="8"/>
      <c r="AO22" s="8"/>
      <c r="AP22" s="8"/>
      <c r="AQ22" s="8"/>
      <c r="AY22" s="8"/>
      <c r="AZ22" s="8"/>
      <c r="BA22" s="8"/>
      <c r="BB22" s="8"/>
      <c r="BC22" s="8"/>
      <c r="BD22" s="8"/>
      <c r="BE22" s="8"/>
      <c r="BF22" s="8"/>
      <c r="BG22" s="8"/>
      <c r="BH22" s="8"/>
      <c r="BI22" s="8"/>
      <c r="BJ22" s="8"/>
      <c r="BK22" s="8"/>
      <c r="BL22" s="8"/>
      <c r="BM22" s="8"/>
      <c r="BN22" s="8"/>
    </row>
    <row r="23" spans="1:66" x14ac:dyDescent="0.3">
      <c r="A23" s="14">
        <v>21</v>
      </c>
      <c r="B23" s="20">
        <v>1892344.0049807227</v>
      </c>
      <c r="AH23" s="8">
        <v>2.7096773386001587</v>
      </c>
      <c r="AI23" s="8">
        <v>0</v>
      </c>
      <c r="AJ23" s="8"/>
      <c r="AK23" s="8">
        <v>3500000</v>
      </c>
      <c r="AL23" s="8">
        <v>17</v>
      </c>
      <c r="AM23" s="8"/>
      <c r="AN23" s="8"/>
      <c r="AO23" s="8"/>
      <c r="AP23" s="8"/>
      <c r="AQ23" s="8"/>
      <c r="AY23" s="8"/>
      <c r="AZ23" s="8"/>
      <c r="BA23" s="8"/>
      <c r="BB23" s="8"/>
      <c r="BC23" s="8"/>
      <c r="BD23" s="8"/>
      <c r="BE23" s="8"/>
      <c r="BF23" s="8"/>
      <c r="BG23" s="8"/>
      <c r="BH23" s="8"/>
      <c r="BI23" s="8"/>
      <c r="BJ23" s="8"/>
      <c r="BK23" s="8"/>
      <c r="BL23" s="8"/>
      <c r="BM23" s="8"/>
      <c r="BN23" s="8"/>
    </row>
    <row r="24" spans="1:66" x14ac:dyDescent="0.3">
      <c r="A24" s="14">
        <v>22</v>
      </c>
      <c r="B24" s="20">
        <v>6795789.4895557445</v>
      </c>
      <c r="AH24" s="8">
        <v>2.8387095928192139</v>
      </c>
      <c r="AI24" s="8">
        <v>0</v>
      </c>
      <c r="AJ24" s="8"/>
      <c r="AK24" s="8">
        <v>3750000</v>
      </c>
      <c r="AL24" s="8">
        <v>17</v>
      </c>
      <c r="AM24" s="8"/>
      <c r="AN24" s="8"/>
      <c r="AO24" s="8"/>
      <c r="AP24" s="8"/>
      <c r="AQ24" s="8"/>
      <c r="AY24" s="8"/>
      <c r="AZ24" s="8"/>
      <c r="BA24" s="8"/>
      <c r="BB24" s="8"/>
      <c r="BC24" s="8"/>
      <c r="BD24" s="8"/>
      <c r="BE24" s="8"/>
      <c r="BF24" s="8"/>
      <c r="BG24" s="8"/>
      <c r="BH24" s="8"/>
      <c r="BI24" s="8"/>
      <c r="BJ24" s="8"/>
      <c r="BK24" s="8"/>
      <c r="BL24" s="8"/>
      <c r="BM24" s="8"/>
      <c r="BN24" s="8"/>
    </row>
    <row r="25" spans="1:66" x14ac:dyDescent="0.3">
      <c r="A25" s="14">
        <v>23</v>
      </c>
      <c r="B25" s="20">
        <v>1032132.4591944887</v>
      </c>
      <c r="AH25" s="8">
        <v>2.967741847038269</v>
      </c>
      <c r="AI25" s="8">
        <v>0</v>
      </c>
      <c r="AJ25" s="8"/>
      <c r="AK25" s="8">
        <v>3750000</v>
      </c>
      <c r="AL25" s="8">
        <v>32</v>
      </c>
      <c r="AM25" s="8"/>
      <c r="AN25" s="8"/>
      <c r="AO25" s="8"/>
      <c r="AP25" s="8"/>
      <c r="AQ25" s="8"/>
      <c r="AY25" s="8"/>
      <c r="AZ25" s="8"/>
      <c r="BA25" s="8"/>
      <c r="BB25" s="8"/>
      <c r="BC25" s="8"/>
      <c r="BD25" s="8"/>
      <c r="BE25" s="8"/>
      <c r="BF25" s="8"/>
      <c r="BG25" s="8"/>
      <c r="BH25" s="8"/>
      <c r="BI25" s="8"/>
      <c r="BJ25" s="8"/>
      <c r="BK25" s="8"/>
      <c r="BL25" s="8"/>
      <c r="BM25" s="8"/>
      <c r="BN25" s="8"/>
    </row>
    <row r="26" spans="1:66" x14ac:dyDescent="0.3">
      <c r="A26" s="14">
        <v>24</v>
      </c>
      <c r="B26" s="20">
        <v>7012084.9909846578</v>
      </c>
      <c r="AH26" s="8">
        <v>3.0967741012573242</v>
      </c>
      <c r="AI26" s="8">
        <v>0</v>
      </c>
      <c r="AJ26" s="8"/>
      <c r="AK26" s="8">
        <v>4000000</v>
      </c>
      <c r="AL26" s="8">
        <v>32</v>
      </c>
      <c r="AM26" s="8"/>
      <c r="AN26" s="8"/>
      <c r="AO26" s="8"/>
      <c r="AP26" s="8"/>
      <c r="AQ26" s="8"/>
      <c r="AY26" s="8"/>
      <c r="AZ26" s="8"/>
      <c r="BA26" s="8"/>
      <c r="BB26" s="8"/>
      <c r="BC26" s="8"/>
      <c r="BD26" s="8"/>
      <c r="BE26" s="8"/>
      <c r="BF26" s="8"/>
      <c r="BG26" s="8"/>
      <c r="BH26" s="8"/>
      <c r="BI26" s="8"/>
      <c r="BJ26" s="8"/>
      <c r="BK26" s="8"/>
      <c r="BL26" s="8"/>
      <c r="BM26" s="8"/>
      <c r="BN26" s="8"/>
    </row>
    <row r="27" spans="1:66" x14ac:dyDescent="0.3">
      <c r="A27" s="14">
        <v>25</v>
      </c>
      <c r="B27" s="20">
        <v>4769534.5581319425</v>
      </c>
      <c r="AH27" s="8">
        <v>3.2258063554763794</v>
      </c>
      <c r="AI27" s="8">
        <v>0</v>
      </c>
      <c r="AJ27" s="8"/>
      <c r="AK27" s="8">
        <v>4000000</v>
      </c>
      <c r="AL27" s="8">
        <v>27</v>
      </c>
      <c r="AM27" s="8"/>
      <c r="AN27" s="8"/>
      <c r="AO27" s="8"/>
      <c r="AP27" s="8"/>
      <c r="AQ27" s="8"/>
      <c r="AY27" s="8"/>
      <c r="AZ27" s="8"/>
      <c r="BA27" s="8"/>
      <c r="BB27" s="8"/>
      <c r="BC27" s="8"/>
      <c r="BD27" s="8"/>
      <c r="BE27" s="8"/>
      <c r="BF27" s="8"/>
      <c r="BG27" s="8"/>
      <c r="BH27" s="8"/>
      <c r="BI27" s="8"/>
      <c r="BJ27" s="8"/>
      <c r="BK27" s="8"/>
      <c r="BL27" s="8"/>
      <c r="BM27" s="8"/>
      <c r="BN27" s="8"/>
    </row>
    <row r="28" spans="1:66" x14ac:dyDescent="0.3">
      <c r="A28" s="14">
        <v>26</v>
      </c>
      <c r="B28" s="20">
        <v>1412536.0883892584</v>
      </c>
      <c r="AH28" s="8">
        <v>3.3548386096954346</v>
      </c>
      <c r="AI28" s="8">
        <v>0</v>
      </c>
      <c r="AJ28" s="8"/>
      <c r="AK28" s="8">
        <v>4250000</v>
      </c>
      <c r="AL28" s="8">
        <v>27</v>
      </c>
      <c r="AM28" s="8"/>
      <c r="AN28" s="8"/>
      <c r="AO28" s="8"/>
      <c r="AP28" s="8"/>
      <c r="AQ28" s="8"/>
      <c r="AY28" s="8"/>
      <c r="AZ28" s="8"/>
      <c r="BA28" s="8"/>
      <c r="BB28" s="8"/>
      <c r="BC28" s="8"/>
      <c r="BD28" s="8"/>
      <c r="BE28" s="8"/>
      <c r="BF28" s="8"/>
      <c r="BG28" s="8"/>
      <c r="BH28" s="8"/>
      <c r="BI28" s="8"/>
      <c r="BJ28" s="8"/>
      <c r="BK28" s="8"/>
      <c r="BL28" s="8"/>
      <c r="BM28" s="8"/>
      <c r="BN28" s="8"/>
    </row>
    <row r="29" spans="1:66" x14ac:dyDescent="0.3">
      <c r="A29" s="14">
        <v>27</v>
      </c>
      <c r="B29" s="20">
        <v>9027980.8255761825</v>
      </c>
      <c r="AH29" s="8">
        <v>3.4838708639144897</v>
      </c>
      <c r="AI29" s="8">
        <v>0</v>
      </c>
      <c r="AJ29" s="8"/>
      <c r="AK29" s="8">
        <v>4250000</v>
      </c>
      <c r="AL29" s="8">
        <v>29</v>
      </c>
      <c r="AM29" s="8"/>
      <c r="AN29" s="8"/>
      <c r="AO29" s="8"/>
      <c r="AP29" s="8"/>
      <c r="AQ29" s="8"/>
      <c r="AY29" s="8"/>
      <c r="AZ29" s="8"/>
      <c r="BA29" s="8"/>
      <c r="BB29" s="8"/>
      <c r="BC29" s="8"/>
      <c r="BD29" s="8"/>
      <c r="BE29" s="8"/>
      <c r="BF29" s="8"/>
      <c r="BG29" s="8"/>
      <c r="BH29" s="8"/>
      <c r="BI29" s="8"/>
      <c r="BJ29" s="8"/>
      <c r="BK29" s="8"/>
      <c r="BL29" s="8"/>
      <c r="BM29" s="8"/>
      <c r="BN29" s="8"/>
    </row>
    <row r="30" spans="1:66" x14ac:dyDescent="0.3">
      <c r="A30" s="14">
        <v>28</v>
      </c>
      <c r="B30" s="20">
        <v>8716247.1999197789</v>
      </c>
      <c r="AH30" s="8">
        <v>3.6129031181335449</v>
      </c>
      <c r="AI30" s="8">
        <v>0</v>
      </c>
      <c r="AJ30" s="8"/>
      <c r="AK30" s="8">
        <v>4500000</v>
      </c>
      <c r="AL30" s="8">
        <v>29</v>
      </c>
      <c r="AM30" s="8"/>
      <c r="AN30" s="8"/>
      <c r="AO30" s="8"/>
      <c r="AP30" s="8"/>
      <c r="AQ30" s="8"/>
      <c r="AY30" s="8"/>
      <c r="AZ30" s="8"/>
      <c r="BA30" s="8"/>
      <c r="BB30" s="8"/>
      <c r="BC30" s="8"/>
      <c r="BD30" s="8"/>
      <c r="BE30" s="8"/>
      <c r="BF30" s="8"/>
      <c r="BG30" s="8"/>
      <c r="BH30" s="8"/>
      <c r="BI30" s="8"/>
      <c r="BJ30" s="8"/>
      <c r="BK30" s="8"/>
      <c r="BL30" s="8"/>
      <c r="BM30" s="8"/>
      <c r="BN30" s="8"/>
    </row>
    <row r="31" spans="1:66" x14ac:dyDescent="0.3">
      <c r="A31" s="14">
        <v>29</v>
      </c>
      <c r="B31" s="20">
        <v>2946113.6463940712</v>
      </c>
      <c r="AH31" s="8">
        <v>3.7419353723526001</v>
      </c>
      <c r="AI31" s="8">
        <v>0</v>
      </c>
      <c r="AJ31" s="8"/>
      <c r="AK31" s="8">
        <v>4500000</v>
      </c>
      <c r="AL31" s="8">
        <v>28</v>
      </c>
      <c r="AM31" s="8"/>
      <c r="AN31" s="8"/>
      <c r="AO31" s="8"/>
      <c r="AP31" s="8"/>
      <c r="AQ31" s="8"/>
      <c r="AY31" s="8"/>
      <c r="AZ31" s="8"/>
      <c r="BA31" s="8"/>
      <c r="BB31" s="8"/>
      <c r="BC31" s="8"/>
      <c r="BD31" s="8"/>
      <c r="BE31" s="8"/>
      <c r="BF31" s="8"/>
      <c r="BG31" s="8"/>
      <c r="BH31" s="8"/>
      <c r="BI31" s="8"/>
      <c r="BJ31" s="8"/>
      <c r="BK31" s="8"/>
      <c r="BL31" s="8"/>
      <c r="BM31" s="8"/>
      <c r="BN31" s="8"/>
    </row>
    <row r="32" spans="1:66" x14ac:dyDescent="0.3">
      <c r="A32" s="14">
        <v>30</v>
      </c>
      <c r="B32" s="20">
        <v>3525966.542528634</v>
      </c>
      <c r="AH32" s="8">
        <v>3.8709676265716553</v>
      </c>
      <c r="AI32" s="8">
        <v>0</v>
      </c>
      <c r="AJ32" s="8"/>
      <c r="AK32" s="8">
        <v>4750000</v>
      </c>
      <c r="AL32" s="8">
        <v>28</v>
      </c>
      <c r="AM32" s="8"/>
      <c r="AN32" s="8"/>
      <c r="AO32" s="8"/>
      <c r="AP32" s="8"/>
      <c r="AQ32" s="8"/>
      <c r="AY32" s="8"/>
      <c r="AZ32" s="8"/>
      <c r="BA32" s="8"/>
      <c r="BB32" s="8"/>
      <c r="BC32" s="8"/>
      <c r="BD32" s="8"/>
      <c r="BE32" s="8"/>
      <c r="BF32" s="8"/>
      <c r="BG32" s="8"/>
      <c r="BH32" s="8"/>
      <c r="BI32" s="8"/>
      <c r="BJ32" s="8"/>
      <c r="BK32" s="8"/>
      <c r="BL32" s="8"/>
      <c r="BM32" s="8"/>
      <c r="BN32" s="8"/>
    </row>
    <row r="33" spans="1:66" x14ac:dyDescent="0.3">
      <c r="A33" s="14">
        <v>31</v>
      </c>
      <c r="B33" s="20">
        <v>4063096.9072494656</v>
      </c>
      <c r="AH33" s="8">
        <v>3.9999998807907104</v>
      </c>
      <c r="AI33" s="8">
        <v>0</v>
      </c>
      <c r="AJ33" s="8"/>
      <c r="AK33" s="8">
        <v>4750000</v>
      </c>
      <c r="AL33" s="8">
        <v>21</v>
      </c>
      <c r="AM33" s="8"/>
      <c r="AN33" s="8"/>
      <c r="AO33" s="8"/>
      <c r="AP33" s="8"/>
      <c r="AQ33" s="8"/>
      <c r="AY33" s="8"/>
      <c r="AZ33" s="8"/>
      <c r="BA33" s="8"/>
      <c r="BB33" s="8"/>
      <c r="BC33" s="8"/>
      <c r="BD33" s="8"/>
      <c r="BE33" s="8"/>
      <c r="BF33" s="8"/>
      <c r="BG33" s="8"/>
      <c r="BH33" s="8"/>
      <c r="BI33" s="8"/>
      <c r="BJ33" s="8"/>
      <c r="BK33" s="8"/>
      <c r="BL33" s="8"/>
      <c r="BM33" s="8"/>
      <c r="BN33" s="8"/>
    </row>
    <row r="34" spans="1:66" x14ac:dyDescent="0.3">
      <c r="A34" s="14">
        <v>32</v>
      </c>
      <c r="B34" s="20">
        <v>4489515.2615280356</v>
      </c>
      <c r="AH34" s="8"/>
      <c r="AI34" s="8"/>
      <c r="AJ34" s="8"/>
      <c r="AK34" s="8">
        <v>5000000</v>
      </c>
      <c r="AL34" s="8">
        <v>21</v>
      </c>
      <c r="AM34" s="8"/>
      <c r="AN34" s="8"/>
      <c r="AO34" s="8"/>
      <c r="AP34" s="8"/>
      <c r="AQ34" s="8"/>
      <c r="AY34" s="8"/>
      <c r="AZ34" s="8"/>
      <c r="BA34" s="8"/>
      <c r="BB34" s="8"/>
      <c r="BC34" s="8"/>
      <c r="BD34" s="8"/>
      <c r="BE34" s="8"/>
      <c r="BF34" s="8"/>
      <c r="BG34" s="8"/>
      <c r="BH34" s="8"/>
      <c r="BI34" s="8"/>
      <c r="BJ34" s="8"/>
      <c r="BK34" s="8"/>
      <c r="BL34" s="8"/>
      <c r="BM34" s="8"/>
      <c r="BN34" s="8"/>
    </row>
    <row r="35" spans="1:66" x14ac:dyDescent="0.3">
      <c r="A35" s="14">
        <v>33</v>
      </c>
      <c r="B35" s="20">
        <v>6729137.529465802</v>
      </c>
      <c r="AH35" s="8"/>
      <c r="AI35" s="8"/>
      <c r="AJ35" s="8"/>
      <c r="AK35" s="8">
        <v>5000000</v>
      </c>
      <c r="AL35" s="8">
        <v>24</v>
      </c>
      <c r="AM35" s="8"/>
      <c r="AN35" s="8"/>
      <c r="AO35" s="8"/>
      <c r="AP35" s="8"/>
      <c r="AQ35" s="8"/>
      <c r="AY35" s="8"/>
      <c r="AZ35" s="8"/>
      <c r="BA35" s="8"/>
      <c r="BB35" s="8"/>
      <c r="BC35" s="8"/>
      <c r="BD35" s="8"/>
      <c r="BE35" s="8"/>
      <c r="BF35" s="8"/>
      <c r="BG35" s="8"/>
      <c r="BH35" s="8"/>
      <c r="BI35" s="8"/>
      <c r="BJ35" s="8"/>
      <c r="BK35" s="8"/>
      <c r="BL35" s="8"/>
      <c r="BM35" s="8"/>
      <c r="BN35" s="8"/>
    </row>
    <row r="36" spans="1:66" x14ac:dyDescent="0.3">
      <c r="A36" s="14">
        <v>34</v>
      </c>
      <c r="B36" s="20">
        <v>3724463.1054736171</v>
      </c>
      <c r="AH36" s="8"/>
      <c r="AI36" s="8"/>
      <c r="AJ36" s="8"/>
      <c r="AK36" s="8">
        <v>5250000</v>
      </c>
      <c r="AL36" s="8">
        <v>24</v>
      </c>
      <c r="AM36" s="8"/>
      <c r="AN36" s="8"/>
      <c r="AO36" s="8"/>
      <c r="AP36" s="8"/>
      <c r="AQ36" s="8"/>
      <c r="AY36" s="8"/>
      <c r="AZ36" s="8"/>
      <c r="BA36" s="8"/>
      <c r="BB36" s="8"/>
      <c r="BC36" s="8"/>
      <c r="BD36" s="8"/>
      <c r="BE36" s="8"/>
      <c r="BF36" s="8"/>
      <c r="BG36" s="8"/>
      <c r="BH36" s="8"/>
      <c r="BI36" s="8"/>
      <c r="BJ36" s="8"/>
      <c r="BK36" s="8"/>
      <c r="BL36" s="8"/>
      <c r="BM36" s="8"/>
      <c r="BN36" s="8"/>
    </row>
    <row r="37" spans="1:66" x14ac:dyDescent="0.3">
      <c r="A37" s="14">
        <v>35</v>
      </c>
      <c r="B37" s="20">
        <v>2236290.8754937313</v>
      </c>
      <c r="AH37" s="8"/>
      <c r="AI37" s="8"/>
      <c r="AJ37" s="8"/>
      <c r="AK37" s="8">
        <v>5250000</v>
      </c>
      <c r="AL37" s="8">
        <v>33</v>
      </c>
      <c r="AM37" s="8"/>
      <c r="AN37" s="8"/>
      <c r="AO37" s="8"/>
      <c r="AP37" s="8"/>
      <c r="AQ37" s="8"/>
      <c r="AY37" s="8"/>
      <c r="AZ37" s="8"/>
      <c r="BA37" s="8"/>
      <c r="BB37" s="8"/>
      <c r="BC37" s="8"/>
      <c r="BD37" s="8"/>
      <c r="BE37" s="8"/>
      <c r="BF37" s="8"/>
      <c r="BG37" s="8"/>
      <c r="BH37" s="8"/>
      <c r="BI37" s="8"/>
      <c r="BJ37" s="8"/>
      <c r="BK37" s="8"/>
      <c r="BL37" s="8"/>
      <c r="BM37" s="8"/>
      <c r="BN37" s="8"/>
    </row>
    <row r="38" spans="1:66" x14ac:dyDescent="0.3">
      <c r="A38" s="14">
        <v>36</v>
      </c>
      <c r="B38" s="20">
        <v>9036412.9457692746</v>
      </c>
      <c r="AH38" s="8"/>
      <c r="AI38" s="8"/>
      <c r="AJ38" s="8"/>
      <c r="AK38" s="8">
        <v>5500000</v>
      </c>
      <c r="AL38" s="8">
        <v>33</v>
      </c>
      <c r="AM38" s="8"/>
      <c r="AN38" s="8"/>
      <c r="AO38" s="8"/>
      <c r="AP38" s="8"/>
      <c r="AQ38" s="8"/>
      <c r="AY38" s="8"/>
      <c r="AZ38" s="8"/>
      <c r="BA38" s="8"/>
      <c r="BB38" s="8"/>
      <c r="BC38" s="8"/>
      <c r="BD38" s="8"/>
      <c r="BE38" s="8"/>
      <c r="BF38" s="8"/>
      <c r="BG38" s="8"/>
      <c r="BH38" s="8"/>
      <c r="BI38" s="8"/>
      <c r="BJ38" s="8"/>
      <c r="BK38" s="8"/>
      <c r="BL38" s="8"/>
      <c r="BM38" s="8"/>
      <c r="BN38" s="8"/>
    </row>
    <row r="39" spans="1:66" x14ac:dyDescent="0.3">
      <c r="A39" s="14">
        <v>37</v>
      </c>
      <c r="B39" s="20">
        <v>8542026.1757611986</v>
      </c>
      <c r="AH39" s="8"/>
      <c r="AI39" s="8"/>
      <c r="AJ39" s="8"/>
      <c r="AK39" s="8">
        <v>5500000</v>
      </c>
      <c r="AL39" s="8">
        <v>29</v>
      </c>
      <c r="AM39" s="8"/>
      <c r="AN39" s="8"/>
      <c r="AO39" s="8"/>
      <c r="AP39" s="8"/>
      <c r="AQ39" s="8"/>
      <c r="AY39" s="8"/>
      <c r="AZ39" s="8"/>
      <c r="BA39" s="8"/>
      <c r="BB39" s="8"/>
      <c r="BC39" s="8"/>
      <c r="BD39" s="8"/>
      <c r="BE39" s="8"/>
      <c r="BF39" s="8"/>
      <c r="BG39" s="8"/>
      <c r="BH39" s="8"/>
      <c r="BI39" s="8"/>
      <c r="BJ39" s="8"/>
      <c r="BK39" s="8"/>
      <c r="BL39" s="8"/>
      <c r="BM39" s="8"/>
      <c r="BN39" s="8"/>
    </row>
    <row r="40" spans="1:66" x14ac:dyDescent="0.3">
      <c r="A40" s="14">
        <v>38</v>
      </c>
      <c r="B40" s="20">
        <v>6056114.000877264</v>
      </c>
      <c r="AH40" s="8"/>
      <c r="AI40" s="8"/>
      <c r="AJ40" s="8"/>
      <c r="AK40" s="8">
        <v>5750000</v>
      </c>
      <c r="AL40" s="8">
        <v>29</v>
      </c>
      <c r="AM40" s="8"/>
      <c r="AN40" s="8"/>
      <c r="AO40" s="8"/>
      <c r="AP40" s="8"/>
      <c r="AQ40" s="8"/>
      <c r="AY40" s="8"/>
      <c r="AZ40" s="8"/>
      <c r="BA40" s="8"/>
      <c r="BB40" s="8"/>
      <c r="BC40" s="8"/>
      <c r="BD40" s="8"/>
      <c r="BE40" s="8"/>
      <c r="BF40" s="8"/>
      <c r="BG40" s="8"/>
      <c r="BH40" s="8"/>
      <c r="BI40" s="8"/>
      <c r="BJ40" s="8"/>
      <c r="BK40" s="8"/>
      <c r="BL40" s="8"/>
      <c r="BM40" s="8"/>
      <c r="BN40" s="8"/>
    </row>
    <row r="41" spans="1:66" x14ac:dyDescent="0.3">
      <c r="A41" s="14">
        <v>39</v>
      </c>
      <c r="B41" s="20">
        <v>2792056.4862687816</v>
      </c>
      <c r="AH41" s="8"/>
      <c r="AI41" s="8"/>
      <c r="AJ41" s="8"/>
      <c r="AK41" s="8">
        <v>5750000</v>
      </c>
      <c r="AL41" s="8">
        <v>32</v>
      </c>
      <c r="AM41" s="8"/>
      <c r="AN41" s="8"/>
      <c r="AO41" s="8"/>
      <c r="AP41" s="8"/>
      <c r="AQ41" s="8"/>
      <c r="AY41" s="8"/>
      <c r="AZ41" s="8"/>
      <c r="BA41" s="8"/>
      <c r="BB41" s="8"/>
      <c r="BC41" s="8"/>
      <c r="BD41" s="8"/>
      <c r="BE41" s="8"/>
      <c r="BF41" s="8"/>
      <c r="BG41" s="8"/>
      <c r="BH41" s="8"/>
      <c r="BI41" s="8"/>
      <c r="BJ41" s="8"/>
      <c r="BK41" s="8"/>
      <c r="BL41" s="8"/>
      <c r="BM41" s="8"/>
      <c r="BN41" s="8"/>
    </row>
    <row r="42" spans="1:66" x14ac:dyDescent="0.3">
      <c r="A42" s="14">
        <v>40</v>
      </c>
      <c r="B42" s="20">
        <v>7926533.2997728856</v>
      </c>
      <c r="AH42" s="8"/>
      <c r="AI42" s="8"/>
      <c r="AJ42" s="8"/>
      <c r="AK42" s="8">
        <v>6000000</v>
      </c>
      <c r="AL42" s="8">
        <v>32</v>
      </c>
      <c r="AM42" s="8"/>
      <c r="AN42" s="8"/>
      <c r="AO42" s="8"/>
      <c r="AP42" s="8"/>
      <c r="AQ42" s="8"/>
      <c r="AY42" s="8"/>
      <c r="AZ42" s="8"/>
      <c r="BA42" s="8"/>
      <c r="BB42" s="8"/>
      <c r="BC42" s="8"/>
      <c r="BD42" s="8"/>
      <c r="BE42" s="8"/>
      <c r="BF42" s="8"/>
      <c r="BG42" s="8"/>
      <c r="BH42" s="8"/>
      <c r="BI42" s="8"/>
      <c r="BJ42" s="8"/>
      <c r="BK42" s="8"/>
      <c r="BL42" s="8"/>
      <c r="BM42" s="8"/>
      <c r="BN42" s="8"/>
    </row>
    <row r="43" spans="1:66" x14ac:dyDescent="0.3">
      <c r="A43" s="14">
        <v>41</v>
      </c>
      <c r="B43" s="20">
        <v>5050714.5444686115</v>
      </c>
      <c r="AH43" s="8"/>
      <c r="AI43" s="8"/>
      <c r="AJ43" s="8"/>
      <c r="AK43" s="8">
        <v>6000000</v>
      </c>
      <c r="AL43" s="8">
        <v>36</v>
      </c>
      <c r="AM43" s="8"/>
      <c r="AN43" s="8"/>
      <c r="AO43" s="8"/>
      <c r="AP43" s="8"/>
      <c r="AQ43" s="8"/>
      <c r="AY43" s="8"/>
      <c r="AZ43" s="8"/>
      <c r="BA43" s="8"/>
      <c r="BB43" s="8"/>
      <c r="BC43" s="8"/>
      <c r="BD43" s="8"/>
      <c r="BE43" s="8"/>
      <c r="BF43" s="8"/>
      <c r="BG43" s="8"/>
      <c r="BH43" s="8"/>
      <c r="BI43" s="8"/>
      <c r="BJ43" s="8"/>
      <c r="BK43" s="8"/>
      <c r="BL43" s="8"/>
      <c r="BM43" s="8"/>
      <c r="BN43" s="8"/>
    </row>
    <row r="44" spans="1:66" x14ac:dyDescent="0.3">
      <c r="A44" s="14">
        <v>42</v>
      </c>
      <c r="B44" s="20">
        <v>2378964.0051170052</v>
      </c>
      <c r="AH44" s="8"/>
      <c r="AI44" s="8"/>
      <c r="AJ44" s="8"/>
      <c r="AK44" s="8">
        <v>6250000</v>
      </c>
      <c r="AL44" s="8">
        <v>36</v>
      </c>
      <c r="AM44" s="8"/>
      <c r="AN44" s="8"/>
      <c r="AO44" s="8"/>
      <c r="AP44" s="8"/>
      <c r="AQ44" s="8"/>
      <c r="AY44" s="8"/>
      <c r="AZ44" s="8"/>
      <c r="BA44" s="8"/>
      <c r="BB44" s="8"/>
      <c r="BC44" s="8"/>
      <c r="BD44" s="8"/>
      <c r="BE44" s="8"/>
      <c r="BF44" s="8"/>
      <c r="BG44" s="8"/>
      <c r="BH44" s="8"/>
      <c r="BI44" s="8"/>
      <c r="BJ44" s="8"/>
      <c r="BK44" s="8"/>
      <c r="BL44" s="8"/>
      <c r="BM44" s="8"/>
      <c r="BN44" s="8"/>
    </row>
    <row r="45" spans="1:66" x14ac:dyDescent="0.3">
      <c r="A45" s="14">
        <v>43</v>
      </c>
      <c r="B45" s="20">
        <v>2236807.4830979374</v>
      </c>
      <c r="AH45" s="8"/>
      <c r="AI45" s="8"/>
      <c r="AJ45" s="8"/>
      <c r="AK45" s="8">
        <v>6250000</v>
      </c>
      <c r="AL45" s="8">
        <v>32</v>
      </c>
      <c r="AM45" s="8"/>
      <c r="AN45" s="8"/>
      <c r="AO45" s="8"/>
      <c r="AP45" s="8"/>
      <c r="AQ45" s="8"/>
      <c r="AY45" s="8"/>
      <c r="AZ45" s="8"/>
      <c r="BA45" s="8"/>
      <c r="BB45" s="8"/>
      <c r="BC45" s="8"/>
      <c r="BD45" s="8"/>
      <c r="BE45" s="8"/>
      <c r="BF45" s="8"/>
      <c r="BG45" s="8"/>
      <c r="BH45" s="8"/>
      <c r="BI45" s="8"/>
      <c r="BJ45" s="8"/>
      <c r="BK45" s="8"/>
      <c r="BL45" s="8"/>
      <c r="BM45" s="8"/>
      <c r="BN45" s="8"/>
    </row>
    <row r="46" spans="1:66" x14ac:dyDescent="0.3">
      <c r="A46" s="14">
        <v>44</v>
      </c>
      <c r="B46" s="20">
        <v>7800823.2529485356</v>
      </c>
      <c r="AH46" s="8"/>
      <c r="AI46" s="8"/>
      <c r="AJ46" s="8"/>
      <c r="AK46" s="8">
        <v>6500000</v>
      </c>
      <c r="AL46" s="8">
        <v>32</v>
      </c>
      <c r="AM46" s="8"/>
      <c r="AN46" s="8"/>
      <c r="AO46" s="8"/>
      <c r="AP46" s="8"/>
      <c r="AQ46" s="8"/>
      <c r="AY46" s="8"/>
      <c r="AZ46" s="8"/>
      <c r="BA46" s="8"/>
      <c r="BB46" s="8"/>
      <c r="BC46" s="8"/>
      <c r="BD46" s="8"/>
      <c r="BE46" s="8"/>
      <c r="BF46" s="8"/>
      <c r="BG46" s="8"/>
      <c r="BH46" s="8"/>
      <c r="BI46" s="8"/>
      <c r="BJ46" s="8"/>
      <c r="BK46" s="8"/>
      <c r="BL46" s="8"/>
      <c r="BM46" s="8"/>
      <c r="BN46" s="8"/>
    </row>
    <row r="47" spans="1:66" x14ac:dyDescent="0.3">
      <c r="A47" s="14">
        <v>45</v>
      </c>
      <c r="B47" s="20">
        <v>5375510.032905383</v>
      </c>
      <c r="AH47" s="8"/>
      <c r="AI47" s="8"/>
      <c r="AJ47" s="8"/>
      <c r="AK47" s="8">
        <v>6500000</v>
      </c>
      <c r="AL47" s="8">
        <v>43</v>
      </c>
      <c r="AM47" s="8"/>
      <c r="AN47" s="8"/>
      <c r="AO47" s="8"/>
      <c r="AP47" s="8"/>
      <c r="AQ47" s="8"/>
      <c r="AY47" s="8"/>
      <c r="AZ47" s="8"/>
      <c r="BA47" s="8"/>
      <c r="BB47" s="8"/>
      <c r="BC47" s="8"/>
      <c r="BD47" s="8"/>
      <c r="BE47" s="8"/>
      <c r="BF47" s="8"/>
      <c r="BG47" s="8"/>
      <c r="BH47" s="8"/>
      <c r="BI47" s="8"/>
      <c r="BJ47" s="8"/>
      <c r="BK47" s="8"/>
      <c r="BL47" s="8"/>
      <c r="BM47" s="8"/>
      <c r="BN47" s="8"/>
    </row>
    <row r="48" spans="1:66" x14ac:dyDescent="0.3">
      <c r="A48" s="14">
        <v>46</v>
      </c>
      <c r="B48" s="20">
        <v>4766963.7382767489</v>
      </c>
      <c r="AH48" s="8"/>
      <c r="AI48" s="8"/>
      <c r="AJ48" s="8"/>
      <c r="AK48" s="8">
        <v>6750000</v>
      </c>
      <c r="AL48" s="8">
        <v>43</v>
      </c>
      <c r="AM48" s="8"/>
      <c r="AN48" s="8"/>
      <c r="AO48" s="8"/>
      <c r="AP48" s="8"/>
      <c r="AQ48" s="8"/>
      <c r="AY48" s="8"/>
      <c r="AZ48" s="8"/>
      <c r="BA48" s="8"/>
      <c r="BB48" s="8"/>
      <c r="BC48" s="8"/>
      <c r="BD48" s="8"/>
      <c r="BE48" s="8"/>
      <c r="BF48" s="8"/>
      <c r="BG48" s="8"/>
      <c r="BH48" s="8"/>
      <c r="BI48" s="8"/>
      <c r="BJ48" s="8"/>
      <c r="BK48" s="8"/>
      <c r="BL48" s="8"/>
      <c r="BM48" s="8"/>
      <c r="BN48" s="8"/>
    </row>
    <row r="49" spans="1:66" x14ac:dyDescent="0.3">
      <c r="A49" s="14">
        <v>47</v>
      </c>
      <c r="B49" s="20">
        <v>2578743.7296351818</v>
      </c>
      <c r="AH49" s="8"/>
      <c r="AI49" s="8"/>
      <c r="AJ49" s="8"/>
      <c r="AK49" s="8">
        <v>6750000</v>
      </c>
      <c r="AL49" s="8">
        <v>19</v>
      </c>
      <c r="AM49" s="8"/>
      <c r="AN49" s="8"/>
      <c r="AO49" s="8"/>
      <c r="AP49" s="8"/>
      <c r="AQ49" s="8"/>
      <c r="AY49" s="8"/>
      <c r="AZ49" s="8"/>
      <c r="BA49" s="8"/>
      <c r="BB49" s="8"/>
      <c r="BC49" s="8"/>
      <c r="BD49" s="8"/>
      <c r="BE49" s="8"/>
      <c r="BF49" s="8"/>
      <c r="BG49" s="8"/>
      <c r="BH49" s="8"/>
      <c r="BI49" s="8"/>
      <c r="BJ49" s="8"/>
      <c r="BK49" s="8"/>
      <c r="BL49" s="8"/>
      <c r="BM49" s="8"/>
      <c r="BN49" s="8"/>
    </row>
    <row r="50" spans="1:66" x14ac:dyDescent="0.3">
      <c r="A50" s="14">
        <v>48</v>
      </c>
      <c r="B50" s="20">
        <v>4515574.3302278891</v>
      </c>
      <c r="AH50" s="8"/>
      <c r="AI50" s="8"/>
      <c r="AJ50" s="8"/>
      <c r="AK50" s="8">
        <v>7000000</v>
      </c>
      <c r="AL50" s="8">
        <v>19</v>
      </c>
      <c r="AM50" s="8"/>
      <c r="AN50" s="8"/>
      <c r="AO50" s="8"/>
      <c r="AP50" s="8"/>
      <c r="AQ50" s="8"/>
      <c r="AY50" s="8"/>
      <c r="AZ50" s="8"/>
      <c r="BA50" s="8"/>
      <c r="BB50" s="8"/>
      <c r="BC50" s="8"/>
      <c r="BD50" s="8"/>
      <c r="BE50" s="8"/>
      <c r="BF50" s="8"/>
      <c r="BG50" s="8"/>
      <c r="BH50" s="8"/>
      <c r="BI50" s="8"/>
      <c r="BJ50" s="8"/>
      <c r="BK50" s="8"/>
      <c r="BL50" s="8"/>
      <c r="BM50" s="8"/>
      <c r="BN50" s="8"/>
    </row>
    <row r="51" spans="1:66" x14ac:dyDescent="0.3">
      <c r="A51" s="14">
        <v>49</v>
      </c>
      <c r="B51" s="20">
        <v>2029970.8592367377</v>
      </c>
      <c r="AH51" s="8"/>
      <c r="AI51" s="8"/>
      <c r="AJ51" s="8"/>
      <c r="AK51" s="8">
        <v>7000000</v>
      </c>
      <c r="AL51" s="8">
        <v>24</v>
      </c>
      <c r="AM51" s="8"/>
      <c r="AN51" s="8"/>
      <c r="AO51" s="8"/>
      <c r="AP51" s="8"/>
      <c r="AQ51" s="8"/>
      <c r="AY51" s="8"/>
      <c r="AZ51" s="8"/>
      <c r="BA51" s="8"/>
      <c r="BB51" s="8"/>
      <c r="BC51" s="8"/>
      <c r="BD51" s="8"/>
      <c r="BE51" s="8"/>
      <c r="BF51" s="8"/>
      <c r="BG51" s="8"/>
      <c r="BH51" s="8"/>
      <c r="BI51" s="8"/>
      <c r="BJ51" s="8"/>
      <c r="BK51" s="8"/>
      <c r="BL51" s="8"/>
      <c r="BM51" s="8"/>
      <c r="BN51" s="8"/>
    </row>
    <row r="52" spans="1:66" x14ac:dyDescent="0.3">
      <c r="A52" s="14">
        <v>50</v>
      </c>
      <c r="B52" s="20">
        <v>9880677.9025265891</v>
      </c>
      <c r="AH52" s="8"/>
      <c r="AI52" s="8"/>
      <c r="AJ52" s="8"/>
      <c r="AK52" s="8">
        <v>7250000</v>
      </c>
      <c r="AL52" s="8">
        <v>24</v>
      </c>
      <c r="AM52" s="8"/>
      <c r="AN52" s="8"/>
      <c r="AO52" s="8"/>
      <c r="AP52" s="8"/>
      <c r="AQ52" s="8"/>
      <c r="AY52" s="8"/>
      <c r="AZ52" s="8"/>
      <c r="BA52" s="8"/>
      <c r="BB52" s="8"/>
      <c r="BC52" s="8"/>
      <c r="BD52" s="8"/>
      <c r="BE52" s="8"/>
      <c r="BF52" s="8"/>
      <c r="BG52" s="8"/>
      <c r="BH52" s="8"/>
      <c r="BI52" s="8"/>
      <c r="BJ52" s="8"/>
      <c r="BK52" s="8"/>
      <c r="BL52" s="8"/>
      <c r="BM52" s="8"/>
      <c r="BN52" s="8"/>
    </row>
    <row r="53" spans="1:66" x14ac:dyDescent="0.3">
      <c r="A53" s="14">
        <v>51</v>
      </c>
      <c r="B53" s="20">
        <v>1669902.5056789345</v>
      </c>
      <c r="AH53" s="8"/>
      <c r="AI53" s="8"/>
      <c r="AJ53" s="8"/>
      <c r="AK53" s="8">
        <v>7250000</v>
      </c>
      <c r="AL53" s="8">
        <v>32</v>
      </c>
      <c r="AM53" s="8"/>
      <c r="AN53" s="8"/>
      <c r="AO53" s="8"/>
      <c r="AP53" s="8"/>
      <c r="AQ53" s="8"/>
      <c r="AY53" s="8"/>
      <c r="AZ53" s="8"/>
      <c r="BA53" s="8"/>
      <c r="BB53" s="8"/>
      <c r="BC53" s="8"/>
      <c r="BD53" s="8"/>
      <c r="BE53" s="8"/>
      <c r="BF53" s="8"/>
      <c r="BG53" s="8"/>
      <c r="BH53" s="8"/>
      <c r="BI53" s="8"/>
      <c r="BJ53" s="8"/>
      <c r="BK53" s="8"/>
      <c r="BL53" s="8"/>
      <c r="BM53" s="8"/>
      <c r="BN53" s="8"/>
    </row>
    <row r="54" spans="1:66" x14ac:dyDescent="0.3">
      <c r="A54" s="14">
        <v>52</v>
      </c>
      <c r="B54" s="20">
        <v>5786308.3257092927</v>
      </c>
      <c r="AH54" s="8"/>
      <c r="AI54" s="8"/>
      <c r="AJ54" s="8"/>
      <c r="AK54" s="8">
        <v>7500000</v>
      </c>
      <c r="AL54" s="8">
        <v>32</v>
      </c>
      <c r="AM54" s="8"/>
      <c r="AN54" s="8"/>
      <c r="AO54" s="8"/>
      <c r="AP54" s="8"/>
      <c r="AQ54" s="8"/>
      <c r="AY54" s="8"/>
      <c r="AZ54" s="8"/>
      <c r="BA54" s="8"/>
      <c r="BB54" s="8"/>
      <c r="BC54" s="8"/>
      <c r="BD54" s="8"/>
      <c r="BE54" s="8"/>
      <c r="BF54" s="8"/>
      <c r="BG54" s="8"/>
      <c r="BH54" s="8"/>
      <c r="BI54" s="8"/>
      <c r="BJ54" s="8"/>
      <c r="BK54" s="8"/>
      <c r="BL54" s="8"/>
      <c r="BM54" s="8"/>
      <c r="BN54" s="8"/>
    </row>
    <row r="55" spans="1:66" x14ac:dyDescent="0.3">
      <c r="A55" s="14">
        <v>53</v>
      </c>
      <c r="B55" s="20">
        <v>2134381.2081322367</v>
      </c>
      <c r="AH55" s="8"/>
      <c r="AI55" s="8"/>
      <c r="AJ55" s="8"/>
      <c r="AK55" s="8">
        <v>7500000</v>
      </c>
      <c r="AL55" s="8">
        <v>28</v>
      </c>
      <c r="AM55" s="8"/>
      <c r="AN55" s="8"/>
      <c r="AO55" s="8"/>
      <c r="AP55" s="8"/>
      <c r="AQ55" s="8"/>
      <c r="AY55" s="8"/>
      <c r="AZ55" s="8"/>
      <c r="BA55" s="8"/>
      <c r="BB55" s="8"/>
      <c r="BC55" s="8"/>
      <c r="BD55" s="8"/>
      <c r="BE55" s="8"/>
      <c r="BF55" s="8"/>
      <c r="BG55" s="8"/>
      <c r="BH55" s="8"/>
      <c r="BI55" s="8"/>
      <c r="BJ55" s="8"/>
      <c r="BK55" s="8"/>
      <c r="BL55" s="8"/>
      <c r="BM55" s="8"/>
      <c r="BN55" s="8"/>
    </row>
    <row r="56" spans="1:66" x14ac:dyDescent="0.3">
      <c r="A56" s="14">
        <v>54</v>
      </c>
      <c r="B56" s="20">
        <v>2300583.6006943621</v>
      </c>
      <c r="AH56" s="8"/>
      <c r="AI56" s="8"/>
      <c r="AJ56" s="8"/>
      <c r="AK56" s="8">
        <v>7750000</v>
      </c>
      <c r="AL56" s="8">
        <v>28</v>
      </c>
      <c r="AM56" s="8"/>
      <c r="AN56" s="8"/>
      <c r="AO56" s="8"/>
      <c r="AP56" s="8"/>
      <c r="AQ56" s="8"/>
      <c r="AY56" s="8"/>
      <c r="AZ56" s="8"/>
      <c r="BA56" s="8"/>
      <c r="BB56" s="8"/>
      <c r="BC56" s="8"/>
      <c r="BD56" s="8"/>
      <c r="BE56" s="8"/>
      <c r="BF56" s="8"/>
      <c r="BG56" s="8"/>
      <c r="BH56" s="8"/>
      <c r="BI56" s="8"/>
      <c r="BJ56" s="8"/>
      <c r="BK56" s="8"/>
      <c r="BL56" s="8"/>
      <c r="BM56" s="8"/>
      <c r="BN56" s="8"/>
    </row>
    <row r="57" spans="1:66" x14ac:dyDescent="0.3">
      <c r="A57" s="14">
        <v>55</v>
      </c>
      <c r="B57" s="20">
        <v>5139142.3877563439</v>
      </c>
      <c r="AH57" s="8"/>
      <c r="AI57" s="8"/>
      <c r="AJ57" s="8"/>
      <c r="AK57" s="8">
        <v>7750000</v>
      </c>
      <c r="AL57" s="8">
        <v>35</v>
      </c>
      <c r="AM57" s="8"/>
      <c r="AN57" s="8"/>
      <c r="AO57" s="8"/>
      <c r="AP57" s="8"/>
      <c r="AQ57" s="8"/>
      <c r="AY57" s="8"/>
      <c r="AZ57" s="8"/>
      <c r="BA57" s="8"/>
      <c r="BB57" s="8"/>
      <c r="BC57" s="8"/>
      <c r="BD57" s="8"/>
      <c r="BE57" s="8"/>
      <c r="BF57" s="8"/>
      <c r="BG57" s="8"/>
      <c r="BH57" s="8"/>
      <c r="BI57" s="8"/>
      <c r="BJ57" s="8"/>
      <c r="BK57" s="8"/>
      <c r="BL57" s="8"/>
      <c r="BM57" s="8"/>
      <c r="BN57" s="8"/>
    </row>
    <row r="58" spans="1:66" x14ac:dyDescent="0.3">
      <c r="A58" s="14">
        <v>56</v>
      </c>
      <c r="B58" s="20">
        <v>8754528.3877590485</v>
      </c>
      <c r="AH58" s="8"/>
      <c r="AI58" s="8"/>
      <c r="AJ58" s="8"/>
      <c r="AK58" s="8">
        <v>8000000</v>
      </c>
      <c r="AL58" s="8">
        <v>35</v>
      </c>
      <c r="AM58" s="8"/>
      <c r="AN58" s="8"/>
      <c r="AO58" s="8"/>
      <c r="AP58" s="8"/>
      <c r="AQ58" s="8"/>
      <c r="AY58" s="8"/>
      <c r="AZ58" s="8"/>
      <c r="BA58" s="8"/>
      <c r="BB58" s="8"/>
      <c r="BC58" s="8"/>
      <c r="BD58" s="8"/>
      <c r="BE58" s="8"/>
      <c r="BF58" s="8"/>
      <c r="BG58" s="8"/>
      <c r="BH58" s="8"/>
      <c r="BI58" s="8"/>
      <c r="BJ58" s="8"/>
      <c r="BK58" s="8"/>
      <c r="BL58" s="8"/>
      <c r="BM58" s="8"/>
      <c r="BN58" s="8"/>
    </row>
    <row r="59" spans="1:66" x14ac:dyDescent="0.3">
      <c r="A59" s="14">
        <v>57</v>
      </c>
      <c r="B59" s="20">
        <v>8644248.5701781847</v>
      </c>
      <c r="AH59" s="8"/>
      <c r="AI59" s="8"/>
      <c r="AJ59" s="8"/>
      <c r="AK59" s="8">
        <v>8000000</v>
      </c>
      <c r="AL59" s="8">
        <v>24</v>
      </c>
      <c r="AM59" s="8"/>
      <c r="AN59" s="8"/>
      <c r="AO59" s="8"/>
      <c r="AP59" s="8"/>
      <c r="AQ59" s="8"/>
      <c r="AY59" s="8"/>
      <c r="AZ59" s="8"/>
      <c r="BA59" s="8"/>
      <c r="BB59" s="8"/>
      <c r="BC59" s="8"/>
      <c r="BD59" s="8"/>
      <c r="BE59" s="8"/>
      <c r="BF59" s="8"/>
      <c r="BG59" s="8"/>
      <c r="BH59" s="8"/>
      <c r="BI59" s="8"/>
      <c r="BJ59" s="8"/>
      <c r="BK59" s="8"/>
      <c r="BL59" s="8"/>
      <c r="BM59" s="8"/>
      <c r="BN59" s="8"/>
    </row>
    <row r="60" spans="1:66" x14ac:dyDescent="0.3">
      <c r="A60" s="14">
        <v>58</v>
      </c>
      <c r="B60" s="20">
        <v>6583686.4875308517</v>
      </c>
      <c r="AH60" s="8"/>
      <c r="AI60" s="8"/>
      <c r="AJ60" s="8"/>
      <c r="AK60" s="8">
        <v>8250000</v>
      </c>
      <c r="AL60" s="8">
        <v>24</v>
      </c>
      <c r="AM60" s="8"/>
      <c r="AN60" s="8"/>
      <c r="AO60" s="8"/>
      <c r="AP60" s="8"/>
      <c r="AQ60" s="8"/>
      <c r="AY60" s="8"/>
      <c r="AZ60" s="8"/>
      <c r="BA60" s="8"/>
      <c r="BB60" s="8"/>
      <c r="BC60" s="8"/>
      <c r="BD60" s="8"/>
      <c r="BE60" s="8"/>
      <c r="BF60" s="8"/>
      <c r="BG60" s="8"/>
      <c r="BH60" s="8"/>
      <c r="BI60" s="8"/>
      <c r="BJ60" s="8"/>
      <c r="BK60" s="8"/>
      <c r="BL60" s="8"/>
      <c r="BM60" s="8"/>
      <c r="BN60" s="8"/>
    </row>
    <row r="61" spans="1:66" x14ac:dyDescent="0.3">
      <c r="A61" s="14">
        <v>59</v>
      </c>
      <c r="B61" s="20">
        <v>3354832.839994526</v>
      </c>
      <c r="AH61" s="8"/>
      <c r="AI61" s="8"/>
      <c r="AJ61" s="8"/>
      <c r="AK61" s="8">
        <v>8250000</v>
      </c>
      <c r="AL61" s="8">
        <v>18</v>
      </c>
      <c r="AM61" s="8"/>
      <c r="AN61" s="8"/>
      <c r="AO61" s="8"/>
      <c r="AP61" s="8"/>
      <c r="AQ61" s="8"/>
      <c r="AY61" s="8"/>
      <c r="AZ61" s="8"/>
      <c r="BA61" s="8"/>
      <c r="BB61" s="8"/>
      <c r="BC61" s="8"/>
      <c r="BD61" s="8"/>
      <c r="BE61" s="8"/>
      <c r="BF61" s="8"/>
      <c r="BG61" s="8"/>
      <c r="BH61" s="8"/>
      <c r="BI61" s="8"/>
      <c r="BJ61" s="8"/>
      <c r="BK61" s="8"/>
      <c r="BL61" s="8"/>
      <c r="BM61" s="8"/>
      <c r="BN61" s="8"/>
    </row>
    <row r="62" spans="1:66" x14ac:dyDescent="0.3">
      <c r="A62" s="14">
        <v>60</v>
      </c>
      <c r="B62" s="20">
        <v>3053761.1183275608</v>
      </c>
      <c r="AH62" s="8"/>
      <c r="AI62" s="8"/>
      <c r="AJ62" s="8"/>
      <c r="AK62" s="8">
        <v>8500000</v>
      </c>
      <c r="AL62" s="8">
        <v>18</v>
      </c>
      <c r="AM62" s="8"/>
      <c r="AN62" s="8"/>
      <c r="AO62" s="8"/>
      <c r="AP62" s="8"/>
      <c r="AQ62" s="8"/>
      <c r="AY62" s="8"/>
      <c r="AZ62" s="8"/>
      <c r="BA62" s="8"/>
      <c r="BB62" s="8"/>
      <c r="BC62" s="8"/>
      <c r="BD62" s="8"/>
      <c r="BE62" s="8"/>
      <c r="BF62" s="8"/>
      <c r="BG62" s="8"/>
      <c r="BH62" s="8"/>
      <c r="BI62" s="8"/>
      <c r="BJ62" s="8"/>
      <c r="BK62" s="8"/>
      <c r="BL62" s="8"/>
      <c r="BM62" s="8"/>
      <c r="BN62" s="8"/>
    </row>
    <row r="63" spans="1:66" x14ac:dyDescent="0.3">
      <c r="A63" s="14">
        <v>61</v>
      </c>
      <c r="B63" s="20">
        <v>7809805.9267774336</v>
      </c>
      <c r="AH63" s="8"/>
      <c r="AI63" s="8"/>
      <c r="AJ63" s="8"/>
      <c r="AK63" s="8">
        <v>8500000</v>
      </c>
      <c r="AL63" s="8">
        <v>31</v>
      </c>
      <c r="AM63" s="8"/>
      <c r="AN63" s="8"/>
      <c r="AO63" s="8"/>
      <c r="AP63" s="8"/>
      <c r="AQ63" s="8"/>
      <c r="AY63" s="8"/>
      <c r="AZ63" s="8"/>
      <c r="BA63" s="8"/>
      <c r="BB63" s="8"/>
      <c r="BC63" s="8"/>
      <c r="BD63" s="8"/>
      <c r="BE63" s="8"/>
      <c r="BF63" s="8"/>
      <c r="BG63" s="8"/>
      <c r="BH63" s="8"/>
      <c r="BI63" s="8"/>
      <c r="BJ63" s="8"/>
      <c r="BK63" s="8"/>
      <c r="BL63" s="8"/>
      <c r="BM63" s="8"/>
      <c r="BN63" s="8"/>
    </row>
    <row r="64" spans="1:66" x14ac:dyDescent="0.3">
      <c r="A64" s="14">
        <v>62</v>
      </c>
      <c r="B64" s="20">
        <v>4423521.1307125352</v>
      </c>
      <c r="AH64" s="8"/>
      <c r="AI64" s="8"/>
      <c r="AJ64" s="8"/>
      <c r="AK64" s="8">
        <v>8750000</v>
      </c>
      <c r="AL64" s="8">
        <v>31</v>
      </c>
      <c r="AM64" s="8"/>
      <c r="AN64" s="8"/>
      <c r="AO64" s="8"/>
      <c r="AP64" s="8"/>
      <c r="AQ64" s="8"/>
      <c r="AY64" s="8"/>
      <c r="AZ64" s="8"/>
      <c r="BA64" s="8"/>
      <c r="BB64" s="8"/>
      <c r="BC64" s="8"/>
      <c r="BD64" s="8"/>
      <c r="BE64" s="8"/>
      <c r="BF64" s="8"/>
      <c r="BG64" s="8"/>
      <c r="BH64" s="8"/>
      <c r="BI64" s="8"/>
      <c r="BJ64" s="8"/>
      <c r="BK64" s="8"/>
      <c r="BL64" s="8"/>
      <c r="BM64" s="8"/>
      <c r="BN64" s="8"/>
    </row>
    <row r="65" spans="1:66" x14ac:dyDescent="0.3">
      <c r="A65" s="14">
        <v>63</v>
      </c>
      <c r="B65" s="20">
        <v>6283611.8155138241</v>
      </c>
      <c r="AH65" s="8"/>
      <c r="AI65" s="8"/>
      <c r="AJ65" s="8"/>
      <c r="AK65" s="8">
        <v>8750000</v>
      </c>
      <c r="AL65" s="8">
        <v>32</v>
      </c>
      <c r="AM65" s="8"/>
      <c r="AN65" s="8"/>
      <c r="AO65" s="8"/>
      <c r="AP65" s="8"/>
      <c r="AQ65" s="8"/>
      <c r="AY65" s="8"/>
      <c r="AZ65" s="8"/>
      <c r="BA65" s="8"/>
      <c r="BB65" s="8"/>
      <c r="BC65" s="8"/>
      <c r="BD65" s="8"/>
      <c r="BE65" s="8"/>
      <c r="BF65" s="8"/>
      <c r="BG65" s="8"/>
      <c r="BH65" s="8"/>
      <c r="BI65" s="8"/>
      <c r="BJ65" s="8"/>
      <c r="BK65" s="8"/>
      <c r="BL65" s="8"/>
      <c r="BM65" s="8"/>
      <c r="BN65" s="8"/>
    </row>
    <row r="66" spans="1:66" x14ac:dyDescent="0.3">
      <c r="A66" s="14">
        <v>64</v>
      </c>
      <c r="B66" s="20">
        <v>9402111.1202674955</v>
      </c>
      <c r="AH66" s="8"/>
      <c r="AI66" s="8"/>
      <c r="AJ66" s="8"/>
      <c r="AK66" s="8">
        <v>9000000</v>
      </c>
      <c r="AL66" s="8">
        <v>32</v>
      </c>
      <c r="AM66" s="8"/>
      <c r="AN66" s="8"/>
      <c r="AO66" s="8"/>
      <c r="AP66" s="8"/>
      <c r="AQ66" s="8"/>
      <c r="AY66" s="8"/>
      <c r="AZ66" s="8"/>
      <c r="BA66" s="8"/>
      <c r="BB66" s="8"/>
      <c r="BC66" s="8"/>
      <c r="BD66" s="8"/>
      <c r="BE66" s="8"/>
      <c r="BF66" s="8"/>
      <c r="BG66" s="8"/>
      <c r="BH66" s="8"/>
      <c r="BI66" s="8"/>
      <c r="BJ66" s="8"/>
      <c r="BK66" s="8"/>
      <c r="BL66" s="8"/>
      <c r="BM66" s="8"/>
      <c r="BN66" s="8"/>
    </row>
    <row r="67" spans="1:66" x14ac:dyDescent="0.3">
      <c r="A67" s="14">
        <v>65</v>
      </c>
      <c r="B67" s="20">
        <v>8718412.5797559582</v>
      </c>
      <c r="AH67" s="8"/>
      <c r="AI67" s="8"/>
      <c r="AJ67" s="8"/>
      <c r="AK67" s="8">
        <v>9000000</v>
      </c>
      <c r="AL67" s="8">
        <v>26</v>
      </c>
      <c r="AM67" s="8"/>
      <c r="AN67" s="8"/>
      <c r="AO67" s="8"/>
      <c r="AP67" s="8"/>
      <c r="AQ67" s="8"/>
      <c r="AY67" s="8"/>
      <c r="AZ67" s="8"/>
      <c r="BA67" s="8"/>
      <c r="BB67" s="8"/>
      <c r="BC67" s="8"/>
      <c r="BD67" s="8"/>
      <c r="BE67" s="8"/>
      <c r="BF67" s="8"/>
      <c r="BG67" s="8"/>
      <c r="BH67" s="8"/>
      <c r="BI67" s="8"/>
      <c r="BJ67" s="8"/>
      <c r="BK67" s="8"/>
      <c r="BL67" s="8"/>
      <c r="BM67" s="8"/>
      <c r="BN67" s="8"/>
    </row>
    <row r="68" spans="1:66" x14ac:dyDescent="0.3">
      <c r="A68" s="14">
        <v>66</v>
      </c>
      <c r="B68" s="20">
        <v>3282365.4710626639</v>
      </c>
      <c r="AH68" s="8"/>
      <c r="AI68" s="8"/>
      <c r="AJ68" s="8"/>
      <c r="AK68" s="8">
        <v>9250000</v>
      </c>
      <c r="AL68" s="8">
        <v>26</v>
      </c>
      <c r="AM68" s="8"/>
      <c r="AN68" s="8"/>
      <c r="AO68" s="8"/>
      <c r="AP68" s="8"/>
      <c r="AQ68" s="8"/>
      <c r="AY68" s="8"/>
      <c r="AZ68" s="8"/>
      <c r="BA68" s="8"/>
      <c r="BB68" s="8"/>
      <c r="BC68" s="8"/>
      <c r="BD68" s="8"/>
      <c r="BE68" s="8"/>
      <c r="BF68" s="8"/>
      <c r="BG68" s="8"/>
      <c r="BH68" s="8"/>
      <c r="BI68" s="8"/>
      <c r="BJ68" s="8"/>
      <c r="BK68" s="8"/>
      <c r="BL68" s="8"/>
      <c r="BM68" s="8"/>
      <c r="BN68" s="8"/>
    </row>
    <row r="69" spans="1:66" x14ac:dyDescent="0.3">
      <c r="A69" s="14">
        <v>67</v>
      </c>
      <c r="B69" s="20">
        <v>9720915.7827913594</v>
      </c>
      <c r="AH69" s="8"/>
      <c r="AI69" s="8"/>
      <c r="AJ69" s="8"/>
      <c r="AK69" s="8">
        <v>9250000</v>
      </c>
      <c r="AL69" s="8">
        <v>33</v>
      </c>
      <c r="AM69" s="8"/>
      <c r="AN69" s="8"/>
      <c r="AO69" s="8"/>
      <c r="AP69" s="8"/>
      <c r="AQ69" s="8"/>
      <c r="AY69" s="8"/>
      <c r="AZ69" s="8"/>
      <c r="BA69" s="8"/>
      <c r="BB69" s="8"/>
      <c r="BC69" s="8"/>
      <c r="BD69" s="8"/>
      <c r="BE69" s="8"/>
      <c r="BF69" s="8"/>
      <c r="BG69" s="8"/>
      <c r="BH69" s="8"/>
      <c r="BI69" s="8"/>
      <c r="BJ69" s="8"/>
      <c r="BK69" s="8"/>
      <c r="BL69" s="8"/>
      <c r="BM69" s="8"/>
      <c r="BN69" s="8"/>
    </row>
    <row r="70" spans="1:66" x14ac:dyDescent="0.3">
      <c r="A70" s="14">
        <v>68</v>
      </c>
      <c r="B70" s="20">
        <v>2631363.9767890121</v>
      </c>
      <c r="AH70" s="8"/>
      <c r="AI70" s="8"/>
      <c r="AJ70" s="8"/>
      <c r="AK70" s="8">
        <v>9500000</v>
      </c>
      <c r="AL70" s="8">
        <v>33</v>
      </c>
      <c r="AM70" s="8"/>
      <c r="AN70" s="8"/>
      <c r="AO70" s="8"/>
      <c r="AP70" s="8"/>
      <c r="AQ70" s="8"/>
      <c r="AY70" s="8"/>
      <c r="AZ70" s="8"/>
      <c r="BA70" s="8"/>
      <c r="BB70" s="8"/>
      <c r="BC70" s="8"/>
      <c r="BD70" s="8"/>
      <c r="BE70" s="8"/>
      <c r="BF70" s="8"/>
      <c r="BG70" s="8"/>
      <c r="BH70" s="8"/>
      <c r="BI70" s="8"/>
      <c r="BJ70" s="8"/>
      <c r="BK70" s="8"/>
      <c r="BL70" s="8"/>
      <c r="BM70" s="8"/>
      <c r="BN70" s="8"/>
    </row>
    <row r="71" spans="1:66" x14ac:dyDescent="0.3">
      <c r="A71" s="14">
        <v>69</v>
      </c>
      <c r="B71" s="20">
        <v>2527112.054008292</v>
      </c>
      <c r="AH71" s="8"/>
      <c r="AI71" s="8"/>
      <c r="AJ71" s="8"/>
      <c r="AK71" s="8">
        <v>9500000</v>
      </c>
      <c r="AL71" s="8">
        <v>26</v>
      </c>
      <c r="AM71" s="8"/>
      <c r="AN71" s="8"/>
      <c r="AO71" s="8"/>
      <c r="AP71" s="8"/>
      <c r="AQ71" s="8"/>
      <c r="AY71" s="8"/>
      <c r="AZ71" s="8"/>
      <c r="BA71" s="8"/>
      <c r="BB71" s="8"/>
      <c r="BC71" s="8"/>
      <c r="BD71" s="8"/>
      <c r="BE71" s="8"/>
      <c r="BF71" s="8"/>
      <c r="BG71" s="8"/>
      <c r="BH71" s="8"/>
      <c r="BI71" s="8"/>
      <c r="BJ71" s="8"/>
      <c r="BK71" s="8"/>
      <c r="BL71" s="8"/>
      <c r="BM71" s="8"/>
      <c r="BN71" s="8"/>
    </row>
    <row r="72" spans="1:66" x14ac:dyDescent="0.3">
      <c r="A72" s="14">
        <v>70</v>
      </c>
      <c r="B72" s="20">
        <v>5659876.479679333</v>
      </c>
      <c r="AH72" s="8"/>
      <c r="AI72" s="8"/>
      <c r="AJ72" s="8"/>
      <c r="AK72" s="8">
        <v>9750000</v>
      </c>
      <c r="AL72" s="8">
        <v>26</v>
      </c>
      <c r="AM72" s="8"/>
      <c r="AN72" s="8"/>
      <c r="AO72" s="8"/>
      <c r="AP72" s="8"/>
      <c r="AQ72" s="8"/>
      <c r="AY72" s="8"/>
      <c r="AZ72" s="8"/>
      <c r="BA72" s="8"/>
      <c r="BB72" s="8"/>
      <c r="BC72" s="8"/>
      <c r="BD72" s="8"/>
      <c r="BE72" s="8"/>
      <c r="BF72" s="8"/>
      <c r="BG72" s="8"/>
      <c r="BH72" s="8"/>
      <c r="BI72" s="8"/>
      <c r="BJ72" s="8"/>
      <c r="BK72" s="8"/>
      <c r="BL72" s="8"/>
      <c r="BM72" s="8"/>
      <c r="BN72" s="8"/>
    </row>
    <row r="73" spans="1:66" x14ac:dyDescent="0.3">
      <c r="A73" s="14">
        <v>71</v>
      </c>
      <c r="B73" s="20">
        <v>1742516.5943526761</v>
      </c>
      <c r="AH73" s="8"/>
      <c r="AI73" s="8"/>
      <c r="AJ73" s="8"/>
      <c r="AK73" s="8">
        <v>9750000</v>
      </c>
      <c r="AL73" s="8">
        <v>21</v>
      </c>
      <c r="AM73" s="8"/>
      <c r="AN73" s="8"/>
      <c r="AO73" s="8"/>
      <c r="AP73" s="8"/>
      <c r="AQ73" s="8"/>
      <c r="AY73" s="8"/>
      <c r="AZ73" s="8"/>
      <c r="BA73" s="8"/>
      <c r="BB73" s="8"/>
      <c r="BC73" s="8"/>
      <c r="BD73" s="8"/>
      <c r="BE73" s="8"/>
      <c r="BF73" s="8"/>
      <c r="BG73" s="8"/>
      <c r="BH73" s="8"/>
      <c r="BI73" s="8"/>
      <c r="BJ73" s="8"/>
      <c r="BK73" s="8"/>
      <c r="BL73" s="8"/>
      <c r="BM73" s="8"/>
      <c r="BN73" s="8"/>
    </row>
    <row r="74" spans="1:66" x14ac:dyDescent="0.3">
      <c r="A74" s="14">
        <v>72</v>
      </c>
      <c r="B74" s="20">
        <v>3988017.836263529</v>
      </c>
      <c r="AH74" s="8"/>
      <c r="AI74" s="8"/>
      <c r="AJ74" s="8"/>
      <c r="AK74" s="8">
        <v>10000000</v>
      </c>
      <c r="AL74" s="8">
        <v>21</v>
      </c>
      <c r="AM74" s="8"/>
      <c r="AN74" s="8"/>
      <c r="AO74" s="8"/>
      <c r="AP74" s="8"/>
      <c r="AQ74" s="8"/>
      <c r="AY74" s="8"/>
      <c r="AZ74" s="8"/>
      <c r="BA74" s="8"/>
      <c r="BB74" s="8"/>
      <c r="BC74" s="8"/>
      <c r="BD74" s="8"/>
      <c r="BE74" s="8"/>
      <c r="BF74" s="8"/>
      <c r="BG74" s="8"/>
      <c r="BH74" s="8"/>
      <c r="BI74" s="8"/>
      <c r="BJ74" s="8"/>
      <c r="BK74" s="8"/>
      <c r="BL74" s="8"/>
      <c r="BM74" s="8"/>
      <c r="BN74" s="8"/>
    </row>
    <row r="75" spans="1:66" x14ac:dyDescent="0.3">
      <c r="A75" s="14">
        <v>73</v>
      </c>
      <c r="B75" s="20">
        <v>7935481.3457035208</v>
      </c>
      <c r="AH75" s="8"/>
      <c r="AI75" s="8"/>
      <c r="AJ75" s="8"/>
      <c r="AK75" s="8">
        <v>10000000</v>
      </c>
      <c r="AL75" s="8">
        <v>0</v>
      </c>
      <c r="AM75" s="8"/>
      <c r="AN75" s="8"/>
      <c r="AO75" s="8"/>
      <c r="AP75" s="8"/>
      <c r="AQ75" s="8"/>
      <c r="AY75" s="8"/>
      <c r="AZ75" s="8"/>
      <c r="BA75" s="8"/>
      <c r="BB75" s="8"/>
      <c r="BC75" s="8"/>
      <c r="BD75" s="8"/>
      <c r="BE75" s="8"/>
      <c r="BF75" s="8"/>
      <c r="BG75" s="8"/>
      <c r="BH75" s="8"/>
      <c r="BI75" s="8"/>
      <c r="BJ75" s="8"/>
      <c r="BK75" s="8"/>
      <c r="BL75" s="8"/>
      <c r="BM75" s="8"/>
      <c r="BN75" s="8"/>
    </row>
    <row r="76" spans="1:66" x14ac:dyDescent="0.3">
      <c r="A76" s="14">
        <v>74</v>
      </c>
      <c r="B76" s="20">
        <v>1255656.10511708</v>
      </c>
      <c r="AH76" s="8"/>
      <c r="AI76" s="8"/>
      <c r="AJ76" s="8"/>
      <c r="AK76" s="8"/>
      <c r="AL76" s="8"/>
      <c r="AM76" s="8"/>
      <c r="AN76" s="8"/>
      <c r="AO76" s="8"/>
      <c r="AP76" s="8"/>
      <c r="AQ76" s="8"/>
      <c r="AY76" s="8"/>
      <c r="AZ76" s="8"/>
      <c r="BA76" s="8"/>
      <c r="BB76" s="8"/>
      <c r="BC76" s="8"/>
      <c r="BD76" s="8"/>
      <c r="BE76" s="8"/>
      <c r="BF76" s="8"/>
      <c r="BG76" s="8"/>
      <c r="BH76" s="8"/>
      <c r="BI76" s="8"/>
      <c r="BJ76" s="8"/>
      <c r="BK76" s="8"/>
      <c r="BL76" s="8"/>
      <c r="BM76" s="8"/>
      <c r="BN76" s="8"/>
    </row>
    <row r="77" spans="1:66" x14ac:dyDescent="0.3">
      <c r="A77" s="14">
        <v>75</v>
      </c>
      <c r="B77" s="20">
        <v>5939300.6119213197</v>
      </c>
      <c r="AH77" s="8"/>
      <c r="AI77" s="8"/>
      <c r="AJ77" s="8"/>
      <c r="AK77" s="8"/>
      <c r="AL77" s="8"/>
      <c r="AM77" s="8"/>
      <c r="AN77" s="8"/>
      <c r="AO77" s="8"/>
      <c r="AP77" s="8"/>
      <c r="AQ77" s="8"/>
      <c r="AY77" s="8"/>
      <c r="AZ77" s="8"/>
      <c r="BA77" s="8"/>
      <c r="BB77" s="8"/>
      <c r="BC77" s="8"/>
      <c r="BD77" s="8"/>
      <c r="BE77" s="8"/>
      <c r="BF77" s="8"/>
      <c r="BG77" s="8"/>
      <c r="BH77" s="8"/>
      <c r="BI77" s="8"/>
      <c r="BJ77" s="8"/>
      <c r="BK77" s="8"/>
      <c r="BL77" s="8"/>
      <c r="BM77" s="8"/>
      <c r="BN77" s="8"/>
    </row>
    <row r="78" spans="1:66" x14ac:dyDescent="0.3">
      <c r="A78" s="14">
        <v>76</v>
      </c>
      <c r="B78" s="20">
        <v>9992131.1513391342</v>
      </c>
      <c r="AH78" s="8"/>
      <c r="AI78" s="8"/>
      <c r="AJ78" s="8"/>
      <c r="AK78" s="8"/>
      <c r="AL78" s="8"/>
      <c r="AM78" s="8"/>
      <c r="AN78" s="8"/>
      <c r="AO78" s="8"/>
      <c r="AP78" s="8"/>
      <c r="AQ78" s="8"/>
      <c r="AY78" s="8"/>
      <c r="AZ78" s="8"/>
      <c r="BA78" s="8"/>
      <c r="BB78" s="8"/>
      <c r="BC78" s="8"/>
      <c r="BD78" s="8"/>
      <c r="BE78" s="8"/>
      <c r="BF78" s="8"/>
      <c r="BG78" s="8"/>
      <c r="BH78" s="8"/>
      <c r="BI78" s="8"/>
      <c r="BJ78" s="8"/>
      <c r="BK78" s="8"/>
      <c r="BL78" s="8"/>
      <c r="BM78" s="8"/>
      <c r="BN78" s="8"/>
    </row>
    <row r="79" spans="1:66" x14ac:dyDescent="0.3">
      <c r="A79" s="14">
        <v>77</v>
      </c>
      <c r="B79" s="20">
        <v>9361576.1790363789</v>
      </c>
      <c r="AH79" s="8"/>
      <c r="AI79" s="8"/>
      <c r="AJ79" s="8"/>
      <c r="AK79" s="8"/>
      <c r="AL79" s="8"/>
      <c r="AM79" s="8"/>
      <c r="AN79" s="8"/>
      <c r="AO79" s="8"/>
      <c r="AP79" s="8"/>
      <c r="AQ79" s="8"/>
      <c r="AY79" s="8"/>
      <c r="AZ79" s="8"/>
      <c r="BA79" s="8"/>
      <c r="BB79" s="8"/>
      <c r="BC79" s="8"/>
      <c r="BD79" s="8"/>
      <c r="BE79" s="8"/>
      <c r="BF79" s="8"/>
      <c r="BG79" s="8"/>
      <c r="BH79" s="8"/>
      <c r="BI79" s="8"/>
      <c r="BJ79" s="8"/>
      <c r="BK79" s="8"/>
      <c r="BL79" s="8"/>
      <c r="BM79" s="8"/>
      <c r="BN79" s="8"/>
    </row>
    <row r="80" spans="1:66" x14ac:dyDescent="0.3">
      <c r="A80" s="14">
        <v>78</v>
      </c>
      <c r="B80" s="20">
        <v>2162589.8146223081</v>
      </c>
      <c r="AH80" s="8"/>
      <c r="AI80" s="8"/>
      <c r="AJ80" s="8"/>
      <c r="AK80" s="8"/>
      <c r="AL80" s="8"/>
      <c r="AM80" s="8"/>
      <c r="AN80" s="8"/>
      <c r="AO80" s="8"/>
      <c r="AP80" s="8"/>
      <c r="AQ80" s="8"/>
      <c r="AY80" s="8"/>
      <c r="AZ80" s="8"/>
      <c r="BA80" s="8"/>
      <c r="BB80" s="8"/>
      <c r="BC80" s="8"/>
      <c r="BD80" s="8"/>
      <c r="BE80" s="8"/>
      <c r="BF80" s="8"/>
      <c r="BG80" s="8"/>
      <c r="BH80" s="8"/>
      <c r="BI80" s="8"/>
      <c r="BJ80" s="8"/>
      <c r="BK80" s="8"/>
      <c r="BL80" s="8"/>
      <c r="BM80" s="8"/>
      <c r="BN80" s="8"/>
    </row>
    <row r="81" spans="1:66" x14ac:dyDescent="0.3">
      <c r="A81" s="14">
        <v>79</v>
      </c>
      <c r="B81" s="20">
        <v>3046251.8326595342</v>
      </c>
      <c r="AH81" s="8"/>
      <c r="AI81" s="8"/>
      <c r="AJ81" s="8"/>
      <c r="AK81" s="8"/>
      <c r="AL81" s="8"/>
      <c r="AM81" s="8"/>
      <c r="AN81" s="8"/>
      <c r="AO81" s="8"/>
      <c r="AP81" s="8"/>
      <c r="AQ81" s="8"/>
      <c r="AY81" s="8"/>
      <c r="AZ81" s="8"/>
      <c r="BA81" s="8"/>
      <c r="BB81" s="8"/>
      <c r="BC81" s="8"/>
      <c r="BD81" s="8"/>
      <c r="BE81" s="8"/>
      <c r="BF81" s="8"/>
      <c r="BG81" s="8"/>
      <c r="BH81" s="8"/>
      <c r="BI81" s="8"/>
      <c r="BJ81" s="8"/>
      <c r="BK81" s="8"/>
      <c r="BL81" s="8"/>
      <c r="BM81" s="8"/>
      <c r="BN81" s="8"/>
    </row>
    <row r="82" spans="1:66" x14ac:dyDescent="0.3">
      <c r="A82" s="14">
        <v>80</v>
      </c>
      <c r="B82" s="20">
        <v>5820971.5891646957</v>
      </c>
      <c r="AH82" s="8"/>
      <c r="AI82" s="8"/>
      <c r="AJ82" s="8"/>
      <c r="AK82" s="8"/>
      <c r="AL82" s="8"/>
      <c r="AM82" s="8"/>
      <c r="AN82" s="8"/>
      <c r="AO82" s="8"/>
      <c r="AP82" s="8"/>
      <c r="AQ82" s="8"/>
      <c r="AY82" s="8"/>
      <c r="AZ82" s="8"/>
      <c r="BA82" s="8"/>
      <c r="BB82" s="8"/>
      <c r="BC82" s="8"/>
      <c r="BD82" s="8"/>
      <c r="BE82" s="8"/>
      <c r="BF82" s="8"/>
      <c r="BG82" s="8"/>
      <c r="BH82" s="8"/>
      <c r="BI82" s="8"/>
      <c r="BJ82" s="8"/>
      <c r="BK82" s="8"/>
      <c r="BL82" s="8"/>
      <c r="BM82" s="8"/>
      <c r="BN82" s="8"/>
    </row>
    <row r="83" spans="1:66" x14ac:dyDescent="0.3">
      <c r="A83" s="14">
        <v>81</v>
      </c>
      <c r="B83" s="20">
        <v>1087012.6068324095</v>
      </c>
      <c r="AH83" s="8"/>
      <c r="AI83" s="8"/>
      <c r="AJ83" s="8"/>
      <c r="AK83" s="8"/>
      <c r="AL83" s="8"/>
      <c r="AM83" s="8"/>
      <c r="AN83" s="8"/>
      <c r="AO83" s="8"/>
      <c r="AP83" s="8"/>
      <c r="AQ83" s="8"/>
      <c r="AY83" s="8"/>
      <c r="AZ83" s="8"/>
      <c r="BA83" s="8"/>
      <c r="BB83" s="8"/>
      <c r="BC83" s="8"/>
      <c r="BD83" s="8"/>
      <c r="BE83" s="8"/>
      <c r="BF83" s="8"/>
      <c r="BG83" s="8"/>
      <c r="BH83" s="8"/>
      <c r="BI83" s="8"/>
      <c r="BJ83" s="8"/>
      <c r="BK83" s="8"/>
      <c r="BL83" s="8"/>
      <c r="BM83" s="8"/>
      <c r="BN83" s="8"/>
    </row>
    <row r="84" spans="1:66" x14ac:dyDescent="0.3">
      <c r="A84" s="14">
        <v>82</v>
      </c>
      <c r="B84" s="20">
        <v>8284181.2459314326</v>
      </c>
      <c r="AH84" s="8"/>
      <c r="AI84" s="8"/>
      <c r="AJ84" s="8"/>
      <c r="AK84" s="8"/>
      <c r="AL84" s="8"/>
      <c r="AM84" s="8"/>
      <c r="AN84" s="8"/>
      <c r="AO84" s="8"/>
      <c r="AP84" s="8"/>
      <c r="AQ84" s="8"/>
      <c r="AY84" s="8"/>
      <c r="AZ84" s="8"/>
      <c r="BA84" s="8"/>
      <c r="BB84" s="8"/>
      <c r="BC84" s="8"/>
      <c r="BD84" s="8"/>
      <c r="BE84" s="8"/>
      <c r="BF84" s="8"/>
      <c r="BG84" s="8"/>
      <c r="BH84" s="8"/>
      <c r="BI84" s="8"/>
      <c r="BJ84" s="8"/>
      <c r="BK84" s="8"/>
      <c r="BL84" s="8"/>
      <c r="BM84" s="8"/>
      <c r="BN84" s="8"/>
    </row>
    <row r="85" spans="1:66" x14ac:dyDescent="0.3">
      <c r="A85" s="14">
        <v>83</v>
      </c>
      <c r="B85" s="20">
        <v>7022770.6570224948</v>
      </c>
      <c r="AH85" s="8"/>
      <c r="AI85" s="8"/>
      <c r="AJ85" s="8"/>
      <c r="AK85" s="8"/>
      <c r="AL85" s="8"/>
      <c r="AM85" s="8"/>
      <c r="AN85" s="8"/>
      <c r="AO85" s="8"/>
      <c r="AP85" s="8"/>
      <c r="AQ85" s="8"/>
      <c r="AY85" s="8"/>
      <c r="AZ85" s="8"/>
      <c r="BA85" s="8"/>
      <c r="BB85" s="8"/>
      <c r="BC85" s="8"/>
      <c r="BD85" s="8"/>
      <c r="BE85" s="8"/>
      <c r="BF85" s="8"/>
      <c r="BG85" s="8"/>
      <c r="BH85" s="8"/>
      <c r="BI85" s="8"/>
      <c r="BJ85" s="8"/>
      <c r="BK85" s="8"/>
      <c r="BL85" s="8"/>
      <c r="BM85" s="8"/>
      <c r="BN85" s="8"/>
    </row>
    <row r="86" spans="1:66" x14ac:dyDescent="0.3">
      <c r="A86" s="14">
        <v>84</v>
      </c>
      <c r="B86" s="20">
        <v>7017426.3148520356</v>
      </c>
      <c r="AH86" s="8"/>
      <c r="AI86" s="8"/>
      <c r="AJ86" s="8"/>
      <c r="AK86" s="8"/>
      <c r="AL86" s="8"/>
      <c r="AM86" s="8"/>
      <c r="AN86" s="8"/>
      <c r="AO86" s="8"/>
      <c r="AP86" s="8"/>
      <c r="AQ86" s="8"/>
      <c r="AY86" s="8"/>
      <c r="AZ86" s="8"/>
      <c r="BA86" s="8"/>
      <c r="BB86" s="8"/>
      <c r="BC86" s="8"/>
      <c r="BD86" s="8"/>
      <c r="BE86" s="8"/>
      <c r="BF86" s="8"/>
      <c r="BG86" s="8"/>
      <c r="BH86" s="8"/>
      <c r="BI86" s="8"/>
      <c r="BJ86" s="8"/>
      <c r="BK86" s="8"/>
      <c r="BL86" s="8"/>
      <c r="BM86" s="8"/>
      <c r="BN86" s="8"/>
    </row>
    <row r="87" spans="1:66" x14ac:dyDescent="0.3">
      <c r="A87" s="14">
        <v>85</v>
      </c>
      <c r="B87" s="20">
        <v>8890157.0062607527</v>
      </c>
      <c r="AH87" s="8"/>
      <c r="AI87" s="8"/>
      <c r="AJ87" s="8"/>
      <c r="AK87" s="8"/>
      <c r="AL87" s="8"/>
      <c r="AM87" s="8"/>
      <c r="AN87" s="8"/>
      <c r="AO87" s="8"/>
      <c r="AP87" s="8"/>
      <c r="AQ87" s="8"/>
      <c r="AY87" s="8"/>
      <c r="AZ87" s="8"/>
      <c r="BA87" s="8"/>
      <c r="BB87" s="8"/>
      <c r="BC87" s="8"/>
      <c r="BD87" s="8"/>
      <c r="BE87" s="8"/>
      <c r="BF87" s="8"/>
      <c r="BG87" s="8"/>
      <c r="BH87" s="8"/>
      <c r="BI87" s="8"/>
      <c r="BJ87" s="8"/>
      <c r="BK87" s="8"/>
      <c r="BL87" s="8"/>
      <c r="BM87" s="8"/>
      <c r="BN87" s="8"/>
    </row>
    <row r="88" spans="1:66" x14ac:dyDescent="0.3">
      <c r="A88" s="14">
        <v>86</v>
      </c>
      <c r="B88" s="20">
        <v>6032498.9123655194</v>
      </c>
      <c r="AH88" s="8"/>
      <c r="AI88" s="8"/>
      <c r="AJ88" s="8"/>
      <c r="AK88" s="8"/>
      <c r="AL88" s="8"/>
      <c r="AM88" s="8"/>
      <c r="AN88" s="8"/>
      <c r="AO88" s="8"/>
      <c r="AP88" s="8"/>
      <c r="AQ88" s="8"/>
      <c r="AY88" s="8"/>
      <c r="AZ88" s="8"/>
      <c r="BA88" s="8"/>
      <c r="BB88" s="8"/>
      <c r="BC88" s="8"/>
      <c r="BD88" s="8"/>
      <c r="BE88" s="8"/>
      <c r="BF88" s="8"/>
      <c r="BG88" s="8"/>
      <c r="BH88" s="8"/>
      <c r="BI88" s="8"/>
      <c r="BJ88" s="8"/>
      <c r="BK88" s="8"/>
      <c r="BL88" s="8"/>
      <c r="BM88" s="8"/>
      <c r="BN88" s="8"/>
    </row>
    <row r="89" spans="1:66" x14ac:dyDescent="0.3">
      <c r="A89" s="14">
        <v>87</v>
      </c>
      <c r="B89" s="20">
        <v>5585312.318196197</v>
      </c>
      <c r="AH89" s="8"/>
      <c r="AI89" s="8"/>
      <c r="AJ89" s="8"/>
      <c r="AK89" s="8"/>
      <c r="AL89" s="8"/>
      <c r="AM89" s="8"/>
      <c r="AN89" s="8"/>
      <c r="AO89" s="8"/>
      <c r="AP89" s="8"/>
      <c r="AQ89" s="8"/>
      <c r="AY89" s="8"/>
      <c r="AZ89" s="8"/>
      <c r="BA89" s="8"/>
      <c r="BB89" s="8"/>
      <c r="BC89" s="8"/>
      <c r="BD89" s="8"/>
      <c r="BE89" s="8"/>
      <c r="BF89" s="8"/>
      <c r="BG89" s="8"/>
      <c r="BH89" s="8"/>
      <c r="BI89" s="8"/>
      <c r="BJ89" s="8"/>
      <c r="BK89" s="8"/>
      <c r="BL89" s="8"/>
      <c r="BM89" s="8"/>
      <c r="BN89" s="8"/>
    </row>
    <row r="90" spans="1:66" x14ac:dyDescent="0.3">
      <c r="A90" s="14">
        <v>88</v>
      </c>
      <c r="B90" s="20">
        <v>8909830.4093597531</v>
      </c>
      <c r="AH90" s="8"/>
      <c r="AI90" s="8"/>
      <c r="AJ90" s="8"/>
      <c r="AK90" s="8"/>
      <c r="AL90" s="8"/>
      <c r="AM90" s="8"/>
      <c r="AN90" s="8"/>
      <c r="AO90" s="8"/>
      <c r="AP90" s="8"/>
      <c r="AQ90" s="8"/>
      <c r="AY90" s="8"/>
      <c r="AZ90" s="8"/>
      <c r="BA90" s="8"/>
      <c r="BB90" s="8"/>
      <c r="BC90" s="8"/>
      <c r="BD90" s="8"/>
      <c r="BE90" s="8"/>
      <c r="BF90" s="8"/>
      <c r="BG90" s="8"/>
      <c r="BH90" s="8"/>
      <c r="BI90" s="8"/>
      <c r="BJ90" s="8"/>
      <c r="BK90" s="8"/>
      <c r="BL90" s="8"/>
      <c r="BM90" s="8"/>
      <c r="BN90" s="8"/>
    </row>
    <row r="91" spans="1:66" x14ac:dyDescent="0.3">
      <c r="A91" s="14">
        <v>89</v>
      </c>
      <c r="B91" s="20">
        <v>3697328.4180583921</v>
      </c>
      <c r="AH91" s="8"/>
      <c r="AI91" s="8"/>
      <c r="AJ91" s="8"/>
      <c r="AK91" s="8"/>
      <c r="AL91" s="8"/>
      <c r="AM91" s="8"/>
      <c r="AN91" s="8"/>
      <c r="AO91" s="8"/>
      <c r="AP91" s="8"/>
      <c r="AQ91" s="8"/>
      <c r="AY91" s="8"/>
      <c r="AZ91" s="8"/>
      <c r="BA91" s="8"/>
      <c r="BB91" s="8"/>
      <c r="BC91" s="8"/>
      <c r="BD91" s="8"/>
      <c r="BE91" s="8"/>
      <c r="BF91" s="8"/>
      <c r="BG91" s="8"/>
      <c r="BH91" s="8"/>
      <c r="BI91" s="8"/>
      <c r="BJ91" s="8"/>
      <c r="BK91" s="8"/>
      <c r="BL91" s="8"/>
      <c r="BM91" s="8"/>
      <c r="BN91" s="8"/>
    </row>
    <row r="92" spans="1:66" x14ac:dyDescent="0.3">
      <c r="A92" s="14">
        <v>90</v>
      </c>
      <c r="B92" s="20">
        <v>6549490.3309275815</v>
      </c>
      <c r="AH92" s="8"/>
      <c r="AI92" s="8"/>
      <c r="AJ92" s="8"/>
      <c r="AK92" s="8"/>
      <c r="AL92" s="8"/>
      <c r="AM92" s="8"/>
      <c r="AN92" s="8"/>
      <c r="AO92" s="8"/>
      <c r="AP92" s="8"/>
      <c r="AQ92" s="8"/>
      <c r="AY92" s="8"/>
      <c r="AZ92" s="8"/>
      <c r="BA92" s="8"/>
      <c r="BB92" s="8"/>
      <c r="BC92" s="8"/>
      <c r="BD92" s="8"/>
      <c r="BE92" s="8"/>
      <c r="BF92" s="8"/>
      <c r="BG92" s="8"/>
      <c r="BH92" s="8"/>
      <c r="BI92" s="8"/>
      <c r="BJ92" s="8"/>
      <c r="BK92" s="8"/>
      <c r="BL92" s="8"/>
      <c r="BM92" s="8"/>
      <c r="BN92" s="8"/>
    </row>
    <row r="93" spans="1:66" x14ac:dyDescent="0.3">
      <c r="A93" s="14">
        <v>91</v>
      </c>
      <c r="B93" s="20">
        <v>3469552.3344503604</v>
      </c>
      <c r="AH93" s="8"/>
      <c r="AI93" s="8"/>
      <c r="AJ93" s="8"/>
      <c r="AK93" s="8"/>
      <c r="AL93" s="8"/>
      <c r="AM93" s="8"/>
      <c r="AN93" s="8"/>
      <c r="AO93" s="8"/>
      <c r="AP93" s="8"/>
      <c r="AQ93" s="8"/>
      <c r="AY93" s="8"/>
      <c r="AZ93" s="8"/>
      <c r="BA93" s="8"/>
      <c r="BB93" s="8"/>
      <c r="BC93" s="8"/>
      <c r="BD93" s="8"/>
      <c r="BE93" s="8"/>
      <c r="BF93" s="8"/>
      <c r="BG93" s="8"/>
      <c r="BH93" s="8"/>
      <c r="BI93" s="8"/>
      <c r="BJ93" s="8"/>
      <c r="BK93" s="8"/>
      <c r="BL93" s="8"/>
      <c r="BM93" s="8"/>
      <c r="BN93" s="8"/>
    </row>
    <row r="94" spans="1:66" x14ac:dyDescent="0.3">
      <c r="A94" s="14">
        <v>92</v>
      </c>
      <c r="B94" s="20">
        <v>3072031.1868078634</v>
      </c>
      <c r="AH94" s="8"/>
      <c r="AI94" s="8"/>
      <c r="AJ94" s="8"/>
      <c r="AK94" s="8"/>
      <c r="AL94" s="8"/>
      <c r="AM94" s="8"/>
      <c r="AN94" s="8"/>
      <c r="AO94" s="8"/>
      <c r="AP94" s="8"/>
      <c r="AQ94" s="8"/>
      <c r="AY94" s="8"/>
      <c r="AZ94" s="8"/>
      <c r="BA94" s="8"/>
      <c r="BB94" s="8"/>
      <c r="BC94" s="8"/>
      <c r="BD94" s="8"/>
      <c r="BE94" s="8"/>
      <c r="BF94" s="8"/>
      <c r="BG94" s="8"/>
      <c r="BH94" s="8"/>
      <c r="BI94" s="8"/>
      <c r="BJ94" s="8"/>
      <c r="BK94" s="8"/>
      <c r="BL94" s="8"/>
      <c r="BM94" s="8"/>
      <c r="BN94" s="8"/>
    </row>
    <row r="95" spans="1:66" x14ac:dyDescent="0.3">
      <c r="A95" s="14">
        <v>93</v>
      </c>
      <c r="B95" s="20">
        <v>6510202.6043786313</v>
      </c>
      <c r="AH95" s="8"/>
      <c r="AI95" s="8"/>
      <c r="AJ95" s="8"/>
      <c r="AK95" s="8"/>
      <c r="AL95" s="8"/>
      <c r="AM95" s="8"/>
      <c r="AN95" s="8"/>
      <c r="AO95" s="8"/>
      <c r="AP95" s="8"/>
      <c r="AQ95" s="8"/>
      <c r="AY95" s="8"/>
      <c r="AZ95" s="8"/>
      <c r="BA95" s="8"/>
      <c r="BB95" s="8"/>
      <c r="BC95" s="8"/>
      <c r="BD95" s="8"/>
      <c r="BE95" s="8"/>
      <c r="BF95" s="8"/>
      <c r="BG95" s="8"/>
      <c r="BH95" s="8"/>
      <c r="BI95" s="8"/>
      <c r="BJ95" s="8"/>
      <c r="BK95" s="8"/>
      <c r="BL95" s="8"/>
      <c r="BM95" s="8"/>
      <c r="BN95" s="8"/>
    </row>
    <row r="96" spans="1:66" x14ac:dyDescent="0.3">
      <c r="A96" s="14">
        <v>94</v>
      </c>
      <c r="B96" s="20">
        <v>7406684.3477021335</v>
      </c>
      <c r="AH96" s="8"/>
      <c r="AI96" s="8"/>
      <c r="AJ96" s="8"/>
      <c r="AK96" s="8"/>
      <c r="AL96" s="8"/>
      <c r="AM96" s="8"/>
      <c r="AN96" s="8"/>
      <c r="AO96" s="8"/>
      <c r="AP96" s="8"/>
      <c r="AQ96" s="8"/>
      <c r="AY96" s="8"/>
      <c r="AZ96" s="8"/>
      <c r="BA96" s="8"/>
      <c r="BB96" s="8"/>
      <c r="BC96" s="8"/>
      <c r="BD96" s="8"/>
      <c r="BE96" s="8"/>
      <c r="BF96" s="8"/>
      <c r="BG96" s="8"/>
      <c r="BH96" s="8"/>
      <c r="BI96" s="8"/>
      <c r="BJ96" s="8"/>
      <c r="BK96" s="8"/>
      <c r="BL96" s="8"/>
      <c r="BM96" s="8"/>
      <c r="BN96" s="8"/>
    </row>
    <row r="97" spans="1:66" x14ac:dyDescent="0.3">
      <c r="A97" s="14">
        <v>95</v>
      </c>
      <c r="B97" s="20">
        <v>6430719.9361823369</v>
      </c>
      <c r="AH97" s="8"/>
      <c r="AI97" s="8"/>
      <c r="AJ97" s="8"/>
      <c r="AK97" s="8"/>
      <c r="AL97" s="8"/>
      <c r="AM97" s="8"/>
      <c r="AN97" s="8"/>
      <c r="AO97" s="8"/>
      <c r="AP97" s="8"/>
      <c r="AQ97" s="8"/>
      <c r="AY97" s="8"/>
      <c r="AZ97" s="8"/>
      <c r="BA97" s="8"/>
      <c r="BB97" s="8"/>
      <c r="BC97" s="8"/>
      <c r="BD97" s="8"/>
      <c r="BE97" s="8"/>
      <c r="BF97" s="8"/>
      <c r="BG97" s="8"/>
      <c r="BH97" s="8"/>
      <c r="BI97" s="8"/>
      <c r="BJ97" s="8"/>
      <c r="BK97" s="8"/>
      <c r="BL97" s="8"/>
      <c r="BM97" s="8"/>
      <c r="BN97" s="8"/>
    </row>
    <row r="98" spans="1:66" x14ac:dyDescent="0.3">
      <c r="A98" s="14">
        <v>96</v>
      </c>
      <c r="B98" s="20">
        <v>4116257.2079129443</v>
      </c>
      <c r="AH98" s="8"/>
      <c r="AI98" s="8"/>
      <c r="AJ98" s="8"/>
      <c r="AK98" s="8"/>
      <c r="AL98" s="8"/>
      <c r="AM98" s="8"/>
      <c r="AN98" s="8"/>
      <c r="AO98" s="8"/>
      <c r="AP98" s="8"/>
      <c r="AQ98" s="8"/>
      <c r="AY98" s="8"/>
      <c r="AZ98" s="8"/>
      <c r="BA98" s="8"/>
      <c r="BB98" s="8"/>
      <c r="BC98" s="8"/>
      <c r="BD98" s="8"/>
      <c r="BE98" s="8"/>
      <c r="BF98" s="8"/>
      <c r="BG98" s="8"/>
      <c r="BH98" s="8"/>
      <c r="BI98" s="8"/>
      <c r="BJ98" s="8"/>
      <c r="BK98" s="8"/>
      <c r="BL98" s="8"/>
      <c r="BM98" s="8"/>
      <c r="BN98" s="8"/>
    </row>
    <row r="99" spans="1:66" x14ac:dyDescent="0.3">
      <c r="A99" s="14">
        <v>97</v>
      </c>
      <c r="B99" s="20">
        <v>8414661.6632796712</v>
      </c>
      <c r="AH99" s="8"/>
      <c r="AI99" s="8"/>
      <c r="AJ99" s="8"/>
      <c r="AK99" s="8"/>
      <c r="AL99" s="8"/>
      <c r="AM99" s="8"/>
      <c r="AN99" s="8"/>
      <c r="AO99" s="8"/>
      <c r="AP99" s="8"/>
      <c r="AQ99" s="8"/>
      <c r="AY99" s="8"/>
      <c r="AZ99" s="8"/>
      <c r="BA99" s="8"/>
      <c r="BB99" s="8"/>
      <c r="BC99" s="8"/>
      <c r="BD99" s="8"/>
      <c r="BE99" s="8"/>
      <c r="BF99" s="8"/>
      <c r="BG99" s="8"/>
      <c r="BH99" s="8"/>
      <c r="BI99" s="8"/>
      <c r="BJ99" s="8"/>
      <c r="BK99" s="8"/>
      <c r="BL99" s="8"/>
      <c r="BM99" s="8"/>
      <c r="BN99" s="8"/>
    </row>
    <row r="100" spans="1:66" x14ac:dyDescent="0.3">
      <c r="A100" s="14">
        <v>98</v>
      </c>
      <c r="B100" s="20">
        <v>2578433.4731276752</v>
      </c>
      <c r="AH100" s="8"/>
      <c r="AI100" s="8"/>
      <c r="AJ100" s="8"/>
      <c r="AK100" s="8"/>
      <c r="AL100" s="8"/>
      <c r="AM100" s="8"/>
      <c r="AN100" s="8"/>
      <c r="AO100" s="8"/>
      <c r="AP100" s="8"/>
      <c r="AQ100" s="8"/>
      <c r="AY100" s="8"/>
      <c r="AZ100" s="8"/>
      <c r="BA100" s="8"/>
      <c r="BB100" s="8"/>
      <c r="BC100" s="8"/>
      <c r="BD100" s="8"/>
      <c r="BE100" s="8"/>
      <c r="BF100" s="8"/>
      <c r="BG100" s="8"/>
      <c r="BH100" s="8"/>
      <c r="BI100" s="8"/>
      <c r="BJ100" s="8"/>
      <c r="BK100" s="8"/>
      <c r="BL100" s="8"/>
      <c r="BM100" s="8"/>
      <c r="BN100" s="8"/>
    </row>
    <row r="101" spans="1:66" x14ac:dyDescent="0.3">
      <c r="A101" s="14">
        <v>99</v>
      </c>
      <c r="B101" s="20">
        <v>6596889.9792805407</v>
      </c>
      <c r="AH101" s="8"/>
      <c r="AI101" s="8"/>
      <c r="AJ101" s="8"/>
      <c r="AK101" s="8"/>
      <c r="AL101" s="8"/>
      <c r="AM101" s="8"/>
      <c r="AN101" s="8"/>
      <c r="AO101" s="8"/>
      <c r="AP101" s="8"/>
      <c r="AQ101" s="8"/>
      <c r="AY101" s="8"/>
      <c r="AZ101" s="8"/>
      <c r="BA101" s="8"/>
      <c r="BB101" s="8"/>
      <c r="BC101" s="8"/>
      <c r="BD101" s="8"/>
      <c r="BE101" s="8"/>
      <c r="BF101" s="8"/>
      <c r="BG101" s="8"/>
      <c r="BH101" s="8"/>
      <c r="BI101" s="8"/>
      <c r="BJ101" s="8"/>
      <c r="BK101" s="8"/>
      <c r="BL101" s="8"/>
      <c r="BM101" s="8"/>
      <c r="BN101" s="8"/>
    </row>
    <row r="102" spans="1:66" x14ac:dyDescent="0.3">
      <c r="A102" s="14">
        <v>100</v>
      </c>
      <c r="B102" s="20">
        <v>4521242.3123486023</v>
      </c>
      <c r="AH102" s="8"/>
      <c r="AI102" s="8"/>
      <c r="AJ102" s="8"/>
      <c r="AK102" s="8"/>
      <c r="AL102" s="8"/>
      <c r="AM102" s="8"/>
      <c r="AN102" s="8"/>
      <c r="AO102" s="8"/>
      <c r="AP102" s="8"/>
      <c r="AQ102" s="8"/>
      <c r="AY102" s="8"/>
      <c r="AZ102" s="8"/>
      <c r="BA102" s="8"/>
      <c r="BB102" s="8"/>
      <c r="BC102" s="8"/>
      <c r="BD102" s="8"/>
      <c r="BE102" s="8"/>
      <c r="BF102" s="8"/>
      <c r="BG102" s="8"/>
      <c r="BH102" s="8"/>
      <c r="BI102" s="8"/>
      <c r="BJ102" s="8"/>
      <c r="BK102" s="8"/>
      <c r="BL102" s="8"/>
      <c r="BM102" s="8"/>
      <c r="BN102" s="8"/>
    </row>
    <row r="103" spans="1:66" x14ac:dyDescent="0.3">
      <c r="A103" s="18" t="s">
        <v>44</v>
      </c>
    </row>
  </sheetData>
  <dataConsolidate/>
  <mergeCells count="3">
    <mergeCell ref="F2:G2"/>
    <mergeCell ref="I4:K4"/>
    <mergeCell ref="L4:N4"/>
  </mergeCells>
  <pageMargins left="0.75" right="0.75" top="1" bottom="1" header="0.5" footer="0.5"/>
  <pageSetup orientation="portrait" horizontalDpi="200" verticalDpi="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Cost of Implementation</vt:lpstr>
      <vt:lpstr>Direct Cost Savings</vt:lpstr>
      <vt:lpstr>Indirect Cost Savings</vt:lpstr>
      <vt:lpstr>Net Benefit</vt:lpstr>
      <vt:lpstr>MCSim1</vt:lpstr>
      <vt:lpstr>MCSim2</vt:lpstr>
      <vt:lpstr>MCSim3</vt:lpstr>
      <vt:lpstr>MCSim4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tan</dc:creator>
  <cp:lastModifiedBy>denis tan</cp:lastModifiedBy>
  <dcterms:created xsi:type="dcterms:W3CDTF">2019-10-10T08:09:26Z</dcterms:created>
  <dcterms:modified xsi:type="dcterms:W3CDTF">2020-04-27T00:14:33Z</dcterms:modified>
</cp:coreProperties>
</file>