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 Import" sheetId="1" r:id="rId4"/>
  </sheets>
</workbook>
</file>

<file path=xl/sharedStrings.xml><?xml version="1.0" encoding="utf-8"?>
<sst xmlns="http://schemas.openxmlformats.org/spreadsheetml/2006/main" uniqueCount="48">
  <si>
    <t>Company</t>
  </si>
  <si>
    <t>Area/Run</t>
  </si>
  <si>
    <t>Field/Battery</t>
  </si>
  <si>
    <t>Location</t>
  </si>
  <si>
    <t>Program</t>
  </si>
  <si>
    <t>Date</t>
  </si>
  <si>
    <t>Gas Prod</t>
  </si>
  <si>
    <t>Oil Prod</t>
  </si>
  <si>
    <t>Water Prod</t>
  </si>
  <si>
    <t>Total</t>
  </si>
  <si>
    <t xml:space="preserve">Chemical Name </t>
  </si>
  <si>
    <t>Chemical Type</t>
  </si>
  <si>
    <t>Days In Month</t>
  </si>
  <si>
    <t>Based On</t>
  </si>
  <si>
    <t>Tank Size</t>
  </si>
  <si>
    <t>Inv - Start</t>
  </si>
  <si>
    <t>Inv - Delivered</t>
  </si>
  <si>
    <t>Inv - End</t>
  </si>
  <si>
    <t>Chem Used</t>
  </si>
  <si>
    <t>Batch Size</t>
  </si>
  <si>
    <t>Actual Frequency</t>
  </si>
  <si>
    <t>Usage Rate</t>
  </si>
  <si>
    <t>Chem Days Remaining</t>
  </si>
  <si>
    <t>Target Rate</t>
  </si>
  <si>
    <t>Target PPM</t>
  </si>
  <si>
    <t>Vendor Target</t>
  </si>
  <si>
    <t>Min Rate</t>
  </si>
  <si>
    <t>Over/Under</t>
  </si>
  <si>
    <t>Unit Cost</t>
  </si>
  <si>
    <t>Over Cost</t>
  </si>
  <si>
    <t>Cost Centre</t>
  </si>
  <si>
    <t>Vendor Budget</t>
  </si>
  <si>
    <t>Total Cost</t>
  </si>
  <si>
    <t>Comments</t>
  </si>
  <si>
    <t>Crescent Point</t>
  </si>
  <si>
    <t>Run 8</t>
  </si>
  <si>
    <t>Minton 01-10-003-21W2</t>
  </si>
  <si>
    <t>13-8-3-21w2</t>
  </si>
  <si>
    <t>Continuous</t>
  </si>
  <si>
    <t>F-2451</t>
  </si>
  <si>
    <t>Slugging Demulsifier</t>
  </si>
  <si>
    <t>Program Taken Over on July 4/16</t>
  </si>
  <si>
    <t>6-2-3-21w2</t>
  </si>
  <si>
    <t>Program Started July 29/16</t>
  </si>
  <si>
    <t>C-910</t>
  </si>
  <si>
    <t>Corrosion Inhibitor</t>
  </si>
  <si>
    <t>3-17-3-21w2</t>
  </si>
  <si>
    <t>Program Started on June 28/16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</si>
</sst>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.00&quot; &quot;;&quot;-&quot;* #,##0.00&quot; &quot;;&quot; &quot;* &quot;-&quot;??&quot; &quot;"/>
    <numFmt numFmtId="60" formatCode="&quot; &quot;&quot;$&quot;* #,##0.00&quot; &quot;;&quot;-&quot;&quot;$&quot;* #,##0.00&quot; &quot;;&quot; &quot;&quot;$&quot;* &quot;-&quot;??&quot; &quot;"/>
  </numFmts>
  <fonts count="3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H5"/>
  <sheetViews>
    <sheetView workbookViewId="0" showGridLines="0" defaultGridColor="1"/>
  </sheetViews>
  <sheetFormatPr defaultColWidth="8.83333" defaultRowHeight="15" customHeight="1" outlineLevelRow="0" outlineLevelCol="0"/>
  <cols>
    <col min="1" max="1" width="14" style="1" customWidth="1"/>
    <col min="2" max="2" width="8.85156" style="1" customWidth="1"/>
    <col min="3" max="3" width="20.1719" style="1" customWidth="1"/>
    <col min="4" max="4" width="26.8516" style="1" customWidth="1"/>
    <col min="5" max="5" width="18.3516" style="1" customWidth="1"/>
    <col min="6" max="6" width="10.6719" style="1" customWidth="1"/>
    <col min="7" max="7" width="8.67188" style="1" customWidth="1"/>
    <col min="8" max="8" width="8.17188" style="1" customWidth="1"/>
    <col min="9" max="9" width="11" style="1" customWidth="1"/>
    <col min="10" max="10" width="5.5" style="1" customWidth="1"/>
    <col min="11" max="11" width="15.5" style="1" customWidth="1"/>
    <col min="12" max="12" width="27.6719" style="1" customWidth="1"/>
    <col min="13" max="13" width="13.6719" style="1" customWidth="1"/>
    <col min="14" max="14" width="8.85156" style="1" customWidth="1"/>
    <col min="15" max="15" width="9.17188" style="1" customWidth="1"/>
    <col min="16" max="16" width="9.5" style="1" customWidth="1"/>
    <col min="17" max="17" width="14.1719" style="1" customWidth="1"/>
    <col min="18" max="18" width="8.5" style="1" customWidth="1"/>
    <col min="19" max="19" width="11" style="1" customWidth="1"/>
    <col min="20" max="20" width="9.85156" style="1" customWidth="1"/>
    <col min="21" max="21" width="9.85156" style="1" customWidth="1"/>
    <col min="22" max="22" width="10.6719" style="1" customWidth="1"/>
    <col min="23" max="23" width="20.8516" style="1" customWidth="1"/>
    <col min="24" max="24" width="11" style="1" customWidth="1"/>
    <col min="25" max="25" width="11" style="1" customWidth="1"/>
    <col min="26" max="26" width="13.6719" style="1" customWidth="1"/>
    <col min="27" max="27" width="8.85156" style="1" customWidth="1"/>
    <col min="28" max="28" width="11.5" style="1" customWidth="1"/>
    <col min="29" max="29" width="9" style="1" customWidth="1"/>
    <col min="30" max="30" width="10.5" style="1" customWidth="1"/>
    <col min="31" max="31" width="11.3516" style="1" customWidth="1"/>
    <col min="32" max="32" width="14.5" style="1" customWidth="1"/>
    <col min="33" max="33" width="10.5" style="1" customWidth="1"/>
    <col min="34" max="34" width="46.3516" style="1" customWidth="1"/>
    <col min="35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</row>
    <row r="2" ht="15" customHeight="1">
      <c r="A2" t="s" s="2">
        <v>34</v>
      </c>
      <c r="B2" t="s" s="2">
        <v>35</v>
      </c>
      <c r="C2" t="s" s="2">
        <v>36</v>
      </c>
      <c r="D2" t="s" s="2">
        <v>37</v>
      </c>
      <c r="E2" t="s" s="2">
        <v>38</v>
      </c>
      <c r="F2" s="3">
        <v>42552</v>
      </c>
      <c r="G2" s="4"/>
      <c r="H2" s="4"/>
      <c r="I2" s="4"/>
      <c r="J2" s="4"/>
      <c r="K2" t="s" s="2">
        <v>39</v>
      </c>
      <c r="L2" t="s" s="2">
        <v>40</v>
      </c>
      <c r="M2" s="5">
        <v>30</v>
      </c>
      <c r="N2" s="4"/>
      <c r="O2" s="5">
        <v>416</v>
      </c>
      <c r="P2" s="5">
        <v>48</v>
      </c>
      <c r="Q2" s="5">
        <v>366</v>
      </c>
      <c r="R2" s="5">
        <v>370</v>
      </c>
      <c r="S2" s="5">
        <f>SUM(P2+Q2-R2)</f>
        <v>44</v>
      </c>
      <c r="T2" t="s" s="2">
        <f>IF(E2="Batch",Q2,"")</f>
      </c>
      <c r="U2" s="6"/>
      <c r="V2" s="7">
        <f>S2/M2</f>
        <v>1.466666666666667</v>
      </c>
      <c r="W2" s="8">
        <f>R2/V2</f>
        <v>252.2727272727273</v>
      </c>
      <c r="X2" s="5">
        <v>1</v>
      </c>
      <c r="Y2" s="4"/>
      <c r="Z2" s="5">
        <v>1</v>
      </c>
      <c r="AA2" s="4"/>
      <c r="AB2" s="6">
        <f>V2-X2</f>
        <v>0.4666666666666666</v>
      </c>
      <c r="AC2" s="9">
        <v>6.62</v>
      </c>
      <c r="AD2" s="9">
        <f>AC2*(AB2*M2)</f>
        <v>92.67999999999998</v>
      </c>
      <c r="AE2" s="4"/>
      <c r="AF2" s="9">
        <f>AC2*(Z2*M2)</f>
        <v>198.6</v>
      </c>
      <c r="AG2" s="9">
        <f>AC2*S2</f>
        <v>291.28</v>
      </c>
      <c r="AH2" t="s" s="2">
        <v>41</v>
      </c>
    </row>
    <row r="3" ht="15" customHeight="1">
      <c r="A3" t="s" s="2">
        <v>34</v>
      </c>
      <c r="B3" t="s" s="2">
        <v>35</v>
      </c>
      <c r="C3" t="s" s="2">
        <v>36</v>
      </c>
      <c r="D3" t="s" s="2">
        <v>42</v>
      </c>
      <c r="E3" t="s" s="2">
        <v>38</v>
      </c>
      <c r="F3" s="3">
        <v>42552</v>
      </c>
      <c r="G3" s="4"/>
      <c r="H3" s="4"/>
      <c r="I3" s="4"/>
      <c r="J3" s="4"/>
      <c r="K3" t="s" s="2">
        <v>39</v>
      </c>
      <c r="L3" t="s" s="2">
        <v>40</v>
      </c>
      <c r="M3" s="5">
        <v>30</v>
      </c>
      <c r="N3" s="4"/>
      <c r="O3" s="5">
        <v>208</v>
      </c>
      <c r="P3" s="5">
        <v>150</v>
      </c>
      <c r="Q3" s="5">
        <v>289</v>
      </c>
      <c r="R3" s="5">
        <v>370</v>
      </c>
      <c r="S3" s="5">
        <f>SUM(P3+Q3-R3)</f>
        <v>69</v>
      </c>
      <c r="T3" t="s" s="2">
        <f>IF(E3="Batch",Q3,"")</f>
      </c>
      <c r="U3" s="6"/>
      <c r="V3" s="7">
        <f>S3/M3</f>
        <v>2.3</v>
      </c>
      <c r="W3" s="8">
        <f>R3/V3</f>
        <v>160.8695652173913</v>
      </c>
      <c r="X3" s="5">
        <v>1</v>
      </c>
      <c r="Y3" s="4"/>
      <c r="Z3" s="5">
        <v>1</v>
      </c>
      <c r="AA3" s="4"/>
      <c r="AB3" s="6">
        <f>V3-X3</f>
        <v>1.3</v>
      </c>
      <c r="AC3" s="9">
        <v>6.62</v>
      </c>
      <c r="AD3" s="9">
        <f>AC3*(AB3*M3)</f>
        <v>258.1799999999999</v>
      </c>
      <c r="AE3" s="4"/>
      <c r="AF3" s="9">
        <f>AC3*(Z3*M3)</f>
        <v>198.6</v>
      </c>
      <c r="AG3" s="9">
        <f>AC3*S3</f>
        <v>456.78</v>
      </c>
      <c r="AH3" t="s" s="2">
        <v>43</v>
      </c>
    </row>
    <row r="4" ht="15" customHeight="1">
      <c r="A4" t="s" s="2">
        <v>34</v>
      </c>
      <c r="B4" t="s" s="2">
        <v>35</v>
      </c>
      <c r="C4" t="s" s="2">
        <v>36</v>
      </c>
      <c r="D4" t="s" s="2">
        <v>42</v>
      </c>
      <c r="E4" t="s" s="2">
        <v>38</v>
      </c>
      <c r="F4" s="3">
        <v>42552</v>
      </c>
      <c r="G4" s="4"/>
      <c r="H4" s="4"/>
      <c r="I4" s="4"/>
      <c r="J4" s="4"/>
      <c r="K4" t="s" s="2">
        <v>44</v>
      </c>
      <c r="L4" t="s" s="2">
        <v>45</v>
      </c>
      <c r="M4" s="5">
        <v>30</v>
      </c>
      <c r="N4" s="4"/>
      <c r="O4" s="5">
        <v>208</v>
      </c>
      <c r="P4" s="5">
        <v>130</v>
      </c>
      <c r="Q4" s="5">
        <v>304</v>
      </c>
      <c r="R4" s="5">
        <v>340</v>
      </c>
      <c r="S4" s="5">
        <f>SUM(P4+Q4-R4)</f>
        <v>94</v>
      </c>
      <c r="T4" t="s" s="2">
        <f>IF(E4="Batch",Q4,"")</f>
      </c>
      <c r="U4" s="6"/>
      <c r="V4" s="7">
        <f>S4/M4</f>
        <v>3.133333333333333</v>
      </c>
      <c r="W4" s="8">
        <f>R4/V4</f>
        <v>108.5106382978723</v>
      </c>
      <c r="X4" s="4"/>
      <c r="Y4" s="4"/>
      <c r="Z4" s="4"/>
      <c r="AA4" s="4"/>
      <c r="AB4" s="6">
        <f>V4-X4</f>
        <v>3.133333333333333</v>
      </c>
      <c r="AC4" s="9">
        <v>3.19</v>
      </c>
      <c r="AD4" s="9">
        <f>AC4*(AB4*M4)</f>
        <v>299.86</v>
      </c>
      <c r="AE4" s="4"/>
      <c r="AF4" s="9">
        <f>AC4*(Z4*M4)</f>
        <v>0</v>
      </c>
      <c r="AG4" s="9">
        <f>AC4*S4</f>
        <v>299.86</v>
      </c>
      <c r="AH4" t="s" s="2">
        <v>43</v>
      </c>
    </row>
    <row r="5" ht="15" customHeight="1">
      <c r="A5" t="s" s="2">
        <v>34</v>
      </c>
      <c r="B5" t="s" s="2">
        <v>35</v>
      </c>
      <c r="C5" t="s" s="2">
        <v>36</v>
      </c>
      <c r="D5" t="s" s="2">
        <v>46</v>
      </c>
      <c r="E5" t="s" s="2">
        <v>38</v>
      </c>
      <c r="F5" s="3">
        <v>42522</v>
      </c>
      <c r="G5" s="4"/>
      <c r="H5" s="4"/>
      <c r="I5" s="4"/>
      <c r="J5" s="4"/>
      <c r="K5" t="s" s="2">
        <v>44</v>
      </c>
      <c r="L5" t="s" s="2">
        <v>45</v>
      </c>
      <c r="M5" s="5">
        <v>30</v>
      </c>
      <c r="N5" s="4"/>
      <c r="O5" s="5">
        <v>416</v>
      </c>
      <c r="P5" s="5">
        <v>450</v>
      </c>
      <c r="Q5" s="5">
        <v>208</v>
      </c>
      <c r="R5" s="5">
        <v>270</v>
      </c>
      <c r="S5" s="5">
        <f>SUM(P5+Q5-R5)</f>
        <v>388</v>
      </c>
      <c r="T5" t="s" s="2">
        <f>IF(E5="Batch",Q5,"")</f>
      </c>
      <c r="U5" s="6"/>
      <c r="V5" s="7">
        <f>S5/M5</f>
        <v>12.93333333333333</v>
      </c>
      <c r="W5" s="8">
        <f>R5/V5</f>
        <v>20.87628865979381</v>
      </c>
      <c r="X5" s="5">
        <v>12</v>
      </c>
      <c r="Y5" s="4"/>
      <c r="Z5" s="5">
        <v>12</v>
      </c>
      <c r="AA5" s="4"/>
      <c r="AB5" s="6">
        <f>V5-X5</f>
        <v>0.9333333333333336</v>
      </c>
      <c r="AC5" s="9">
        <v>3.19</v>
      </c>
      <c r="AD5" s="9">
        <f>AC5*(AB5*M5)</f>
        <v>89.32000000000002</v>
      </c>
      <c r="AE5" s="4"/>
      <c r="AF5" s="9">
        <f>AC5*(Z5*M5)</f>
        <v>1148.4</v>
      </c>
      <c r="AG5" s="9">
        <f>AC5*S5</f>
        <v>1237.72</v>
      </c>
      <c r="AH5" t="s" s="2">
        <v>47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