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jprincem_gmu_edu/Documents/Classwork/Research/Project_BlimpSquad/Projects/Multiagent_RelativeLocalization/hardware/ReLoki_ECAD/BOM/"/>
    </mc:Choice>
  </mc:AlternateContent>
  <xr:revisionPtr revIDLastSave="73" documentId="13_ncr:40009_{0C46A8FE-4DB7-B94C-977D-35E21EE0C512}" xr6:coauthVersionLast="47" xr6:coauthVersionMax="47" xr10:uidLastSave="{56549820-CBA1-B24F-A30D-2177EA3F2E32}"/>
  <bookViews>
    <workbookView xWindow="0" yWindow="880" windowWidth="40960" windowHeight="25100" xr2:uid="{00000000-000D-0000-FFFF-FFFF00000000}"/>
  </bookViews>
  <sheets>
    <sheet name="ReLoki_ECAD_BOM_v0_2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8" i="1"/>
  <c r="M9" i="1"/>
  <c r="M10" i="1"/>
  <c r="M11" i="1"/>
  <c r="M12" i="1"/>
  <c r="M13" i="1"/>
  <c r="M14" i="1"/>
  <c r="M15" i="1"/>
  <c r="M16" i="1"/>
  <c r="M17" i="1"/>
  <c r="M22" i="1"/>
  <c r="M23" i="1"/>
  <c r="M24" i="1"/>
  <c r="M25" i="1"/>
  <c r="M26" i="1"/>
  <c r="M27" i="1"/>
  <c r="M28" i="1"/>
  <c r="M29" i="1"/>
  <c r="M30" i="1"/>
  <c r="M31" i="1"/>
  <c r="M32" i="1"/>
  <c r="M33" i="1"/>
  <c r="M38" i="1"/>
  <c r="M39" i="1"/>
  <c r="M40" i="1"/>
  <c r="M41" i="1"/>
  <c r="M42" i="1"/>
  <c r="M43" i="1"/>
  <c r="M45" i="1"/>
  <c r="M46" i="1"/>
  <c r="M47" i="1"/>
  <c r="M48" i="1"/>
  <c r="M49" i="1"/>
  <c r="M54" i="1"/>
  <c r="M55" i="1"/>
  <c r="M56" i="1"/>
  <c r="M57" i="1"/>
  <c r="M58" i="1"/>
  <c r="M59" i="1"/>
  <c r="M60" i="1"/>
  <c r="M61" i="1"/>
  <c r="M62" i="1"/>
  <c r="M63" i="1"/>
  <c r="M64" i="1"/>
  <c r="L2" i="1"/>
  <c r="L3" i="1"/>
  <c r="M3" i="1" s="1"/>
  <c r="L4" i="1"/>
  <c r="M4" i="1" s="1"/>
  <c r="L5" i="1"/>
  <c r="M5" i="1" s="1"/>
  <c r="L6" i="1"/>
  <c r="L7" i="1"/>
  <c r="M7" i="1" s="1"/>
  <c r="L8" i="1"/>
  <c r="L9" i="1"/>
  <c r="L10" i="1"/>
  <c r="L11" i="1"/>
  <c r="L12" i="1"/>
  <c r="L13" i="1"/>
  <c r="L14" i="1"/>
  <c r="L15" i="1"/>
  <c r="L16" i="1"/>
  <c r="L17" i="1"/>
  <c r="L18" i="1"/>
  <c r="M18" i="1" s="1"/>
  <c r="L19" i="1"/>
  <c r="M19" i="1" s="1"/>
  <c r="L20" i="1"/>
  <c r="M20" i="1" s="1"/>
  <c r="L21" i="1"/>
  <c r="M21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M34" i="1" s="1"/>
  <c r="L35" i="1"/>
  <c r="M35" i="1" s="1"/>
  <c r="L36" i="1"/>
  <c r="M36" i="1" s="1"/>
  <c r="L37" i="1"/>
  <c r="M37" i="1" s="1"/>
  <c r="L38" i="1"/>
  <c r="L39" i="1"/>
  <c r="L40" i="1"/>
  <c r="L41" i="1"/>
  <c r="L42" i="1"/>
  <c r="L43" i="1"/>
  <c r="L44" i="1"/>
  <c r="M44" i="1" s="1"/>
  <c r="L45" i="1"/>
  <c r="L46" i="1"/>
  <c r="L47" i="1"/>
  <c r="L48" i="1"/>
  <c r="L49" i="1"/>
  <c r="L50" i="1"/>
  <c r="M50" i="1" s="1"/>
  <c r="L51" i="1"/>
  <c r="M51" i="1" s="1"/>
  <c r="L52" i="1"/>
  <c r="M52" i="1" s="1"/>
  <c r="L53" i="1"/>
  <c r="M53" i="1" s="1"/>
  <c r="L54" i="1"/>
  <c r="L55" i="1"/>
  <c r="L56" i="1"/>
  <c r="L57" i="1"/>
  <c r="L58" i="1"/>
  <c r="L59" i="1"/>
  <c r="L60" i="1"/>
  <c r="L61" i="1"/>
  <c r="L62" i="1"/>
  <c r="L63" i="1"/>
  <c r="L64" i="1"/>
  <c r="L67" i="1"/>
  <c r="M67" i="1" s="1"/>
  <c r="L66" i="1"/>
  <c r="M66" i="1" s="1"/>
  <c r="L65" i="1"/>
  <c r="M65" i="1" s="1"/>
  <c r="M2" i="1" l="1"/>
  <c r="M68" i="1" s="1"/>
</calcChain>
</file>

<file path=xl/sharedStrings.xml><?xml version="1.0" encoding="utf-8"?>
<sst xmlns="http://schemas.openxmlformats.org/spreadsheetml/2006/main" count="491" uniqueCount="292">
  <si>
    <t>Ref</t>
  </si>
  <si>
    <t>Qnty</t>
  </si>
  <si>
    <t>Value</t>
  </si>
  <si>
    <t>Cmp name</t>
  </si>
  <si>
    <t>Footprint</t>
  </si>
  <si>
    <t>Description</t>
  </si>
  <si>
    <t>Vendor</t>
  </si>
  <si>
    <t xml:space="preserve">C1, </t>
  </si>
  <si>
    <t>10u</t>
  </si>
  <si>
    <t>C_Small</t>
  </si>
  <si>
    <t>Capacitor_SMD:C_0603_1608Metric</t>
  </si>
  <si>
    <t>Unpolarized capacitor, small symbol</t>
  </si>
  <si>
    <t xml:space="preserve">C2, </t>
  </si>
  <si>
    <t>4u7 35V</t>
  </si>
  <si>
    <t xml:space="preserve">C3, </t>
  </si>
  <si>
    <t>47uF 35V</t>
  </si>
  <si>
    <t>C_Polarized_Small</t>
  </si>
  <si>
    <t>Capacitor_SMD:C_Elec_5x5.8</t>
  </si>
  <si>
    <t>Polarized capacitor, small symbol</t>
  </si>
  <si>
    <t xml:space="preserve">C4, </t>
  </si>
  <si>
    <t>10n 35V</t>
  </si>
  <si>
    <t>Capacitor_SMD:C_0402_1005Metric</t>
  </si>
  <si>
    <t xml:space="preserve">C5, C10, C18, C21, C23, C28, C29, C31, C34, C62, C90, C118, C150, C151, C153, C154, </t>
  </si>
  <si>
    <t>10n</t>
  </si>
  <si>
    <t xml:space="preserve">C6, C7, </t>
  </si>
  <si>
    <t>8p</t>
  </si>
  <si>
    <t xml:space="preserve">C8, C9, </t>
  </si>
  <si>
    <t>22p</t>
  </si>
  <si>
    <t xml:space="preserve">C11, C12, C147, </t>
  </si>
  <si>
    <t>22u</t>
  </si>
  <si>
    <t xml:space="preserve">C13, C16, C19, C20, C24, C25, C26, C30, C36, C37, C38, C41, C44, C45, C46, C47, C48, C49, C50, C51, C53, C54, C56, C57, C64, C65, C66, C69, C72, C73, C74, C75, C76, C77, C78, C79, C81, C82, C84, C85, C92, C93, C94, C97, C100, C101, C102, C103, C104, C105, C106, C107, C109, C110, C112, C113, C120, C121, C122, C125, C128, C129, C130, C131, C132, C133, C134, C135, C137, C138, C140, C141, C144, C148, C149, C152, </t>
  </si>
  <si>
    <t>0u1</t>
  </si>
  <si>
    <t xml:space="preserve">C14, </t>
  </si>
  <si>
    <t>4u7</t>
  </si>
  <si>
    <t xml:space="preserve">C15, C17, C22, </t>
  </si>
  <si>
    <t>47p</t>
  </si>
  <si>
    <t xml:space="preserve">C27, </t>
  </si>
  <si>
    <t>2u2</t>
  </si>
  <si>
    <t xml:space="preserve">C32, C60, C88, C116, </t>
  </si>
  <si>
    <t>1p2</t>
  </si>
  <si>
    <t xml:space="preserve">C33, C61, C89, C117, </t>
  </si>
  <si>
    <t>47u</t>
  </si>
  <si>
    <t xml:space="preserve">C35, C63, C91, C119, </t>
  </si>
  <si>
    <t>27p</t>
  </si>
  <si>
    <t xml:space="preserve">C39, C52, C67, C80, C95, C108, C123, C136, </t>
  </si>
  <si>
    <t>10p</t>
  </si>
  <si>
    <t xml:space="preserve">C40, C68, C96, C124, </t>
  </si>
  <si>
    <t>18p</t>
  </si>
  <si>
    <t xml:space="preserve">C42, C70, C98, C126, </t>
  </si>
  <si>
    <t>820p</t>
  </si>
  <si>
    <t xml:space="preserve">C43, C55, C71, C83, C99, C111, C127, C139, </t>
  </si>
  <si>
    <t>330p</t>
  </si>
  <si>
    <t xml:space="preserve">C58, C59, C86, C87, C114, C115, C142, C143, </t>
  </si>
  <si>
    <t>12p</t>
  </si>
  <si>
    <t xml:space="preserve">C145, </t>
  </si>
  <si>
    <t>0n1</t>
  </si>
  <si>
    <t xml:space="preserve">C146, </t>
  </si>
  <si>
    <t>1n</t>
  </si>
  <si>
    <t xml:space="preserve">D1, D2, D3, D4, D9, D11, D13, D15, </t>
  </si>
  <si>
    <t>LED_G</t>
  </si>
  <si>
    <t>LED_Small</t>
  </si>
  <si>
    <t>LED_SMD:LED_0603_1608Metric</t>
  </si>
  <si>
    <t>Light emitting diode, small symbol</t>
  </si>
  <si>
    <t xml:space="preserve">D5, D6, D20, D21, </t>
  </si>
  <si>
    <t>PESD3V3L4UF</t>
  </si>
  <si>
    <t>Package_TO_SOT_SMD:SOT-886</t>
  </si>
  <si>
    <t>Low capacitance unidirectional quadruple ESD protection diode array, 3.3V, Common Anode, SOT-886</t>
  </si>
  <si>
    <t xml:space="preserve">D7, </t>
  </si>
  <si>
    <t>LED_ABGR</t>
  </si>
  <si>
    <t>LED_SMD:LED_Cree-PLCC4_2x2mm_CW</t>
  </si>
  <si>
    <t>RGB LED, anode/blue/green/red</t>
  </si>
  <si>
    <t xml:space="preserve">D8, </t>
  </si>
  <si>
    <t>LED_R</t>
  </si>
  <si>
    <t xml:space="preserve">D10, D12, D14, D16, </t>
  </si>
  <si>
    <t>LED_Y</t>
  </si>
  <si>
    <t xml:space="preserve">D17, D19, </t>
  </si>
  <si>
    <t>D_Schottky</t>
  </si>
  <si>
    <t>Diode_SMD:D_SOD-123F</t>
  </si>
  <si>
    <t>Schottky diode</t>
  </si>
  <si>
    <t xml:space="preserve">D18, </t>
  </si>
  <si>
    <t>PRTR5V0U2X</t>
  </si>
  <si>
    <t>Package_TO_SOT_SMD:SOT-143</t>
  </si>
  <si>
    <t>Ultra low capacitance double rail-to-rail ESD protection diode, SOT-143</t>
  </si>
  <si>
    <t xml:space="preserve">J3, J4, J5, J6, </t>
  </si>
  <si>
    <t>Uf.l</t>
  </si>
  <si>
    <t>Conn_Coaxial</t>
  </si>
  <si>
    <t>Connector_Coaxial:U.FL_Hirose_U.FL-R-SMT-1_Vertical</t>
  </si>
  <si>
    <t>coaxial connector (BNC, SMA, SMB, SMC, Cinch/RCA, LEMO, ...)</t>
  </si>
  <si>
    <t xml:space="preserve">J7, </t>
  </si>
  <si>
    <t>USB_C_Receptacle_USB2.0</t>
  </si>
  <si>
    <t>Connector_USB:USB_C_Receptacle_XKB_U262-16XN-4BVC11</t>
  </si>
  <si>
    <t>USB 2.0-only Type-C Receptacle connector</t>
  </si>
  <si>
    <t xml:space="preserve">J8, </t>
  </si>
  <si>
    <t>JST_SH_SM08B</t>
  </si>
  <si>
    <t>Conn_01x08</t>
  </si>
  <si>
    <t>Connector_JST:JST_SH_SM08B-SRSS-TB_1x08-1MP_P1.00mm_Horizontal</t>
  </si>
  <si>
    <t>Generic connector, single row, 01x08, script generated (kicad-library-utils/schlib/autogen/connector/)</t>
  </si>
  <si>
    <t xml:space="preserve">L1, L2, </t>
  </si>
  <si>
    <t>Ferrite</t>
  </si>
  <si>
    <t>L_Small</t>
  </si>
  <si>
    <t>Inductor_SMD:L_0402_1005Metric_Pad0.77x0.64mm_HandSolder</t>
  </si>
  <si>
    <t>Inductor, small symbol</t>
  </si>
  <si>
    <t xml:space="preserve">L3, </t>
  </si>
  <si>
    <t>4.7u</t>
  </si>
  <si>
    <t>Inductor_SMD:L_0603_1608Metric</t>
  </si>
  <si>
    <t>270R</t>
  </si>
  <si>
    <t>R_Small</t>
  </si>
  <si>
    <t>Resistor_SMD:R_0402_1005Metric</t>
  </si>
  <si>
    <t>Resistor, small symbol</t>
  </si>
  <si>
    <t xml:space="preserve">R3, R4, R5, R6, R7, R8, R9, R10, R11, R14, R15, R16, R17, R18, R19, R20, R21, R22, R24, </t>
  </si>
  <si>
    <t>0R</t>
  </si>
  <si>
    <t xml:space="preserve">R23, </t>
  </si>
  <si>
    <t>2k2</t>
  </si>
  <si>
    <t xml:space="preserve">R26, </t>
  </si>
  <si>
    <t>80R</t>
  </si>
  <si>
    <t xml:space="preserve">R27, R28, R29, R38, R46, R54, R62, R76, R77, </t>
  </si>
  <si>
    <t>10K</t>
  </si>
  <si>
    <t xml:space="preserve">R30, </t>
  </si>
  <si>
    <t>60R</t>
  </si>
  <si>
    <t xml:space="preserve">R31, </t>
  </si>
  <si>
    <t>100R</t>
  </si>
  <si>
    <t xml:space="preserve">R32, R74, R75, </t>
  </si>
  <si>
    <t>100K</t>
  </si>
  <si>
    <t xml:space="preserve">R33, </t>
  </si>
  <si>
    <t>55K</t>
  </si>
  <si>
    <t xml:space="preserve">R34, </t>
  </si>
  <si>
    <t>62K</t>
  </si>
  <si>
    <t xml:space="preserve">R35, </t>
  </si>
  <si>
    <t>75K</t>
  </si>
  <si>
    <t xml:space="preserve">R36, </t>
  </si>
  <si>
    <t>24K</t>
  </si>
  <si>
    <t xml:space="preserve">R39, R47, R55, R63, </t>
  </si>
  <si>
    <t xml:space="preserve">R42, R50, R58, R66, </t>
  </si>
  <si>
    <t>11K 1%</t>
  </si>
  <si>
    <t xml:space="preserve">R70, R71, </t>
  </si>
  <si>
    <t>5.1K</t>
  </si>
  <si>
    <t xml:space="preserve">R72, R73, </t>
  </si>
  <si>
    <t>33R</t>
  </si>
  <si>
    <t xml:space="preserve">R78, R79, R80, R81, R82, </t>
  </si>
  <si>
    <t>30R</t>
  </si>
  <si>
    <t xml:space="preserve">SW1, SW2, </t>
  </si>
  <si>
    <t>SW_Push</t>
  </si>
  <si>
    <t>Button_Switch_SMD:Panasonic_EVQPUL_EVQPUC</t>
  </si>
  <si>
    <t>Push button switch, generic, two pins</t>
  </si>
  <si>
    <t xml:space="preserve">SW3, </t>
  </si>
  <si>
    <t>SW_SPDT</t>
  </si>
  <si>
    <t>Button_Switch_SMD:SW_SPDT_PCM12</t>
  </si>
  <si>
    <t>Switch, single pole double throw</t>
  </si>
  <si>
    <t xml:space="preserve">U1, </t>
  </si>
  <si>
    <t>LPC55S69JBD100</t>
  </si>
  <si>
    <t>Package_QFP_U:HLQFP-100_14x14mm_P0.5mm</t>
  </si>
  <si>
    <t>ARM Cortex-M33 based microcontroller for embedded applications. 320 KB of on-chip SRAM, 640 KB on-chip flash.</t>
  </si>
  <si>
    <t xml:space="preserve">U2, </t>
  </si>
  <si>
    <t>MPM3610</t>
  </si>
  <si>
    <t>Package_DFN_QFN_U:MPM3610_QFN-20_5x3mm</t>
  </si>
  <si>
    <t>4.5 - 21V Buck Converter with integrated inductor and capacitors</t>
  </si>
  <si>
    <t xml:space="preserve">U3, U5, U7, U9, </t>
  </si>
  <si>
    <t>DW1000</t>
  </si>
  <si>
    <t>Package_DFN_QFN:QFN-48-1EP_6x6mm_P0.4mm_EP4.2x4.2mm_ThermalVias</t>
  </si>
  <si>
    <t>fully integrated single chip Ultra Wideband (UWB) low-power low-cost transceiver IC compliant to IEEE802.15.4-2011</t>
  </si>
  <si>
    <t xml:space="preserve">U4, U6, U8, U10, </t>
  </si>
  <si>
    <t>HHM1595A1</t>
  </si>
  <si>
    <t>RF_U:HHM1595A1</t>
  </si>
  <si>
    <t xml:space="preserve">U11, </t>
  </si>
  <si>
    <t>ATX-13</t>
  </si>
  <si>
    <t>Oscillator_U:Oscillator_SMD_Abracon_ATX13-4Pin_2.0x1.6mm</t>
  </si>
  <si>
    <t xml:space="preserve">U12, </t>
  </si>
  <si>
    <t>SN74AUP1G74RSER</t>
  </si>
  <si>
    <t>Package_DFN_QFN_U:UQFN-8-1.55x1.55mm_P0.5mm</t>
  </si>
  <si>
    <t xml:space="preserve">U13, U14, </t>
  </si>
  <si>
    <t>PL133-37</t>
  </si>
  <si>
    <t>Package_TO_SOT_SMD:SOT-23-6</t>
  </si>
  <si>
    <t>Low-Power, 1.62V to 3.63V, 1 MHz to 150 MHz, Inverting 1:3 Fanout Buffer IC</t>
  </si>
  <si>
    <t xml:space="preserve">Y1, </t>
  </si>
  <si>
    <t>16MHz</t>
  </si>
  <si>
    <t>Crystal_Small</t>
  </si>
  <si>
    <t>Crystal_U:Crystal_SMD_Kyocera_CX3225G-2Pin_3.2x2.5mm</t>
  </si>
  <si>
    <t>Two pin crystal, small symbol</t>
  </si>
  <si>
    <t xml:space="preserve">Y2, </t>
  </si>
  <si>
    <t>32.768kHz</t>
  </si>
  <si>
    <t>Crystal:Crystal_SMD_2012-2Pin_2.0x1.2mm</t>
  </si>
  <si>
    <t>Link</t>
  </si>
  <si>
    <t>Price/unit</t>
  </si>
  <si>
    <t>Buffer</t>
  </si>
  <si>
    <t>N.boards</t>
  </si>
  <si>
    <t>Total Qty</t>
  </si>
  <si>
    <t>Total Price</t>
  </si>
  <si>
    <t>Remarks</t>
  </si>
  <si>
    <t>Taiyo Yuden</t>
  </si>
  <si>
    <t>https://www.mouser.com/ProductDetail/Taiyo-Yuden/JMK107ABJ106MA-T?qs=vF%252B8ahGVilcKzRI4EvLHOA%3D%3D</t>
  </si>
  <si>
    <t>Murata Electronics</t>
  </si>
  <si>
    <t>https://www.mouser.com/ProductDetail/Murata-Electronics/GRM188R6YA475KE15D?qs=eeBpzGFlv%252B%2FTEUAkSXFIlg%3D%3D</t>
  </si>
  <si>
    <t>United Chemi Con</t>
  </si>
  <si>
    <t>https://www.mouser.com/ProductDetail/United-Chemi-Con/EMZR350ARA470ME61G?qs=y6ZabgHbY%252BwapqGfn3nqNQ%3D%3D</t>
  </si>
  <si>
    <t>TDK</t>
  </si>
  <si>
    <t>https://www.mouser.com/ProductDetail/TDK/CGA2B3X7R1V103K050BB?qs=NRhsANhppD9oCsWh2mTIKA%3D%3D</t>
  </si>
  <si>
    <t>Kemet</t>
  </si>
  <si>
    <t>https://www.mouser.com/ProductDetail/KEMET/CBR04C809B3GAC?qs=kpVq%2FgIAs518pFNfJF4O5w%3D%3D</t>
  </si>
  <si>
    <t>https://www.mouser.com/ProductDetail/KEMET/CBR04C220J5GACAUTO?qs=By6Nw2ByBD1qU5yzrYCnBg%3D%3D</t>
  </si>
  <si>
    <t>https://www.mouser.com/ProductDetail/Murata-Electronics/GRM188R61A226ME15D?qs=eeBpzGFlv%252B8DV%2FrilzyhAw%3D%3D</t>
  </si>
  <si>
    <t>https://www.mouser.com/ProductDetail/KEMET/C0402C104K4RACTU?qs=DBJr%252BvBUjU54jK7d4uAeew%3D%3D</t>
  </si>
  <si>
    <t>https://www.mouser.com/ProductDetail/Taiyo-Yuden/LMK107BJ475KA-T?qs=PzICbMaShUfCoRlxZeLF0g%3D%3D</t>
  </si>
  <si>
    <t>https://www.mouser.com/ProductDetail/KEMET/C0402C470K3RACAUTO?qs=gt1LBUVyoHlYXEU%252BlOISDw%3D%3D</t>
  </si>
  <si>
    <t>https://www.mouser.com/ProductDetail/Taiyo-Yuden/EMK107ABJ225KA8T?qs=hWgE7mdIu5Tcg5OpvamJ9g%3D%3D</t>
  </si>
  <si>
    <t>https://www.mouser.com/ProductDetail/KEMET/CBR04C129B5GACAUTO?qs=By6Nw2ByBD1LE0W42y%2F8KA%3D%3D</t>
  </si>
  <si>
    <t>https://www.mouser.com/ProductDetail/Murata-Electronics/GRM188R60J476ME01D?qs=pUKx8fyJudCK31TI9jwJqA%3D%3D</t>
  </si>
  <si>
    <t>https://www.mouser.com/ProductDetail/Murata-Electronics/GJM1555C1H270FB01D?qs=ui%252B2d9lVEI5sysymhzLg%252Bw%3D%3D</t>
  </si>
  <si>
    <t>https://www.mouser.com/ProductDetail/KEMET/C0402C100K5RACAUTO?qs=hzBznG4dWXWvk2ClWTGJYg%3D%3D</t>
  </si>
  <si>
    <t>https://www.mouser.com/ProductDetail/Murata-Electronics/GJM1555C1H180FB01D?qs=pwh76yelNxAjV3lxNx675g%3D%3D</t>
  </si>
  <si>
    <t>https://www.mouser.com/ProductDetail/Murata-Electronics/GRT1555C1H821FA02D?qs=hd1VzrDQEGhtXTRtEGJzcQ%3D%3D</t>
  </si>
  <si>
    <t>https://www.mouser.com/ProductDetail/Taiyo-Yuden/HMR105B7331MV-F?qs=DPoM0jnrROXTQ7AM%2FqSNWQ%3D%3D</t>
  </si>
  <si>
    <t>https://www.mouser.com/ProductDetail/KEMET/CBR04C120J5GACAUTO?qs=By6Nw2ByBD1Q0psqJYzcFg%3D%3D</t>
  </si>
  <si>
    <t>https://www.mouser.com/ProductDetail/KEMET/C0402C101K3RACAUTO?qs=DuoOggApuK%2FQ6tIpLsntww%3D%3D</t>
  </si>
  <si>
    <t>https://www.mouser.com/ProductDetail/Murata-Electronics/GCM1555C1H102FA16D?qs=QzBtWTOodeXpE1CTmLdqWQ%3D%3D</t>
  </si>
  <si>
    <t xml:space="preserve">R41, R49, R57, R65, </t>
  </si>
  <si>
    <t>270R 1%</t>
  </si>
  <si>
    <t xml:space="preserve">R1, R2, R12, R13, R25, R37, R43, R44, R51, R52, R59, R60, R67, R68, </t>
  </si>
  <si>
    <t>ANT1</t>
  </si>
  <si>
    <t xml:space="preserve">AH086M555003-T </t>
  </si>
  <si>
    <t>UWB Antenna</t>
  </si>
  <si>
    <t>~</t>
  </si>
  <si>
    <t>https://www.mouser.com/ProductDetail/Taiyo-Yuden/AH086M555003-T?qs=I6KAKw0tg2yFCZ22SDTD%252Bg%3D%3D</t>
  </si>
  <si>
    <t>ANT2</t>
  </si>
  <si>
    <t>FXUWB20.07.0100C</t>
  </si>
  <si>
    <t>TAOGLAS</t>
  </si>
  <si>
    <t>https://www.mouser.com/ProductDetail/Taoglas/FXUWB20.07.0100C?qs=rrS6PyfT74cvleDgfnNojg%3D%3D</t>
  </si>
  <si>
    <t>Uf.l Cable</t>
  </si>
  <si>
    <t>Hirose</t>
  </si>
  <si>
    <t>https://www.mouser.com/ProductDetail/Hirose-Connector/U.FL-2LPHF6-068N1T-A-120?qs=uwxL4vQweFN2eJ9voIBidg%3D%3D</t>
  </si>
  <si>
    <t>Cree</t>
  </si>
  <si>
    <t>https://www.mouser.com/ProductDetail/Cree-LED/CLMVC-FKA-CLBDGL7LBB79353?qs=fSnNYG2PaKLnACIKsEWrKA%3D%3D</t>
  </si>
  <si>
    <t>Wurth Elektronik</t>
  </si>
  <si>
    <t>https://www.mouser.com/ProductDetail/Wurth-Elektronik/150060RS75000?qs=LlUlMxKIyB3QnmZ3fw%2FVCA%3D%3D</t>
  </si>
  <si>
    <t>https://www.mouser.com/ProductDetail/Wurth-Elektronik/150060YS75000?qs=LlUlMxKIyB0nKmwefHgtZw%3D%3D</t>
  </si>
  <si>
    <t>Nexperia</t>
  </si>
  <si>
    <t>https://www.mouser.com/ProductDetail/Nexperia/PMEG3020EH115?qs=LOCUfHb8d9sEqW1%2FaaOfTw%3D%3D</t>
  </si>
  <si>
    <t>https://www.mouser.com/ProductDetail/Nexperia/PRTR5V0U2X215?qs=LOCUfHb8d9sDkgY4cRj8Lw%3D%3D</t>
  </si>
  <si>
    <t>https://www.mouser.com/ProductDetail/Hirose-Connector/U.FL-R-SMT-140?qs=PABxe4V6HDrVNWAmh6WKgw%3D%3D</t>
  </si>
  <si>
    <t>GCT</t>
  </si>
  <si>
    <t>https://www.mouser.com/ProductDetail/GCT/USB4105-GF-A?qs=KUoIvG%2F9IlY%2FMLlBMpStpA%3D%3D</t>
  </si>
  <si>
    <t>JST</t>
  </si>
  <si>
    <t>DNP (Local Stock Available)</t>
  </si>
  <si>
    <t>DNP</t>
  </si>
  <si>
    <t>Laird</t>
  </si>
  <si>
    <t>https://www.mouser.com/ProductDetail/Laird-Performance-Materials/MI0603J601R-10?qs=wd%252Bw3mUqFrlsZY5MbfOLlQ%3D%3D</t>
  </si>
  <si>
    <t>https://www.mouser.com/ProductDetail/Murata-Electronics/LQM18PH4R7MFRL?qs=rkhjVJ6%2F3EI1lKcr9JG66A%3D%3D</t>
  </si>
  <si>
    <t>Panasonic</t>
  </si>
  <si>
    <t>https://www.mouser.com/ProductDetail/Panasonic/ERJ-2GEJ271X?qs=sGAEpiMZZMvdGkrng054t8AJgcdMkx7xxRJNR7Nt%2FYA%3D</t>
  </si>
  <si>
    <t>https://www.mouser.com/ProductDetail/Panasonic/ERJ-2GE0R00X?qs=sGAEpiMZZMvdGkrng054t8ugkoYZivkgZAstS7FxYdI%3D</t>
  </si>
  <si>
    <t>https://www.mouser.com/ProductDetail/Panasonic/ERJ-2RKF2201X?qs=sGAEpiMZZMvdGkrng054t8AJgcdMkx7xLDqgTrDrCxE%3D</t>
  </si>
  <si>
    <t>https://www.mouser.com/ProductDetail/Panasonic/ERJ-2RKF80R6X?qs=sGAEpiMZZMvdGkrng054t8AJgcdMkx7xczhHERSBWmA%3D</t>
  </si>
  <si>
    <t>https://www.mouser.com/ProductDetail/Panasonic/ERJ-2RKF1002X?qs=sGAEpiMZZMvdGkrng054t8ugkoYZivkgyTBPpPnizTM%3D</t>
  </si>
  <si>
    <t>https://www.mouser.com/ProductDetail/Panasonic/ERJ-2RKF60R4X?qs=sGAEpiMZZMvdGkrng054t8AJgcdMkx7xUvDRJja01bU%3D</t>
  </si>
  <si>
    <t>https://www.mouser.com/ProductDetail/Panasonic/ERJ-2RKF1000X?qs=sGAEpiMZZMvdGkrng054t56JxSURpdf8yi%252BW5kPVqoE%3D</t>
  </si>
  <si>
    <t>https://www.mouser.com/ProductDetail/Panasonic/ERJ-2RKF1003X?qs=sGAEpiMZZMvdGkrng054t8ugkoYZivkg%2F0MVON9S59I%3D</t>
  </si>
  <si>
    <t>https://www.mouser.com/ProductDetail/Panasonic/ERJ-2RKF5492X?qs=sGAEpiMZZMvdGkrng054t8AJgcdMkx7x0kySjptXP2k%3D</t>
  </si>
  <si>
    <t>https://www.mouser.com/ProductDetail/Panasonic/ERA-2AED623X?qs=sGAEpiMZZMvdGkrng054t59%2FMXCyyixeOsHXPqDNMCw%3D</t>
  </si>
  <si>
    <t>https://www.mouser.com/ProductDetail/Panasonic/ERA-2AED753X?qs=sGAEpiMZZMvdGkrng054t59%2FMXCyyixepVkHS%252BWENbM%3D</t>
  </si>
  <si>
    <t>https://www.mouser.com/ProductDetail/Panasonic/ERA-2AED243X?qs=sGAEpiMZZMvdGkrng054t59%2FMXCyyixeZpfAdxb6zlk%3D</t>
  </si>
  <si>
    <t>https://www.mouser.com/ProductDetail/Panasonic/ERA-2ARB271X?qs=sGAEpiMZZMvdGkrng054t621aZ%2Fa1rAR4nkax1QYv9PDgYJgpiG1iA%3D%3D</t>
  </si>
  <si>
    <t>https://www.mouser.com/ProductDetail/Panasonic/ERA-2ARB163X?qs=sGAEpiMZZMvdGkrng054t621aZ%2Fa1rARvVklCanTjYlkPcI3puEupg%3D%3D</t>
  </si>
  <si>
    <t>https://www.mouser.com/ProductDetail/Panasonic/ERA-2ARB113X?qs=sGAEpiMZZMvdGkrng054tz6mEv7jVagaTu5GAJUK8CmXNc8PpnI8%252Bw%3D%3D</t>
  </si>
  <si>
    <t>https://www.mouser.com/ProductDetail/Panasonic/ERJ-2RKF5101X?qs=sGAEpiMZZMvdGkrng054t8AJgcdMkx7xIXmurKOGv8o%3D</t>
  </si>
  <si>
    <t>https://www.mouser.com/ProductDetail/Panasonic/ERJ-2RKF33R0X?qs=sGAEpiMZZMvdGkrng054t8AJgcdMkx7xWE3XDGr%2Fx3U%3D</t>
  </si>
  <si>
    <t xml:space="preserve">NXP </t>
  </si>
  <si>
    <t>MPS</t>
  </si>
  <si>
    <t>https://www.mouser.com/ProductDetail/Monolithic-Power-Systems-MPS/MPM3610AGQV-Z?qs=ZNK0BnemlqFKL2BkndmY4g%3D%3D</t>
  </si>
  <si>
    <t>Decawave</t>
  </si>
  <si>
    <t>https://www.mouser.com/ProductDetail/TDK/HHM1595A1?qs=CQ%2FIPMfstfij2T2%252BDRqDhg%3D%3D</t>
  </si>
  <si>
    <t>Abracon</t>
  </si>
  <si>
    <t>https://www.mouser.com/ProductDetail/ABRACON/ATX-13-F-38.400MHz-F05-T?qs=iLbezkQI%252BshZJhENXwm%252B3g%3D%3D</t>
  </si>
  <si>
    <t>https://www.mouser.com/ProductDetail/Wurth-Elektronik/150060VS75000?qs=LlUlMxKIyB1Q1Bi5mQ%2FKLw%3D%3D</t>
  </si>
  <si>
    <t>https://www.mouser.com/ProductDetail/Nexperia/PESD3V3L4UF115?qs=LOCUfHb8d9tNJS4807IAKw%3D%3D</t>
  </si>
  <si>
    <t>https://www.mouser.com/ProductDetail/Panasonic/ERJ-S02F30R0X?qs=Zyl8A9hlmJrZ4c5s5myrJA%3D%3D</t>
  </si>
  <si>
    <t>Texas Instruments</t>
  </si>
  <si>
    <t>https://www.mouser.com/ProductDetail/Texas-Instruments/SN74AUP1G74RSER?qs=EuM%2FBx4ov4RGFdXbpZrTyw%3D%3D</t>
  </si>
  <si>
    <t>Microchip</t>
  </si>
  <si>
    <t>Kyocera</t>
  </si>
  <si>
    <t>https://www.mouser.com/ProductDetail/KYOCERA-AVX/CX3225GA16000D0PTVCC?qs=k8ubvZJoN9Dbjg7lrNet2Q%3D%3D</t>
  </si>
  <si>
    <t>ECS</t>
  </si>
  <si>
    <t>https://www.mouser.com/ProductDetail/ECS/ECS-.327-12.5-12R-TR?qs=fAHHVMwC%252BbjIsh0rr7Av6w%3D%3D</t>
  </si>
  <si>
    <t>PLL capacitor; Use C0G as dielectric</t>
  </si>
  <si>
    <t>RF Capacitor; Use High Q capacitor</t>
  </si>
  <si>
    <t>Clock DC reject capacitor; Use C0G as dielectric</t>
  </si>
  <si>
    <t>Preferred MI0603J601R-10</t>
  </si>
  <si>
    <t>PLL Resistor; Use higher tolerence</t>
  </si>
  <si>
    <t>16k 1%</t>
  </si>
  <si>
    <t>Received</t>
  </si>
  <si>
    <t>Total</t>
  </si>
  <si>
    <t>J9, J10, J11, J12</t>
  </si>
  <si>
    <t>`</t>
  </si>
  <si>
    <t>https://www.mouser.com/ProductDetail/Microchip-Technology-Atmel/PL133-37TC?qs=kh6iOki%2FeLHkQC7CE79YnA%3D%3D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</si>
</sst>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;[Red]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0" xfId="0" applyBorder="1"/>
    <xf numFmtId="0" fontId="19" fillId="0" borderId="10" xfId="42" applyBorder="1"/>
    <xf numFmtId="164" fontId="0" fillId="0" borderId="10" xfId="0" applyNumberFormat="1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10" xfId="0" applyNumberFormat="1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/>
    <xf numFmtId="0" fontId="19" fillId="0" borderId="14" xfId="42" applyBorder="1"/>
    <xf numFmtId="164" fontId="0" fillId="0" borderId="14" xfId="0" applyNumberFormat="1" applyBorder="1"/>
    <xf numFmtId="165" fontId="0" fillId="0" borderId="14" xfId="0" applyNumberFormat="1" applyBorder="1"/>
    <xf numFmtId="0" fontId="19" fillId="0" borderId="10" xfId="42" applyBorder="1" applyAlignment="1">
      <alignment vertical="center"/>
    </xf>
    <xf numFmtId="164" fontId="0" fillId="0" borderId="0" xfId="0" applyNumberFormat="1"/>
    <xf numFmtId="0" fontId="0" fillId="34" borderId="10" xfId="0" applyFill="1" applyBorder="1"/>
    <xf numFmtId="164" fontId="0" fillId="34" borderId="10" xfId="0" applyNumberFormat="1" applyFill="1" applyBorder="1"/>
    <xf numFmtId="164" fontId="0" fillId="0" borderId="10" xfId="0" applyNumberFormat="1" applyBorder="1" applyAlignment="1">
      <alignment wrapText="1"/>
    </xf>
    <xf numFmtId="0" fontId="0" fillId="0" borderId="11" xfId="0" applyBorder="1"/>
    <xf numFmtId="0" fontId="0" fillId="34" borderId="11" xfId="0" applyFill="1" applyBorder="1"/>
    <xf numFmtId="0" fontId="0" fillId="34" borderId="12" xfId="0" applyFill="1" applyBorder="1"/>
    <xf numFmtId="0" fontId="0" fillId="0" borderId="18" xfId="0" applyBorder="1"/>
    <xf numFmtId="0" fontId="0" fillId="0" borderId="19" xfId="0" applyBorder="1"/>
    <xf numFmtId="0" fontId="19" fillId="0" borderId="19" xfId="42" applyBorder="1"/>
    <xf numFmtId="164" fontId="0" fillId="0" borderId="19" xfId="0" applyNumberFormat="1" applyBorder="1"/>
    <xf numFmtId="0" fontId="18" fillId="33" borderId="21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164" fontId="18" fillId="33" borderId="22" xfId="0" applyNumberFormat="1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  <xf numFmtId="0" fontId="19" fillId="0" borderId="10" xfId="42" applyFill="1" applyBorder="1"/>
    <xf numFmtId="16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vertical="center"/>
    </xf>
    <xf numFmtId="0" fontId="0" fillId="35" borderId="20" xfId="0" applyFill="1" applyBorder="1"/>
    <xf numFmtId="0" fontId="0" fillId="35" borderId="12" xfId="0" applyFill="1" applyBorder="1"/>
    <xf numFmtId="0" fontId="0" fillId="36" borderId="12" xfId="0" applyFill="1" applyBorder="1"/>
    <xf numFmtId="0" fontId="20" fillId="35" borderId="15" xfId="0" applyFont="1" applyFill="1" applyBorder="1"/>
    <xf numFmtId="0" fontId="18" fillId="33" borderId="16" xfId="0" applyFont="1" applyFill="1" applyBorder="1" applyAlignment="1">
      <alignment horizontal="right" vertical="center"/>
    </xf>
    <xf numFmtId="0" fontId="18" fillId="33" borderId="17" xfId="0" applyFont="1" applyFill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Murata-Electronics/GJM1555C1H270FB01D?qs=ui%252B2d9lVEI5sysymhzLg%252Bw%3D%3D" TargetMode="External"/><Relationship Id="rId18" Type="http://schemas.openxmlformats.org/officeDocument/2006/relationships/hyperlink" Target="https://www.mouser.com/ProductDetail/KEMET/CBR04C120J5GACAUTO?qs=By6Nw2ByBD1Q0psqJYzcFg%3D%3D" TargetMode="External"/><Relationship Id="rId26" Type="http://schemas.openxmlformats.org/officeDocument/2006/relationships/hyperlink" Target="https://www.mouser.com/ProductDetail/Wurth-Elektronik/150060VS75000?qs=LlUlMxKIyB1Q1Bi5mQ%2FKLw%3D%3D" TargetMode="External"/><Relationship Id="rId39" Type="http://schemas.openxmlformats.org/officeDocument/2006/relationships/hyperlink" Target="https://www.mouser.com/ProductDetail/Panasonic/ERA-2AED243X?qs=sGAEpiMZZMvdGkrng054t59%2FMXCyyixeZpfAdxb6zlk%3D" TargetMode="External"/><Relationship Id="rId21" Type="http://schemas.openxmlformats.org/officeDocument/2006/relationships/hyperlink" Target="https://www.mouser.com/ProductDetail/KEMET/CBR04C129B5GACAUTO?qs=By6Nw2ByBD1LE0W42y%2F8KA%3D%3D" TargetMode="External"/><Relationship Id="rId34" Type="http://schemas.openxmlformats.org/officeDocument/2006/relationships/hyperlink" Target="https://www.mouser.com/ProductDetail/Murata-Electronics/LQM18PH4R7MFRL?qs=rkhjVJ6%2F3EI1lKcr9JG66A%3D%3D" TargetMode="External"/><Relationship Id="rId42" Type="http://schemas.openxmlformats.org/officeDocument/2006/relationships/hyperlink" Target="https://www.mouser.com/ProductDetail/Panasonic/ERJ-2RKF60R4X?qs=sGAEpiMZZMvdGkrng054t8AJgcdMkx7xUvDRJja01bU%3D" TargetMode="External"/><Relationship Id="rId47" Type="http://schemas.openxmlformats.org/officeDocument/2006/relationships/hyperlink" Target="https://www.mouser.com/ProductDetail/Panasonic/ERA-2AED753X?qs=sGAEpiMZZMvdGkrng054t59%2FMXCyyixepVkHS%252BWENbM%3D" TargetMode="External"/><Relationship Id="rId50" Type="http://schemas.openxmlformats.org/officeDocument/2006/relationships/hyperlink" Target="https://www.mouser.com/ProductDetail/Panasonic/ERJ-2RKF5101X?qs=sGAEpiMZZMvdGkrng054t8AJgcdMkx7xIXmurKOGv8o%3D" TargetMode="External"/><Relationship Id="rId55" Type="http://schemas.openxmlformats.org/officeDocument/2006/relationships/hyperlink" Target="https://www.mouser.com/ProductDetail/ABRACON/ATX-13-F-38.400MHz-F05-T?qs=iLbezkQI%252BshZJhENXwm%252B3g%3D%3D" TargetMode="External"/><Relationship Id="rId7" Type="http://schemas.openxmlformats.org/officeDocument/2006/relationships/hyperlink" Target="https://www.mouser.com/ProductDetail/KEMET/CBR04C220J5GACAUTO?qs=By6Nw2ByBD1qU5yzrYCnBg%3D%3D" TargetMode="External"/><Relationship Id="rId2" Type="http://schemas.openxmlformats.org/officeDocument/2006/relationships/hyperlink" Target="https://www.mouser.com/ProductDetail/Murata-Electronics/GRM188R6YA475KE15D?qs=eeBpzGFlv%252B%2FTEUAkSXFIlg%3D%3D" TargetMode="External"/><Relationship Id="rId16" Type="http://schemas.openxmlformats.org/officeDocument/2006/relationships/hyperlink" Target="https://www.mouser.com/ProductDetail/Murata-Electronics/GRT1555C1H821FA02D?qs=hd1VzrDQEGhtXTRtEGJzcQ%3D%3D" TargetMode="External"/><Relationship Id="rId29" Type="http://schemas.openxmlformats.org/officeDocument/2006/relationships/hyperlink" Target="https://www.mouser.com/ProductDetail/Wurth-Elektronik/150060YS75000?qs=LlUlMxKIyB0nKmwefHgtZw%3D%3D" TargetMode="External"/><Relationship Id="rId11" Type="http://schemas.openxmlformats.org/officeDocument/2006/relationships/hyperlink" Target="https://www.mouser.com/ProductDetail/KEMET/C0402C470K3RACAUTO?qs=gt1LBUVyoHlYXEU%252BlOISDw%3D%3D" TargetMode="External"/><Relationship Id="rId24" Type="http://schemas.openxmlformats.org/officeDocument/2006/relationships/hyperlink" Target="https://www.mouser.com/ProductDetail/Hirose-Connector/U.FL-2LPHF6-068N1T-A-120?qs=uwxL4vQweFN2eJ9voIBidg%3D%3D" TargetMode="External"/><Relationship Id="rId32" Type="http://schemas.openxmlformats.org/officeDocument/2006/relationships/hyperlink" Target="https://www.mouser.com/ProductDetail/GCT/USB4105-GF-A?qs=KUoIvG%2F9IlY%2FMLlBMpStpA%3D%3D" TargetMode="External"/><Relationship Id="rId37" Type="http://schemas.openxmlformats.org/officeDocument/2006/relationships/hyperlink" Target="https://www.mouser.com/ProductDetail/Panasonic/ERJ-2RKF2201X?qs=sGAEpiMZZMvdGkrng054t8AJgcdMkx7xLDqgTrDrCxE%3D" TargetMode="External"/><Relationship Id="rId40" Type="http://schemas.openxmlformats.org/officeDocument/2006/relationships/hyperlink" Target="https://www.mouser.com/ProductDetail/Panasonic/ERA-2ARB271X?qs=sGAEpiMZZMvdGkrng054t621aZ%2Fa1rAR4nkax1QYv9PDgYJgpiG1iA%3D%3D" TargetMode="External"/><Relationship Id="rId45" Type="http://schemas.openxmlformats.org/officeDocument/2006/relationships/hyperlink" Target="https://www.mouser.com/ProductDetail/Panasonic/ERJ-2RKF5492X?qs=sGAEpiMZZMvdGkrng054t8AJgcdMkx7x0kySjptXP2k%3D" TargetMode="External"/><Relationship Id="rId53" Type="http://schemas.openxmlformats.org/officeDocument/2006/relationships/hyperlink" Target="https://www.mouser.com/ProductDetail/Monolithic-Power-Systems-MPS/MPM3610AGQV-Z?qs=ZNK0BnemlqFKL2BkndmY4g%3D%3D" TargetMode="External"/><Relationship Id="rId58" Type="http://schemas.openxmlformats.org/officeDocument/2006/relationships/hyperlink" Target="https://www.mouser.com/ProductDetail/ECS/ECS-.327-12.5-12R-TR?qs=fAHHVMwC%252BbjIsh0rr7Av6w%3D%3D" TargetMode="External"/><Relationship Id="rId5" Type="http://schemas.openxmlformats.org/officeDocument/2006/relationships/hyperlink" Target="https://www.mouser.com/ProductDetail/TDK/CGA2B3X7R1V103K050BB?qs=NRhsANhppD9oCsWh2mTIKA%3D%3D" TargetMode="External"/><Relationship Id="rId19" Type="http://schemas.openxmlformats.org/officeDocument/2006/relationships/hyperlink" Target="https://www.mouser.com/ProductDetail/KEMET/C0402C101K3RACAUTO?qs=DuoOggApuK%2FQ6tIpLsntww%3D%3D" TargetMode="External"/><Relationship Id="rId4" Type="http://schemas.openxmlformats.org/officeDocument/2006/relationships/hyperlink" Target="https://www.mouser.com/ProductDetail/TDK/CGA2B3X7R1V103K050BB?qs=NRhsANhppD9oCsWh2mTIKA%3D%3D" TargetMode="External"/><Relationship Id="rId9" Type="http://schemas.openxmlformats.org/officeDocument/2006/relationships/hyperlink" Target="https://www.mouser.com/ProductDetail/KEMET/C0402C104K4RACTU?qs=DBJr%252BvBUjU54jK7d4uAeew%3D%3D" TargetMode="External"/><Relationship Id="rId14" Type="http://schemas.openxmlformats.org/officeDocument/2006/relationships/hyperlink" Target="https://www.mouser.com/ProductDetail/KEMET/C0402C100K5RACAUTO?qs=hzBznG4dWXWvk2ClWTGJYg%3D%3D" TargetMode="External"/><Relationship Id="rId22" Type="http://schemas.openxmlformats.org/officeDocument/2006/relationships/hyperlink" Target="https://www.mouser.com/ProductDetail/Taiyo-Yuden/AH086M555003-T?qs=I6KAKw0tg2yFCZ22SDTD%252Bg%3D%3D" TargetMode="External"/><Relationship Id="rId27" Type="http://schemas.openxmlformats.org/officeDocument/2006/relationships/hyperlink" Target="https://www.mouser.com/ProductDetail/Cree-LED/CLMVC-FKA-CLBDGL7LBB79353?qs=fSnNYG2PaKLnACIKsEWrKA%3D%3D" TargetMode="External"/><Relationship Id="rId30" Type="http://schemas.openxmlformats.org/officeDocument/2006/relationships/hyperlink" Target="https://www.mouser.com/ProductDetail/Nexperia/PMEG3020EH115?qs=LOCUfHb8d9sEqW1%2FaaOfTw%3D%3D" TargetMode="External"/><Relationship Id="rId35" Type="http://schemas.openxmlformats.org/officeDocument/2006/relationships/hyperlink" Target="https://www.mouser.com/ProductDetail/Panasonic/ERJ-2GEJ271X?qs=sGAEpiMZZMvdGkrng054t8AJgcdMkx7xxRJNR7Nt%2FYA%3D" TargetMode="External"/><Relationship Id="rId43" Type="http://schemas.openxmlformats.org/officeDocument/2006/relationships/hyperlink" Target="https://www.mouser.com/ProductDetail/Panasonic/ERJ-2RKF1000X?qs=sGAEpiMZZMvdGkrng054t56JxSURpdf8yi%252BW5kPVqoE%3D" TargetMode="External"/><Relationship Id="rId48" Type="http://schemas.openxmlformats.org/officeDocument/2006/relationships/hyperlink" Target="https://www.mouser.com/ProductDetail/Panasonic/ERA-2ARB163X?qs=sGAEpiMZZMvdGkrng054t621aZ%2Fa1rARvVklCanTjYlkPcI3puEupg%3D%3D" TargetMode="External"/><Relationship Id="rId56" Type="http://schemas.openxmlformats.org/officeDocument/2006/relationships/hyperlink" Target="https://www.mouser.com/ProductDetail/Texas-Instruments/SN74AUP1G74RSER?qs=EuM%2FBx4ov4RGFdXbpZrTyw%3D%3D" TargetMode="External"/><Relationship Id="rId8" Type="http://schemas.openxmlformats.org/officeDocument/2006/relationships/hyperlink" Target="https://www.mouser.com/ProductDetail/Murata-Electronics/GRM188R61A226ME15D?qs=eeBpzGFlv%252B8DV%2FrilzyhAw%3D%3D" TargetMode="External"/><Relationship Id="rId51" Type="http://schemas.openxmlformats.org/officeDocument/2006/relationships/hyperlink" Target="https://www.mouser.com/ProductDetail/Panasonic/ERJ-2RKF33R0X?qs=sGAEpiMZZMvdGkrng054t8AJgcdMkx7xWE3XDGr%2Fx3U%3D" TargetMode="External"/><Relationship Id="rId3" Type="http://schemas.openxmlformats.org/officeDocument/2006/relationships/hyperlink" Target="https://www.mouser.com/ProductDetail/United-Chemi-Con/EMZR350ARA470ME61G?qs=y6ZabgHbY%252BwapqGfn3nqNQ%3D%3D" TargetMode="External"/><Relationship Id="rId12" Type="http://schemas.openxmlformats.org/officeDocument/2006/relationships/hyperlink" Target="https://www.mouser.com/ProductDetail/Murata-Electronics/GRM188R60J476ME01D?qs=pUKx8fyJudCK31TI9jwJqA%3D%3D" TargetMode="External"/><Relationship Id="rId17" Type="http://schemas.openxmlformats.org/officeDocument/2006/relationships/hyperlink" Target="https://www.mouser.com/ProductDetail/Taiyo-Yuden/HMR105B7331MV-F?qs=DPoM0jnrROXTQ7AM%2FqSNWQ%3D%3D" TargetMode="External"/><Relationship Id="rId25" Type="http://schemas.openxmlformats.org/officeDocument/2006/relationships/hyperlink" Target="https://www.mouser.com/ProductDetail/Nexperia/PESD3V3L4UF115?qs=LOCUfHb8d9tNJS4807IAKw%3D%3D" TargetMode="External"/><Relationship Id="rId33" Type="http://schemas.openxmlformats.org/officeDocument/2006/relationships/hyperlink" Target="https://www.mouser.com/ProductDetail/Laird-Performance-Materials/MI0603J601R-10?qs=wd%252Bw3mUqFrlsZY5MbfOLlQ%3D%3D" TargetMode="External"/><Relationship Id="rId38" Type="http://schemas.openxmlformats.org/officeDocument/2006/relationships/hyperlink" Target="https://www.mouser.com/ProductDetail/Panasonic/ERJ-2RKF80R6X?qs=sGAEpiMZZMvdGkrng054t8AJgcdMkx7xczhHERSBWmA%3D" TargetMode="External"/><Relationship Id="rId46" Type="http://schemas.openxmlformats.org/officeDocument/2006/relationships/hyperlink" Target="https://www.mouser.com/ProductDetail/Panasonic/ERA-2AED623X?qs=sGAEpiMZZMvdGkrng054t59%2FMXCyyixeOsHXPqDNMCw%3D" TargetMode="External"/><Relationship Id="rId20" Type="http://schemas.openxmlformats.org/officeDocument/2006/relationships/hyperlink" Target="https://www.mouser.com/ProductDetail/Murata-Electronics/GCM1555C1H102FA16D?qs=QzBtWTOodeXpE1CTmLdqWQ%3D%3D" TargetMode="External"/><Relationship Id="rId41" Type="http://schemas.openxmlformats.org/officeDocument/2006/relationships/hyperlink" Target="https://www.mouser.com/ProductDetail/Panasonic/ERJ-2RKF1002X?qs=sGAEpiMZZMvdGkrng054t8ugkoYZivkgyTBPpPnizTM%3D" TargetMode="External"/><Relationship Id="rId54" Type="http://schemas.openxmlformats.org/officeDocument/2006/relationships/hyperlink" Target="https://www.mouser.com/ProductDetail/TDK/HHM1595A1?qs=CQ%2FIPMfstfij2T2%252BDRqDhg%3D%3D" TargetMode="External"/><Relationship Id="rId1" Type="http://schemas.openxmlformats.org/officeDocument/2006/relationships/hyperlink" Target="https://www.mouser.com/ProductDetail/Taiyo-Yuden/JMK107ABJ106MA-T?qs=vF%252B8ahGVilcKzRI4EvLHOA%3D%3D" TargetMode="External"/><Relationship Id="rId6" Type="http://schemas.openxmlformats.org/officeDocument/2006/relationships/hyperlink" Target="https://www.mouser.com/ProductDetail/KEMET/CBR04C809B3GAC?qs=kpVq%2FgIAs518pFNfJF4O5w%3D%3D" TargetMode="External"/><Relationship Id="rId15" Type="http://schemas.openxmlformats.org/officeDocument/2006/relationships/hyperlink" Target="https://www.mouser.com/ProductDetail/Murata-Electronics/GJM1555C1H180FB01D?qs=pwh76yelNxAjV3lxNx675g%3D%3D" TargetMode="External"/><Relationship Id="rId23" Type="http://schemas.openxmlformats.org/officeDocument/2006/relationships/hyperlink" Target="https://www.mouser.com/ProductDetail/Taoglas/FXUWB20.07.0100C?qs=rrS6PyfT74cvleDgfnNojg%3D%3D" TargetMode="External"/><Relationship Id="rId28" Type="http://schemas.openxmlformats.org/officeDocument/2006/relationships/hyperlink" Target="https://www.mouser.com/ProductDetail/Wurth-Elektronik/150060RS75000?qs=LlUlMxKIyB3QnmZ3fw%2FVCA%3D%3D" TargetMode="External"/><Relationship Id="rId36" Type="http://schemas.openxmlformats.org/officeDocument/2006/relationships/hyperlink" Target="https://www.mouser.com/ProductDetail/Panasonic/ERJ-2GE0R00X?qs=sGAEpiMZZMvdGkrng054t8ugkoYZivkgZAstS7FxYdI%3D" TargetMode="External"/><Relationship Id="rId49" Type="http://schemas.openxmlformats.org/officeDocument/2006/relationships/hyperlink" Target="https://www.mouser.com/ProductDetail/Panasonic/ERA-2ARB113X?qs=sGAEpiMZZMvdGkrng054tz6mEv7jVagaTu5GAJUK8CmXNc8PpnI8%252Bw%3D%3D" TargetMode="External"/><Relationship Id="rId57" Type="http://schemas.openxmlformats.org/officeDocument/2006/relationships/hyperlink" Target="https://www.mouser.com/ProductDetail/KYOCERA-AVX/CX3225GA16000D0PTVCC?qs=k8ubvZJoN9Dbjg7lrNet2Q%3D%3D" TargetMode="External"/><Relationship Id="rId10" Type="http://schemas.openxmlformats.org/officeDocument/2006/relationships/hyperlink" Target="https://www.mouser.com/ProductDetail/Taiyo-Yuden/LMK107BJ475KA-T?qs=PzICbMaShUfCoRlxZeLF0g%3D%3D" TargetMode="External"/><Relationship Id="rId31" Type="http://schemas.openxmlformats.org/officeDocument/2006/relationships/hyperlink" Target="https://www.mouser.com/ProductDetail/Nexperia/PRTR5V0U2X215?qs=LOCUfHb8d9sDkgY4cRj8Lw%3D%3D" TargetMode="External"/><Relationship Id="rId44" Type="http://schemas.openxmlformats.org/officeDocument/2006/relationships/hyperlink" Target="https://www.mouser.com/ProductDetail/Panasonic/ERJ-2RKF1003X?qs=sGAEpiMZZMvdGkrng054t8ugkoYZivkg%2F0MVON9S59I%3D" TargetMode="External"/><Relationship Id="rId52" Type="http://schemas.openxmlformats.org/officeDocument/2006/relationships/hyperlink" Target="https://www.mouser.com/ProductDetail/Hirose-Connector/U.FL-R-SMT-140?qs=PABxe4V6HDrVNWAmh6WKg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zoomScale="115" zoomScaleNormal="115" workbookViewId="0">
      <selection activeCell="B4" sqref="B4"/>
    </sheetView>
  </sheetViews>
  <sheetFormatPr baseColWidth="10" defaultRowHeight="16" x14ac:dyDescent="0.2"/>
  <cols>
    <col min="1" max="1" width="46.6640625" customWidth="1"/>
    <col min="2" max="2" width="29.83203125" customWidth="1"/>
    <col min="3" max="3" width="22.33203125" hidden="1" customWidth="1"/>
    <col min="4" max="4" width="25.1640625" customWidth="1"/>
    <col min="5" max="5" width="21.1640625" hidden="1" customWidth="1"/>
    <col min="6" max="6" width="22.5" customWidth="1"/>
    <col min="7" max="7" width="84.6640625" customWidth="1"/>
    <col min="8" max="8" width="10.83203125" style="14"/>
    <col min="11" max="12" width="10.33203125" bestFit="1" customWidth="1"/>
    <col min="13" max="13" width="11.6640625" bestFit="1" customWidth="1"/>
    <col min="14" max="14" width="45.6640625" customWidth="1"/>
  </cols>
  <sheetData>
    <row r="1" spans="1:15" ht="20" thickBot="1" x14ac:dyDescent="0.25">
      <c r="A1" s="25" t="s">
        <v>0</v>
      </c>
      <c r="B1" s="26" t="s">
        <v>2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181</v>
      </c>
      <c r="H1" s="27" t="s">
        <v>182</v>
      </c>
      <c r="I1" s="26" t="s">
        <v>1</v>
      </c>
      <c r="J1" s="26" t="s">
        <v>183</v>
      </c>
      <c r="K1" s="26" t="s">
        <v>184</v>
      </c>
      <c r="L1" s="26" t="s">
        <v>185</v>
      </c>
      <c r="M1" s="26" t="s">
        <v>186</v>
      </c>
      <c r="N1" s="26" t="s">
        <v>187</v>
      </c>
      <c r="O1" s="28" t="s">
        <v>287</v>
      </c>
    </row>
    <row r="2" spans="1:15" x14ac:dyDescent="0.2">
      <c r="A2" s="21" t="s">
        <v>7</v>
      </c>
      <c r="B2" s="22" t="s">
        <v>8</v>
      </c>
      <c r="C2" s="22" t="s">
        <v>9</v>
      </c>
      <c r="D2" s="22" t="s">
        <v>10</v>
      </c>
      <c r="E2" s="22" t="s">
        <v>11</v>
      </c>
      <c r="F2" s="22" t="s">
        <v>188</v>
      </c>
      <c r="G2" s="23" t="s">
        <v>189</v>
      </c>
      <c r="H2" s="24">
        <v>0.11</v>
      </c>
      <c r="I2" s="22">
        <v>1</v>
      </c>
      <c r="J2" s="22">
        <v>1</v>
      </c>
      <c r="K2" s="22">
        <v>1</v>
      </c>
      <c r="L2" s="22">
        <f t="shared" ref="L2:L64" si="0">(I2+J2)*K2</f>
        <v>2</v>
      </c>
      <c r="M2" s="24">
        <f>IF(ISNUMBER(H2),H2*L2,0)</f>
        <v>0.22</v>
      </c>
      <c r="N2" s="24"/>
      <c r="O2" s="34"/>
    </row>
    <row r="3" spans="1:15" x14ac:dyDescent="0.2">
      <c r="A3" s="18" t="s">
        <v>12</v>
      </c>
      <c r="B3" s="1" t="s">
        <v>13</v>
      </c>
      <c r="C3" s="1" t="s">
        <v>9</v>
      </c>
      <c r="D3" s="1" t="s">
        <v>10</v>
      </c>
      <c r="E3" s="1" t="s">
        <v>11</v>
      </c>
      <c r="F3" s="1" t="s">
        <v>190</v>
      </c>
      <c r="G3" s="2" t="s">
        <v>191</v>
      </c>
      <c r="H3" s="3">
        <v>0.33</v>
      </c>
      <c r="I3" s="1">
        <v>1</v>
      </c>
      <c r="J3" s="1">
        <v>1</v>
      </c>
      <c r="K3" s="1">
        <v>1</v>
      </c>
      <c r="L3" s="1">
        <f t="shared" si="0"/>
        <v>2</v>
      </c>
      <c r="M3" s="3">
        <f t="shared" ref="M3:M64" si="1">IF(ISNUMBER(H3),H3*L3,0)</f>
        <v>0.66</v>
      </c>
      <c r="N3" s="3"/>
      <c r="O3" s="35"/>
    </row>
    <row r="4" spans="1:15" x14ac:dyDescent="0.2">
      <c r="A4" s="18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192</v>
      </c>
      <c r="G4" s="2" t="s">
        <v>193</v>
      </c>
      <c r="H4" s="3">
        <v>0.57999999999999996</v>
      </c>
      <c r="I4" s="1">
        <v>1</v>
      </c>
      <c r="J4" s="1">
        <v>1</v>
      </c>
      <c r="K4" s="1">
        <v>1</v>
      </c>
      <c r="L4" s="1">
        <f t="shared" si="0"/>
        <v>2</v>
      </c>
      <c r="M4" s="3">
        <f t="shared" si="1"/>
        <v>1.1599999999999999</v>
      </c>
      <c r="N4" s="3"/>
      <c r="O4" s="35"/>
    </row>
    <row r="5" spans="1:15" x14ac:dyDescent="0.2">
      <c r="A5" s="18" t="s">
        <v>19</v>
      </c>
      <c r="B5" s="1" t="s">
        <v>20</v>
      </c>
      <c r="C5" s="1" t="s">
        <v>9</v>
      </c>
      <c r="D5" s="1" t="s">
        <v>21</v>
      </c>
      <c r="E5" s="1" t="s">
        <v>11</v>
      </c>
      <c r="F5" s="1" t="s">
        <v>194</v>
      </c>
      <c r="G5" s="2" t="s">
        <v>195</v>
      </c>
      <c r="H5" s="3">
        <v>0.1</v>
      </c>
      <c r="I5" s="1">
        <v>1</v>
      </c>
      <c r="J5" s="1">
        <v>1</v>
      </c>
      <c r="K5" s="1">
        <v>1</v>
      </c>
      <c r="L5" s="1">
        <f t="shared" si="0"/>
        <v>2</v>
      </c>
      <c r="M5" s="3">
        <f t="shared" si="1"/>
        <v>0.2</v>
      </c>
      <c r="N5" s="3"/>
      <c r="O5" s="35"/>
    </row>
    <row r="6" spans="1:15" x14ac:dyDescent="0.2">
      <c r="A6" s="18" t="s">
        <v>22</v>
      </c>
      <c r="B6" s="1" t="s">
        <v>23</v>
      </c>
      <c r="C6" s="1" t="s">
        <v>9</v>
      </c>
      <c r="D6" s="1" t="s">
        <v>21</v>
      </c>
      <c r="E6" s="1" t="s">
        <v>11</v>
      </c>
      <c r="F6" s="1" t="s">
        <v>194</v>
      </c>
      <c r="G6" s="2" t="s">
        <v>195</v>
      </c>
      <c r="H6" s="3">
        <v>0.1</v>
      </c>
      <c r="I6" s="1">
        <v>16</v>
      </c>
      <c r="J6" s="1">
        <v>5</v>
      </c>
      <c r="K6" s="1">
        <v>1</v>
      </c>
      <c r="L6" s="1">
        <f t="shared" si="0"/>
        <v>21</v>
      </c>
      <c r="M6" s="3">
        <f t="shared" si="1"/>
        <v>2.1</v>
      </c>
      <c r="N6" s="3"/>
      <c r="O6" s="35"/>
    </row>
    <row r="7" spans="1:15" x14ac:dyDescent="0.2">
      <c r="A7" s="18" t="s">
        <v>24</v>
      </c>
      <c r="B7" s="1" t="s">
        <v>25</v>
      </c>
      <c r="C7" s="1" t="s">
        <v>9</v>
      </c>
      <c r="D7" s="1" t="s">
        <v>21</v>
      </c>
      <c r="E7" s="1" t="s">
        <v>11</v>
      </c>
      <c r="F7" s="1" t="s">
        <v>196</v>
      </c>
      <c r="G7" s="2" t="s">
        <v>197</v>
      </c>
      <c r="H7" s="3">
        <v>0.21</v>
      </c>
      <c r="I7" s="1">
        <v>2</v>
      </c>
      <c r="J7" s="1">
        <v>1</v>
      </c>
      <c r="K7" s="1">
        <v>1</v>
      </c>
      <c r="L7" s="1">
        <f t="shared" si="0"/>
        <v>3</v>
      </c>
      <c r="M7" s="3">
        <f t="shared" si="1"/>
        <v>0.63</v>
      </c>
      <c r="N7" s="3"/>
      <c r="O7" s="35"/>
    </row>
    <row r="8" spans="1:15" x14ac:dyDescent="0.2">
      <c r="A8" s="18" t="s">
        <v>26</v>
      </c>
      <c r="B8" s="1" t="s">
        <v>27</v>
      </c>
      <c r="C8" s="1" t="s">
        <v>9</v>
      </c>
      <c r="D8" s="1" t="s">
        <v>21</v>
      </c>
      <c r="E8" s="1" t="s">
        <v>11</v>
      </c>
      <c r="F8" s="1" t="s">
        <v>196</v>
      </c>
      <c r="G8" s="2" t="s">
        <v>198</v>
      </c>
      <c r="H8" s="3">
        <v>0.21</v>
      </c>
      <c r="I8" s="1">
        <v>2</v>
      </c>
      <c r="J8" s="1">
        <v>1</v>
      </c>
      <c r="K8" s="1">
        <v>1</v>
      </c>
      <c r="L8" s="1">
        <f t="shared" si="0"/>
        <v>3</v>
      </c>
      <c r="M8" s="3">
        <f t="shared" si="1"/>
        <v>0.63</v>
      </c>
      <c r="N8" s="3"/>
      <c r="O8" s="35"/>
    </row>
    <row r="9" spans="1:15" x14ac:dyDescent="0.2">
      <c r="A9" s="18" t="s">
        <v>28</v>
      </c>
      <c r="B9" s="1" t="s">
        <v>29</v>
      </c>
      <c r="C9" s="1" t="s">
        <v>9</v>
      </c>
      <c r="D9" s="1" t="s">
        <v>10</v>
      </c>
      <c r="E9" s="1" t="s">
        <v>11</v>
      </c>
      <c r="F9" s="1" t="s">
        <v>190</v>
      </c>
      <c r="G9" s="2" t="s">
        <v>199</v>
      </c>
      <c r="H9" s="3">
        <v>0.22</v>
      </c>
      <c r="I9" s="1">
        <v>3</v>
      </c>
      <c r="J9" s="1">
        <v>1</v>
      </c>
      <c r="K9" s="1">
        <v>1</v>
      </c>
      <c r="L9" s="1">
        <f t="shared" si="0"/>
        <v>4</v>
      </c>
      <c r="M9" s="3">
        <f t="shared" si="1"/>
        <v>0.88</v>
      </c>
      <c r="N9" s="3"/>
      <c r="O9" s="35"/>
    </row>
    <row r="10" spans="1:15" x14ac:dyDescent="0.2">
      <c r="A10" s="18" t="s">
        <v>30</v>
      </c>
      <c r="B10" s="1" t="s">
        <v>31</v>
      </c>
      <c r="C10" s="1" t="s">
        <v>9</v>
      </c>
      <c r="D10" s="1" t="s">
        <v>21</v>
      </c>
      <c r="E10" s="1" t="s">
        <v>11</v>
      </c>
      <c r="F10" s="1" t="s">
        <v>196</v>
      </c>
      <c r="G10" s="2" t="s">
        <v>200</v>
      </c>
      <c r="H10" s="3">
        <v>0.11</v>
      </c>
      <c r="I10" s="1">
        <v>76</v>
      </c>
      <c r="J10" s="1">
        <v>14</v>
      </c>
      <c r="K10" s="1">
        <v>1</v>
      </c>
      <c r="L10" s="1">
        <f t="shared" si="0"/>
        <v>90</v>
      </c>
      <c r="M10" s="3">
        <f t="shared" si="1"/>
        <v>9.9</v>
      </c>
      <c r="N10" s="3"/>
      <c r="O10" s="35"/>
    </row>
    <row r="11" spans="1:15" x14ac:dyDescent="0.2">
      <c r="A11" s="18" t="s">
        <v>32</v>
      </c>
      <c r="B11" s="1" t="s">
        <v>33</v>
      </c>
      <c r="C11" s="1" t="s">
        <v>9</v>
      </c>
      <c r="D11" s="1" t="s">
        <v>10</v>
      </c>
      <c r="E11" s="1" t="s">
        <v>11</v>
      </c>
      <c r="F11" s="1" t="s">
        <v>188</v>
      </c>
      <c r="G11" s="2" t="s">
        <v>201</v>
      </c>
      <c r="H11" s="3">
        <v>0.19</v>
      </c>
      <c r="I11" s="1">
        <v>1</v>
      </c>
      <c r="J11" s="1">
        <v>1</v>
      </c>
      <c r="K11" s="1">
        <v>1</v>
      </c>
      <c r="L11" s="1">
        <f t="shared" si="0"/>
        <v>2</v>
      </c>
      <c r="M11" s="3">
        <f t="shared" si="1"/>
        <v>0.38</v>
      </c>
      <c r="N11" s="3"/>
      <c r="O11" s="35"/>
    </row>
    <row r="12" spans="1:15" x14ac:dyDescent="0.2">
      <c r="A12" s="18" t="s">
        <v>34</v>
      </c>
      <c r="B12" s="1" t="s">
        <v>35</v>
      </c>
      <c r="C12" s="1" t="s">
        <v>9</v>
      </c>
      <c r="D12" s="1" t="s">
        <v>21</v>
      </c>
      <c r="E12" s="1" t="s">
        <v>11</v>
      </c>
      <c r="F12" s="1" t="s">
        <v>196</v>
      </c>
      <c r="G12" s="2" t="s">
        <v>202</v>
      </c>
      <c r="H12" s="3">
        <v>0.12</v>
      </c>
      <c r="I12" s="1">
        <v>3</v>
      </c>
      <c r="J12" s="1">
        <v>1</v>
      </c>
      <c r="K12" s="1">
        <v>1</v>
      </c>
      <c r="L12" s="1">
        <f t="shared" si="0"/>
        <v>4</v>
      </c>
      <c r="M12" s="3">
        <f t="shared" si="1"/>
        <v>0.48</v>
      </c>
      <c r="N12" s="3"/>
      <c r="O12" s="35"/>
    </row>
    <row r="13" spans="1:15" x14ac:dyDescent="0.2">
      <c r="A13" s="18" t="s">
        <v>36</v>
      </c>
      <c r="B13" s="1" t="s">
        <v>37</v>
      </c>
      <c r="C13" s="1" t="s">
        <v>9</v>
      </c>
      <c r="D13" s="1" t="s">
        <v>10</v>
      </c>
      <c r="E13" s="1" t="s">
        <v>11</v>
      </c>
      <c r="F13" s="1" t="s">
        <v>188</v>
      </c>
      <c r="G13" s="1" t="s">
        <v>203</v>
      </c>
      <c r="H13" s="3">
        <v>0.18</v>
      </c>
      <c r="I13" s="1">
        <v>1</v>
      </c>
      <c r="J13" s="1">
        <v>1</v>
      </c>
      <c r="K13" s="1">
        <v>1</v>
      </c>
      <c r="L13" s="1">
        <f t="shared" si="0"/>
        <v>2</v>
      </c>
      <c r="M13" s="3">
        <f t="shared" si="1"/>
        <v>0.36</v>
      </c>
      <c r="N13" s="3"/>
      <c r="O13" s="35"/>
    </row>
    <row r="14" spans="1:15" x14ac:dyDescent="0.2">
      <c r="A14" s="18" t="s">
        <v>38</v>
      </c>
      <c r="B14" s="1" t="s">
        <v>39</v>
      </c>
      <c r="C14" s="1" t="s">
        <v>9</v>
      </c>
      <c r="D14" s="1" t="s">
        <v>21</v>
      </c>
      <c r="E14" s="1" t="s">
        <v>11</v>
      </c>
      <c r="F14" s="1" t="s">
        <v>196</v>
      </c>
      <c r="G14" s="2" t="s">
        <v>204</v>
      </c>
      <c r="H14" s="3">
        <v>0.19</v>
      </c>
      <c r="I14" s="1">
        <v>4</v>
      </c>
      <c r="J14" s="1">
        <v>2</v>
      </c>
      <c r="K14" s="1">
        <v>1</v>
      </c>
      <c r="L14" s="1">
        <f t="shared" si="0"/>
        <v>6</v>
      </c>
      <c r="M14" s="3">
        <f t="shared" si="1"/>
        <v>1.1400000000000001</v>
      </c>
      <c r="N14" s="3" t="s">
        <v>281</v>
      </c>
      <c r="O14" s="35"/>
    </row>
    <row r="15" spans="1:15" x14ac:dyDescent="0.2">
      <c r="A15" s="18" t="s">
        <v>40</v>
      </c>
      <c r="B15" s="1" t="s">
        <v>41</v>
      </c>
      <c r="C15" s="1" t="s">
        <v>9</v>
      </c>
      <c r="D15" s="1" t="s">
        <v>10</v>
      </c>
      <c r="E15" s="1" t="s">
        <v>11</v>
      </c>
      <c r="F15" s="1" t="s">
        <v>190</v>
      </c>
      <c r="G15" s="2" t="s">
        <v>205</v>
      </c>
      <c r="H15" s="3">
        <v>0.46</v>
      </c>
      <c r="I15" s="1">
        <v>4</v>
      </c>
      <c r="J15" s="1">
        <v>1</v>
      </c>
      <c r="K15" s="1">
        <v>1</v>
      </c>
      <c r="L15" s="1">
        <f t="shared" si="0"/>
        <v>5</v>
      </c>
      <c r="M15" s="3">
        <f t="shared" si="1"/>
        <v>2.3000000000000003</v>
      </c>
      <c r="N15" s="3"/>
      <c r="O15" s="35"/>
    </row>
    <row r="16" spans="1:15" x14ac:dyDescent="0.2">
      <c r="A16" s="18" t="s">
        <v>42</v>
      </c>
      <c r="B16" s="1" t="s">
        <v>43</v>
      </c>
      <c r="C16" s="1" t="s">
        <v>9</v>
      </c>
      <c r="D16" s="1" t="s">
        <v>21</v>
      </c>
      <c r="E16" s="1" t="s">
        <v>11</v>
      </c>
      <c r="F16" s="1" t="s">
        <v>190</v>
      </c>
      <c r="G16" s="2" t="s">
        <v>206</v>
      </c>
      <c r="H16" s="3">
        <v>0.17</v>
      </c>
      <c r="I16" s="1">
        <v>4</v>
      </c>
      <c r="J16" s="1">
        <v>2</v>
      </c>
      <c r="K16" s="1">
        <v>1</v>
      </c>
      <c r="L16" s="1">
        <f t="shared" si="0"/>
        <v>6</v>
      </c>
      <c r="M16" s="3">
        <f t="shared" si="1"/>
        <v>1.02</v>
      </c>
      <c r="N16" s="3" t="s">
        <v>281</v>
      </c>
      <c r="O16" s="35"/>
    </row>
    <row r="17" spans="1:15" x14ac:dyDescent="0.2">
      <c r="A17" s="18" t="s">
        <v>44</v>
      </c>
      <c r="B17" s="1" t="s">
        <v>45</v>
      </c>
      <c r="C17" s="1" t="s">
        <v>9</v>
      </c>
      <c r="D17" s="1" t="s">
        <v>21</v>
      </c>
      <c r="E17" s="1" t="s">
        <v>11</v>
      </c>
      <c r="F17" s="1" t="s">
        <v>196</v>
      </c>
      <c r="G17" s="2" t="s">
        <v>207</v>
      </c>
      <c r="H17" s="3">
        <v>0.1</v>
      </c>
      <c r="I17" s="1">
        <v>8</v>
      </c>
      <c r="J17" s="1">
        <v>2</v>
      </c>
      <c r="K17" s="1">
        <v>1</v>
      </c>
      <c r="L17" s="1">
        <f t="shared" si="0"/>
        <v>10</v>
      </c>
      <c r="M17" s="3">
        <f t="shared" si="1"/>
        <v>1</v>
      </c>
      <c r="N17" s="3"/>
      <c r="O17" s="35"/>
    </row>
    <row r="18" spans="1:15" x14ac:dyDescent="0.2">
      <c r="A18" s="18" t="s">
        <v>46</v>
      </c>
      <c r="B18" s="1" t="s">
        <v>47</v>
      </c>
      <c r="C18" s="1" t="s">
        <v>9</v>
      </c>
      <c r="D18" s="1" t="s">
        <v>21</v>
      </c>
      <c r="E18" s="1" t="s">
        <v>11</v>
      </c>
      <c r="F18" s="1" t="s">
        <v>190</v>
      </c>
      <c r="G18" s="2" t="s">
        <v>208</v>
      </c>
      <c r="H18" s="3">
        <v>0.17</v>
      </c>
      <c r="I18" s="1">
        <v>4</v>
      </c>
      <c r="J18" s="1">
        <v>2</v>
      </c>
      <c r="K18" s="1">
        <v>1</v>
      </c>
      <c r="L18" s="1">
        <f t="shared" si="0"/>
        <v>6</v>
      </c>
      <c r="M18" s="3">
        <f t="shared" si="1"/>
        <v>1.02</v>
      </c>
      <c r="N18" s="3" t="s">
        <v>281</v>
      </c>
      <c r="O18" s="35"/>
    </row>
    <row r="19" spans="1:15" x14ac:dyDescent="0.2">
      <c r="A19" s="18" t="s">
        <v>48</v>
      </c>
      <c r="B19" s="1" t="s">
        <v>49</v>
      </c>
      <c r="C19" s="1" t="s">
        <v>9</v>
      </c>
      <c r="D19" s="1" t="s">
        <v>21</v>
      </c>
      <c r="E19" s="1" t="s">
        <v>11</v>
      </c>
      <c r="F19" s="1" t="s">
        <v>190</v>
      </c>
      <c r="G19" s="2" t="s">
        <v>209</v>
      </c>
      <c r="H19" s="3">
        <v>0.1</v>
      </c>
      <c r="I19" s="1">
        <v>4</v>
      </c>
      <c r="J19" s="1">
        <v>2</v>
      </c>
      <c r="K19" s="1">
        <v>1</v>
      </c>
      <c r="L19" s="1">
        <f t="shared" si="0"/>
        <v>6</v>
      </c>
      <c r="M19" s="3">
        <f t="shared" si="1"/>
        <v>0.60000000000000009</v>
      </c>
      <c r="N19" s="3" t="s">
        <v>281</v>
      </c>
      <c r="O19" s="35"/>
    </row>
    <row r="20" spans="1:15" x14ac:dyDescent="0.2">
      <c r="A20" s="18" t="s">
        <v>50</v>
      </c>
      <c r="B20" s="1" t="s">
        <v>51</v>
      </c>
      <c r="C20" s="1" t="s">
        <v>9</v>
      </c>
      <c r="D20" s="1" t="s">
        <v>21</v>
      </c>
      <c r="E20" s="1" t="s">
        <v>11</v>
      </c>
      <c r="F20" s="1" t="s">
        <v>188</v>
      </c>
      <c r="G20" s="2" t="s">
        <v>210</v>
      </c>
      <c r="H20" s="3">
        <v>0.11</v>
      </c>
      <c r="I20" s="1">
        <v>8</v>
      </c>
      <c r="J20" s="1">
        <v>2</v>
      </c>
      <c r="K20" s="1">
        <v>1</v>
      </c>
      <c r="L20" s="1">
        <f t="shared" si="0"/>
        <v>10</v>
      </c>
      <c r="M20" s="3">
        <f t="shared" si="1"/>
        <v>1.1000000000000001</v>
      </c>
      <c r="N20" s="3"/>
      <c r="O20" s="35"/>
    </row>
    <row r="21" spans="1:15" x14ac:dyDescent="0.2">
      <c r="A21" s="18" t="s">
        <v>52</v>
      </c>
      <c r="B21" s="1" t="s">
        <v>53</v>
      </c>
      <c r="C21" s="1" t="s">
        <v>9</v>
      </c>
      <c r="D21" s="1" t="s">
        <v>21</v>
      </c>
      <c r="E21" s="1" t="s">
        <v>11</v>
      </c>
      <c r="F21" s="1" t="s">
        <v>196</v>
      </c>
      <c r="G21" s="2" t="s">
        <v>211</v>
      </c>
      <c r="H21" s="3">
        <v>0.21</v>
      </c>
      <c r="I21" s="1">
        <v>8</v>
      </c>
      <c r="J21" s="1">
        <v>2</v>
      </c>
      <c r="K21" s="1">
        <v>1</v>
      </c>
      <c r="L21" s="1">
        <f t="shared" si="0"/>
        <v>10</v>
      </c>
      <c r="M21" s="3">
        <f t="shared" si="1"/>
        <v>2.1</v>
      </c>
      <c r="N21" s="3" t="s">
        <v>282</v>
      </c>
      <c r="O21" s="35"/>
    </row>
    <row r="22" spans="1:15" x14ac:dyDescent="0.2">
      <c r="A22" s="18" t="s">
        <v>54</v>
      </c>
      <c r="B22" s="1" t="s">
        <v>55</v>
      </c>
      <c r="C22" s="1" t="s">
        <v>9</v>
      </c>
      <c r="D22" s="1" t="s">
        <v>21</v>
      </c>
      <c r="E22" s="1" t="s">
        <v>11</v>
      </c>
      <c r="F22" s="1" t="s">
        <v>196</v>
      </c>
      <c r="G22" s="2" t="s">
        <v>212</v>
      </c>
      <c r="H22" s="3">
        <v>0.04</v>
      </c>
      <c r="I22" s="1">
        <v>1</v>
      </c>
      <c r="J22" s="1">
        <v>1</v>
      </c>
      <c r="K22" s="1">
        <v>1</v>
      </c>
      <c r="L22" s="1">
        <f t="shared" si="0"/>
        <v>2</v>
      </c>
      <c r="M22" s="3">
        <f t="shared" si="1"/>
        <v>0.08</v>
      </c>
      <c r="N22" s="3"/>
      <c r="O22" s="35"/>
    </row>
    <row r="23" spans="1:15" x14ac:dyDescent="0.2">
      <c r="A23" s="18" t="s">
        <v>56</v>
      </c>
      <c r="B23" s="1" t="s">
        <v>57</v>
      </c>
      <c r="C23" s="1" t="s">
        <v>9</v>
      </c>
      <c r="D23" s="1" t="s">
        <v>21</v>
      </c>
      <c r="E23" s="1" t="s">
        <v>11</v>
      </c>
      <c r="F23" s="1" t="s">
        <v>190</v>
      </c>
      <c r="G23" s="2" t="s">
        <v>213</v>
      </c>
      <c r="H23" s="3">
        <v>0.17</v>
      </c>
      <c r="I23" s="1">
        <v>1</v>
      </c>
      <c r="J23" s="1">
        <v>1</v>
      </c>
      <c r="K23" s="1">
        <v>1</v>
      </c>
      <c r="L23" s="1">
        <f t="shared" si="0"/>
        <v>2</v>
      </c>
      <c r="M23" s="3">
        <f t="shared" si="1"/>
        <v>0.34</v>
      </c>
      <c r="N23" s="3" t="s">
        <v>283</v>
      </c>
      <c r="O23" s="35"/>
    </row>
    <row r="24" spans="1:15" x14ac:dyDescent="0.2">
      <c r="A24" s="18" t="s">
        <v>58</v>
      </c>
      <c r="B24" s="1" t="s">
        <v>59</v>
      </c>
      <c r="C24" s="1" t="s">
        <v>60</v>
      </c>
      <c r="D24" s="1" t="s">
        <v>61</v>
      </c>
      <c r="E24" s="1" t="s">
        <v>62</v>
      </c>
      <c r="F24" s="1" t="s">
        <v>231</v>
      </c>
      <c r="G24" s="2" t="s">
        <v>271</v>
      </c>
      <c r="H24" s="3">
        <v>0.16</v>
      </c>
      <c r="I24" s="1">
        <v>8</v>
      </c>
      <c r="J24" s="1">
        <v>2</v>
      </c>
      <c r="K24" s="1">
        <v>1</v>
      </c>
      <c r="L24" s="1">
        <f t="shared" si="0"/>
        <v>10</v>
      </c>
      <c r="M24" s="3">
        <f t="shared" si="1"/>
        <v>1.6</v>
      </c>
      <c r="N24" s="3"/>
      <c r="O24" s="35"/>
    </row>
    <row r="25" spans="1:15" x14ac:dyDescent="0.2">
      <c r="A25" s="18" t="s">
        <v>63</v>
      </c>
      <c r="B25" s="1" t="s">
        <v>64</v>
      </c>
      <c r="C25" s="1" t="s">
        <v>64</v>
      </c>
      <c r="D25" s="1" t="s">
        <v>65</v>
      </c>
      <c r="E25" s="1" t="s">
        <v>66</v>
      </c>
      <c r="F25" s="1" t="s">
        <v>234</v>
      </c>
      <c r="G25" s="2" t="s">
        <v>272</v>
      </c>
      <c r="H25" s="3">
        <v>0.48</v>
      </c>
      <c r="I25" s="1">
        <v>4</v>
      </c>
      <c r="J25" s="1">
        <v>1</v>
      </c>
      <c r="K25" s="1">
        <v>1</v>
      </c>
      <c r="L25" s="1">
        <f t="shared" si="0"/>
        <v>5</v>
      </c>
      <c r="M25" s="3">
        <f t="shared" si="1"/>
        <v>2.4</v>
      </c>
      <c r="N25" s="3"/>
      <c r="O25" s="35"/>
    </row>
    <row r="26" spans="1:15" x14ac:dyDescent="0.2">
      <c r="A26" s="18" t="s">
        <v>67</v>
      </c>
      <c r="B26" s="1" t="s">
        <v>68</v>
      </c>
      <c r="C26" s="1" t="s">
        <v>68</v>
      </c>
      <c r="D26" s="1" t="s">
        <v>69</v>
      </c>
      <c r="E26" s="1" t="s">
        <v>70</v>
      </c>
      <c r="F26" s="1" t="s">
        <v>229</v>
      </c>
      <c r="G26" s="2" t="s">
        <v>230</v>
      </c>
      <c r="H26" s="3">
        <v>0.18</v>
      </c>
      <c r="I26" s="1">
        <v>1</v>
      </c>
      <c r="J26" s="1">
        <v>1</v>
      </c>
      <c r="K26" s="1">
        <v>1</v>
      </c>
      <c r="L26" s="1">
        <f t="shared" si="0"/>
        <v>2</v>
      </c>
      <c r="M26" s="3">
        <f t="shared" si="1"/>
        <v>0.36</v>
      </c>
      <c r="N26" s="3"/>
      <c r="O26" s="35"/>
    </row>
    <row r="27" spans="1:15" x14ac:dyDescent="0.2">
      <c r="A27" s="18" t="s">
        <v>71</v>
      </c>
      <c r="B27" s="1" t="s">
        <v>72</v>
      </c>
      <c r="C27" s="1" t="s">
        <v>60</v>
      </c>
      <c r="D27" s="1" t="s">
        <v>61</v>
      </c>
      <c r="E27" s="1" t="s">
        <v>62</v>
      </c>
      <c r="F27" s="1" t="s">
        <v>231</v>
      </c>
      <c r="G27" s="2" t="s">
        <v>232</v>
      </c>
      <c r="H27" s="3">
        <v>0.16</v>
      </c>
      <c r="I27" s="1">
        <v>1</v>
      </c>
      <c r="J27" s="1">
        <v>1</v>
      </c>
      <c r="K27" s="1">
        <v>1</v>
      </c>
      <c r="L27" s="1">
        <f t="shared" si="0"/>
        <v>2</v>
      </c>
      <c r="M27" s="3">
        <f t="shared" si="1"/>
        <v>0.32</v>
      </c>
      <c r="N27" s="3"/>
      <c r="O27" s="35"/>
    </row>
    <row r="28" spans="1:15" x14ac:dyDescent="0.2">
      <c r="A28" s="18" t="s">
        <v>73</v>
      </c>
      <c r="B28" s="1" t="s">
        <v>74</v>
      </c>
      <c r="C28" s="1" t="s">
        <v>60</v>
      </c>
      <c r="D28" s="1" t="s">
        <v>61</v>
      </c>
      <c r="E28" s="1" t="s">
        <v>62</v>
      </c>
      <c r="F28" s="1" t="s">
        <v>231</v>
      </c>
      <c r="G28" s="2" t="s">
        <v>233</v>
      </c>
      <c r="H28" s="3">
        <v>0.16</v>
      </c>
      <c r="I28" s="1">
        <v>4</v>
      </c>
      <c r="J28" s="1">
        <v>1</v>
      </c>
      <c r="K28" s="1">
        <v>1</v>
      </c>
      <c r="L28" s="1">
        <f t="shared" si="0"/>
        <v>5</v>
      </c>
      <c r="M28" s="3">
        <f t="shared" si="1"/>
        <v>0.8</v>
      </c>
      <c r="N28" s="3"/>
      <c r="O28" s="35"/>
    </row>
    <row r="29" spans="1:15" x14ac:dyDescent="0.2">
      <c r="A29" s="18" t="s">
        <v>75</v>
      </c>
      <c r="B29" s="1" t="s">
        <v>76</v>
      </c>
      <c r="C29" s="1" t="s">
        <v>76</v>
      </c>
      <c r="D29" s="1" t="s">
        <v>77</v>
      </c>
      <c r="E29" s="1" t="s">
        <v>78</v>
      </c>
      <c r="F29" s="1" t="s">
        <v>234</v>
      </c>
      <c r="G29" s="2" t="s">
        <v>235</v>
      </c>
      <c r="H29" s="3">
        <v>0.44</v>
      </c>
      <c r="I29" s="1">
        <v>2</v>
      </c>
      <c r="J29" s="1">
        <v>1</v>
      </c>
      <c r="K29" s="1">
        <v>1</v>
      </c>
      <c r="L29" s="1">
        <f t="shared" si="0"/>
        <v>3</v>
      </c>
      <c r="M29" s="3">
        <f t="shared" si="1"/>
        <v>1.32</v>
      </c>
      <c r="N29" s="3"/>
      <c r="O29" s="35"/>
    </row>
    <row r="30" spans="1:15" x14ac:dyDescent="0.2">
      <c r="A30" s="18" t="s">
        <v>79</v>
      </c>
      <c r="B30" s="1" t="s">
        <v>80</v>
      </c>
      <c r="C30" s="1" t="s">
        <v>80</v>
      </c>
      <c r="D30" s="1" t="s">
        <v>81</v>
      </c>
      <c r="E30" s="1" t="s">
        <v>82</v>
      </c>
      <c r="F30" s="1" t="s">
        <v>234</v>
      </c>
      <c r="G30" s="2" t="s">
        <v>236</v>
      </c>
      <c r="H30" s="3">
        <v>0.53</v>
      </c>
      <c r="I30" s="1">
        <v>1</v>
      </c>
      <c r="J30" s="1">
        <v>1</v>
      </c>
      <c r="K30" s="1">
        <v>1</v>
      </c>
      <c r="L30" s="1">
        <f t="shared" si="0"/>
        <v>2</v>
      </c>
      <c r="M30" s="3">
        <f t="shared" si="1"/>
        <v>1.06</v>
      </c>
      <c r="N30" s="3"/>
      <c r="O30" s="35"/>
    </row>
    <row r="31" spans="1:15" x14ac:dyDescent="0.2">
      <c r="A31" s="18" t="s">
        <v>83</v>
      </c>
      <c r="B31" s="1" t="s">
        <v>84</v>
      </c>
      <c r="C31" s="1" t="s">
        <v>85</v>
      </c>
      <c r="D31" s="1" t="s">
        <v>86</v>
      </c>
      <c r="E31" s="1" t="s">
        <v>87</v>
      </c>
      <c r="F31" s="1" t="s">
        <v>227</v>
      </c>
      <c r="G31" s="13" t="s">
        <v>237</v>
      </c>
      <c r="H31" s="3">
        <v>1.04</v>
      </c>
      <c r="I31" s="1">
        <v>8</v>
      </c>
      <c r="J31" s="1">
        <v>2</v>
      </c>
      <c r="K31" s="1">
        <v>1</v>
      </c>
      <c r="L31" s="1">
        <f t="shared" si="0"/>
        <v>10</v>
      </c>
      <c r="M31" s="3">
        <f t="shared" si="1"/>
        <v>10.4</v>
      </c>
      <c r="N31" s="3"/>
      <c r="O31" s="35"/>
    </row>
    <row r="32" spans="1:15" x14ac:dyDescent="0.2">
      <c r="A32" s="18" t="s">
        <v>88</v>
      </c>
      <c r="B32" s="1" t="s">
        <v>89</v>
      </c>
      <c r="C32" s="1" t="s">
        <v>89</v>
      </c>
      <c r="D32" s="1" t="s">
        <v>90</v>
      </c>
      <c r="E32" s="1" t="s">
        <v>91</v>
      </c>
      <c r="F32" s="1" t="s">
        <v>238</v>
      </c>
      <c r="G32" s="2" t="s">
        <v>239</v>
      </c>
      <c r="H32" s="3">
        <v>0.81</v>
      </c>
      <c r="I32" s="1">
        <v>1</v>
      </c>
      <c r="J32" s="1">
        <v>1</v>
      </c>
      <c r="K32" s="1">
        <v>1</v>
      </c>
      <c r="L32" s="1">
        <f t="shared" si="0"/>
        <v>2</v>
      </c>
      <c r="M32" s="3">
        <f t="shared" si="1"/>
        <v>1.62</v>
      </c>
      <c r="N32" s="3"/>
      <c r="O32" s="35"/>
    </row>
    <row r="33" spans="1:15" x14ac:dyDescent="0.2">
      <c r="A33" s="19" t="s">
        <v>92</v>
      </c>
      <c r="B33" s="15" t="s">
        <v>93</v>
      </c>
      <c r="C33" s="15" t="s">
        <v>94</v>
      </c>
      <c r="D33" s="15" t="s">
        <v>95</v>
      </c>
      <c r="E33" s="15" t="s">
        <v>96</v>
      </c>
      <c r="F33" s="15" t="s">
        <v>240</v>
      </c>
      <c r="G33" s="15" t="s">
        <v>241</v>
      </c>
      <c r="H33" s="16" t="s">
        <v>242</v>
      </c>
      <c r="I33" s="15">
        <v>1</v>
      </c>
      <c r="J33" s="15">
        <v>1</v>
      </c>
      <c r="K33" s="15">
        <v>1</v>
      </c>
      <c r="L33" s="15">
        <f t="shared" si="0"/>
        <v>2</v>
      </c>
      <c r="M33" s="16">
        <f t="shared" si="1"/>
        <v>0</v>
      </c>
      <c r="N33" s="16"/>
      <c r="O33" s="20"/>
    </row>
    <row r="34" spans="1:15" ht="17" x14ac:dyDescent="0.2">
      <c r="A34" s="18" t="s">
        <v>97</v>
      </c>
      <c r="B34" s="1" t="s">
        <v>98</v>
      </c>
      <c r="C34" s="1" t="s">
        <v>99</v>
      </c>
      <c r="D34" s="1" t="s">
        <v>100</v>
      </c>
      <c r="E34" s="1" t="s">
        <v>101</v>
      </c>
      <c r="F34" s="1" t="s">
        <v>243</v>
      </c>
      <c r="G34" s="2" t="s">
        <v>244</v>
      </c>
      <c r="H34" s="3">
        <v>0.21</v>
      </c>
      <c r="I34" s="1">
        <v>2</v>
      </c>
      <c r="J34" s="1">
        <v>1</v>
      </c>
      <c r="K34" s="1">
        <v>1</v>
      </c>
      <c r="L34" s="1">
        <f t="shared" si="0"/>
        <v>3</v>
      </c>
      <c r="M34" s="3">
        <f t="shared" si="1"/>
        <v>0.63</v>
      </c>
      <c r="N34" s="17" t="s">
        <v>284</v>
      </c>
      <c r="O34" s="35"/>
    </row>
    <row r="35" spans="1:15" x14ac:dyDescent="0.2">
      <c r="A35" s="18" t="s">
        <v>102</v>
      </c>
      <c r="B35" s="1" t="s">
        <v>103</v>
      </c>
      <c r="C35" s="1" t="s">
        <v>99</v>
      </c>
      <c r="D35" s="1" t="s">
        <v>104</v>
      </c>
      <c r="E35" s="1" t="s">
        <v>101</v>
      </c>
      <c r="F35" s="1" t="s">
        <v>190</v>
      </c>
      <c r="G35" s="2" t="s">
        <v>245</v>
      </c>
      <c r="H35" s="3">
        <v>0.45</v>
      </c>
      <c r="I35" s="1">
        <v>1</v>
      </c>
      <c r="J35" s="1"/>
      <c r="K35" s="1">
        <v>1</v>
      </c>
      <c r="L35" s="1">
        <f t="shared" si="0"/>
        <v>1</v>
      </c>
      <c r="M35" s="3">
        <f t="shared" si="1"/>
        <v>0.45</v>
      </c>
      <c r="N35" s="3"/>
      <c r="O35" s="35"/>
    </row>
    <row r="36" spans="1:15" x14ac:dyDescent="0.2">
      <c r="A36" s="18" t="s">
        <v>216</v>
      </c>
      <c r="B36" s="1" t="s">
        <v>105</v>
      </c>
      <c r="C36" s="1" t="s">
        <v>106</v>
      </c>
      <c r="D36" s="1" t="s">
        <v>107</v>
      </c>
      <c r="E36" s="1" t="s">
        <v>108</v>
      </c>
      <c r="F36" s="1" t="s">
        <v>246</v>
      </c>
      <c r="G36" s="2" t="s">
        <v>247</v>
      </c>
      <c r="H36" s="3">
        <v>0.1</v>
      </c>
      <c r="I36" s="1">
        <v>19</v>
      </c>
      <c r="J36" s="1">
        <v>3</v>
      </c>
      <c r="K36" s="1">
        <v>3</v>
      </c>
      <c r="L36" s="1">
        <f t="shared" si="0"/>
        <v>66</v>
      </c>
      <c r="M36" s="3">
        <f t="shared" si="1"/>
        <v>6.6000000000000005</v>
      </c>
      <c r="N36" s="3"/>
      <c r="O36" s="35"/>
    </row>
    <row r="37" spans="1:15" x14ac:dyDescent="0.2">
      <c r="A37" s="18" t="s">
        <v>109</v>
      </c>
      <c r="B37" s="1" t="s">
        <v>110</v>
      </c>
      <c r="C37" s="1" t="s">
        <v>106</v>
      </c>
      <c r="D37" s="1" t="s">
        <v>107</v>
      </c>
      <c r="E37" s="1" t="s">
        <v>108</v>
      </c>
      <c r="F37" s="1" t="s">
        <v>246</v>
      </c>
      <c r="G37" s="2" t="s">
        <v>248</v>
      </c>
      <c r="H37" s="3">
        <v>0.1</v>
      </c>
      <c r="I37" s="1">
        <v>19</v>
      </c>
      <c r="J37" s="1">
        <v>4</v>
      </c>
      <c r="K37" s="1">
        <v>1</v>
      </c>
      <c r="L37" s="1">
        <f t="shared" si="0"/>
        <v>23</v>
      </c>
      <c r="M37" s="3">
        <f t="shared" si="1"/>
        <v>2.3000000000000003</v>
      </c>
      <c r="N37" s="3"/>
      <c r="O37" s="35"/>
    </row>
    <row r="38" spans="1:15" x14ac:dyDescent="0.2">
      <c r="A38" s="18" t="s">
        <v>111</v>
      </c>
      <c r="B38" s="1" t="s">
        <v>112</v>
      </c>
      <c r="C38" s="1" t="s">
        <v>106</v>
      </c>
      <c r="D38" s="1" t="s">
        <v>107</v>
      </c>
      <c r="E38" s="1" t="s">
        <v>108</v>
      </c>
      <c r="F38" s="1" t="s">
        <v>246</v>
      </c>
      <c r="G38" s="2" t="s">
        <v>249</v>
      </c>
      <c r="H38" s="3">
        <v>0.1</v>
      </c>
      <c r="I38" s="1">
        <v>1</v>
      </c>
      <c r="J38" s="1">
        <v>1</v>
      </c>
      <c r="K38" s="1">
        <v>1</v>
      </c>
      <c r="L38" s="1">
        <f t="shared" si="0"/>
        <v>2</v>
      </c>
      <c r="M38" s="3">
        <f t="shared" si="1"/>
        <v>0.2</v>
      </c>
      <c r="N38" s="3"/>
      <c r="O38" s="35"/>
    </row>
    <row r="39" spans="1:15" x14ac:dyDescent="0.2">
      <c r="A39" s="18" t="s">
        <v>113</v>
      </c>
      <c r="B39" s="1" t="s">
        <v>114</v>
      </c>
      <c r="C39" s="1" t="s">
        <v>106</v>
      </c>
      <c r="D39" s="1" t="s">
        <v>107</v>
      </c>
      <c r="E39" s="1" t="s">
        <v>108</v>
      </c>
      <c r="F39" s="1" t="s">
        <v>246</v>
      </c>
      <c r="G39" s="2" t="s">
        <v>250</v>
      </c>
      <c r="H39" s="3">
        <v>0.1</v>
      </c>
      <c r="I39" s="1">
        <v>1</v>
      </c>
      <c r="J39" s="1">
        <v>1</v>
      </c>
      <c r="K39" s="1">
        <v>1</v>
      </c>
      <c r="L39" s="1">
        <f t="shared" si="0"/>
        <v>2</v>
      </c>
      <c r="M39" s="3">
        <f t="shared" si="1"/>
        <v>0.2</v>
      </c>
      <c r="N39" s="3"/>
      <c r="O39" s="35"/>
    </row>
    <row r="40" spans="1:15" x14ac:dyDescent="0.2">
      <c r="A40" s="18" t="s">
        <v>115</v>
      </c>
      <c r="B40" s="1" t="s">
        <v>116</v>
      </c>
      <c r="C40" s="1" t="s">
        <v>106</v>
      </c>
      <c r="D40" s="1" t="s">
        <v>107</v>
      </c>
      <c r="E40" s="1" t="s">
        <v>108</v>
      </c>
      <c r="F40" s="1" t="s">
        <v>246</v>
      </c>
      <c r="G40" s="2" t="s">
        <v>251</v>
      </c>
      <c r="H40" s="3">
        <v>0.1</v>
      </c>
      <c r="I40" s="1">
        <v>9</v>
      </c>
      <c r="J40" s="1">
        <v>2</v>
      </c>
      <c r="K40" s="1">
        <v>2</v>
      </c>
      <c r="L40" s="1">
        <f t="shared" si="0"/>
        <v>22</v>
      </c>
      <c r="M40" s="3">
        <f t="shared" si="1"/>
        <v>2.2000000000000002</v>
      </c>
      <c r="N40" s="3"/>
      <c r="O40" s="35"/>
    </row>
    <row r="41" spans="1:15" x14ac:dyDescent="0.2">
      <c r="A41" s="18" t="s">
        <v>117</v>
      </c>
      <c r="B41" s="1" t="s">
        <v>118</v>
      </c>
      <c r="C41" s="1" t="s">
        <v>106</v>
      </c>
      <c r="D41" s="1" t="s">
        <v>107</v>
      </c>
      <c r="E41" s="1" t="s">
        <v>108</v>
      </c>
      <c r="F41" s="1" t="s">
        <v>246</v>
      </c>
      <c r="G41" s="2" t="s">
        <v>252</v>
      </c>
      <c r="H41" s="3">
        <v>0.1</v>
      </c>
      <c r="I41" s="1">
        <v>1</v>
      </c>
      <c r="J41" s="1">
        <v>1</v>
      </c>
      <c r="K41" s="1">
        <v>1</v>
      </c>
      <c r="L41" s="1">
        <f t="shared" si="0"/>
        <v>2</v>
      </c>
      <c r="M41" s="3">
        <f t="shared" si="1"/>
        <v>0.2</v>
      </c>
      <c r="N41" s="3"/>
      <c r="O41" s="35"/>
    </row>
    <row r="42" spans="1:15" x14ac:dyDescent="0.2">
      <c r="A42" s="18" t="s">
        <v>119</v>
      </c>
      <c r="B42" s="1" t="s">
        <v>120</v>
      </c>
      <c r="C42" s="1" t="s">
        <v>106</v>
      </c>
      <c r="D42" s="1" t="s">
        <v>107</v>
      </c>
      <c r="E42" s="1" t="s">
        <v>108</v>
      </c>
      <c r="F42" s="1" t="s">
        <v>246</v>
      </c>
      <c r="G42" s="2" t="s">
        <v>253</v>
      </c>
      <c r="H42" s="3">
        <v>0.1</v>
      </c>
      <c r="I42" s="1">
        <v>1</v>
      </c>
      <c r="J42" s="1">
        <v>1</v>
      </c>
      <c r="K42" s="1">
        <v>1</v>
      </c>
      <c r="L42" s="1">
        <f t="shared" si="0"/>
        <v>2</v>
      </c>
      <c r="M42" s="3">
        <f t="shared" si="1"/>
        <v>0.2</v>
      </c>
      <c r="N42" s="3"/>
      <c r="O42" s="35"/>
    </row>
    <row r="43" spans="1:15" x14ac:dyDescent="0.2">
      <c r="A43" s="18" t="s">
        <v>121</v>
      </c>
      <c r="B43" s="1" t="s">
        <v>122</v>
      </c>
      <c r="C43" s="1" t="s">
        <v>106</v>
      </c>
      <c r="D43" s="1" t="s">
        <v>107</v>
      </c>
      <c r="E43" s="1" t="s">
        <v>108</v>
      </c>
      <c r="F43" s="1" t="s">
        <v>246</v>
      </c>
      <c r="G43" s="2" t="s">
        <v>254</v>
      </c>
      <c r="H43" s="3">
        <v>0.1</v>
      </c>
      <c r="I43" s="1">
        <v>3</v>
      </c>
      <c r="J43" s="1">
        <v>1</v>
      </c>
      <c r="K43" s="1">
        <v>3</v>
      </c>
      <c r="L43" s="1">
        <f t="shared" si="0"/>
        <v>12</v>
      </c>
      <c r="M43" s="3">
        <f t="shared" si="1"/>
        <v>1.2000000000000002</v>
      </c>
      <c r="N43" s="3"/>
      <c r="O43" s="35"/>
    </row>
    <row r="44" spans="1:15" x14ac:dyDescent="0.2">
      <c r="A44" s="18" t="s">
        <v>123</v>
      </c>
      <c r="B44" s="1" t="s">
        <v>124</v>
      </c>
      <c r="C44" s="1" t="s">
        <v>106</v>
      </c>
      <c r="D44" s="1" t="s">
        <v>107</v>
      </c>
      <c r="E44" s="1" t="s">
        <v>108</v>
      </c>
      <c r="F44" s="1" t="s">
        <v>246</v>
      </c>
      <c r="G44" s="2" t="s">
        <v>255</v>
      </c>
      <c r="H44" s="3">
        <v>0.1</v>
      </c>
      <c r="I44" s="1">
        <v>1</v>
      </c>
      <c r="J44" s="1">
        <v>1</v>
      </c>
      <c r="K44" s="1">
        <v>1</v>
      </c>
      <c r="L44" s="1">
        <f t="shared" si="0"/>
        <v>2</v>
      </c>
      <c r="M44" s="3">
        <f t="shared" si="1"/>
        <v>0.2</v>
      </c>
      <c r="N44" s="3"/>
      <c r="O44" s="35"/>
    </row>
    <row r="45" spans="1:15" x14ac:dyDescent="0.2">
      <c r="A45" s="18" t="s">
        <v>125</v>
      </c>
      <c r="B45" s="1" t="s">
        <v>126</v>
      </c>
      <c r="C45" s="1" t="s">
        <v>106</v>
      </c>
      <c r="D45" s="1" t="s">
        <v>107</v>
      </c>
      <c r="E45" s="1" t="s">
        <v>108</v>
      </c>
      <c r="F45" s="1" t="s">
        <v>246</v>
      </c>
      <c r="G45" s="2" t="s">
        <v>256</v>
      </c>
      <c r="H45" s="3">
        <v>0.22</v>
      </c>
      <c r="I45" s="1">
        <v>1</v>
      </c>
      <c r="J45" s="1">
        <v>1</v>
      </c>
      <c r="K45" s="1">
        <v>1</v>
      </c>
      <c r="L45" s="1">
        <f t="shared" si="0"/>
        <v>2</v>
      </c>
      <c r="M45" s="3">
        <f t="shared" si="1"/>
        <v>0.44</v>
      </c>
      <c r="N45" s="3"/>
      <c r="O45" s="35"/>
    </row>
    <row r="46" spans="1:15" x14ac:dyDescent="0.2">
      <c r="A46" s="18" t="s">
        <v>127</v>
      </c>
      <c r="B46" s="1" t="s">
        <v>128</v>
      </c>
      <c r="C46" s="1" t="s">
        <v>106</v>
      </c>
      <c r="D46" s="1" t="s">
        <v>107</v>
      </c>
      <c r="E46" s="1" t="s">
        <v>108</v>
      </c>
      <c r="F46" s="1" t="s">
        <v>246</v>
      </c>
      <c r="G46" s="2" t="s">
        <v>257</v>
      </c>
      <c r="H46" s="3">
        <v>0.22</v>
      </c>
      <c r="I46" s="1">
        <v>1</v>
      </c>
      <c r="J46" s="1">
        <v>1</v>
      </c>
      <c r="K46" s="1">
        <v>1</v>
      </c>
      <c r="L46" s="1">
        <f t="shared" si="0"/>
        <v>2</v>
      </c>
      <c r="M46" s="3">
        <f t="shared" si="1"/>
        <v>0.44</v>
      </c>
      <c r="N46" s="3"/>
      <c r="O46" s="35"/>
    </row>
    <row r="47" spans="1:15" x14ac:dyDescent="0.2">
      <c r="A47" s="18" t="s">
        <v>129</v>
      </c>
      <c r="B47" s="1" t="s">
        <v>130</v>
      </c>
      <c r="C47" s="1" t="s">
        <v>106</v>
      </c>
      <c r="D47" s="1" t="s">
        <v>107</v>
      </c>
      <c r="E47" s="1" t="s">
        <v>108</v>
      </c>
      <c r="F47" s="1" t="s">
        <v>246</v>
      </c>
      <c r="G47" s="2" t="s">
        <v>258</v>
      </c>
      <c r="H47" s="3">
        <v>0.22</v>
      </c>
      <c r="I47" s="1">
        <v>1</v>
      </c>
      <c r="J47" s="1">
        <v>1</v>
      </c>
      <c r="K47" s="1">
        <v>1</v>
      </c>
      <c r="L47" s="1">
        <f t="shared" si="0"/>
        <v>2</v>
      </c>
      <c r="M47" s="3">
        <f t="shared" si="1"/>
        <v>0.44</v>
      </c>
      <c r="N47" s="3"/>
      <c r="O47" s="35"/>
    </row>
    <row r="48" spans="1:15" x14ac:dyDescent="0.2">
      <c r="A48" s="4" t="s">
        <v>214</v>
      </c>
      <c r="B48" s="5" t="s">
        <v>215</v>
      </c>
      <c r="C48" s="5" t="s">
        <v>106</v>
      </c>
      <c r="D48" s="5" t="s">
        <v>107</v>
      </c>
      <c r="E48" s="5" t="s">
        <v>108</v>
      </c>
      <c r="F48" s="1" t="s">
        <v>246</v>
      </c>
      <c r="G48" s="2" t="s">
        <v>259</v>
      </c>
      <c r="H48" s="3">
        <v>0.82</v>
      </c>
      <c r="I48" s="1">
        <v>4</v>
      </c>
      <c r="J48" s="1">
        <v>1</v>
      </c>
      <c r="K48" s="1">
        <v>1</v>
      </c>
      <c r="L48" s="1">
        <f t="shared" si="0"/>
        <v>5</v>
      </c>
      <c r="M48" s="3">
        <f t="shared" si="1"/>
        <v>4.0999999999999996</v>
      </c>
      <c r="N48" s="3" t="s">
        <v>285</v>
      </c>
      <c r="O48" s="35"/>
    </row>
    <row r="49" spans="1:15" x14ac:dyDescent="0.2">
      <c r="A49" s="18" t="s">
        <v>131</v>
      </c>
      <c r="B49" s="1" t="s">
        <v>286</v>
      </c>
      <c r="C49" s="1" t="s">
        <v>106</v>
      </c>
      <c r="D49" s="1" t="s">
        <v>107</v>
      </c>
      <c r="E49" s="1" t="s">
        <v>108</v>
      </c>
      <c r="F49" s="1" t="s">
        <v>246</v>
      </c>
      <c r="G49" s="2" t="s">
        <v>260</v>
      </c>
      <c r="H49" s="3">
        <v>0.76</v>
      </c>
      <c r="I49" s="1">
        <v>4</v>
      </c>
      <c r="J49" s="1">
        <v>1</v>
      </c>
      <c r="K49" s="1">
        <v>1</v>
      </c>
      <c r="L49" s="1">
        <f t="shared" si="0"/>
        <v>5</v>
      </c>
      <c r="M49" s="3">
        <f t="shared" si="1"/>
        <v>3.8</v>
      </c>
      <c r="N49" s="3" t="s">
        <v>285</v>
      </c>
      <c r="O49" s="35"/>
    </row>
    <row r="50" spans="1:15" x14ac:dyDescent="0.2">
      <c r="A50" s="18" t="s">
        <v>132</v>
      </c>
      <c r="B50" s="1" t="s">
        <v>133</v>
      </c>
      <c r="C50" s="1" t="s">
        <v>106</v>
      </c>
      <c r="D50" s="1" t="s">
        <v>107</v>
      </c>
      <c r="E50" s="1" t="s">
        <v>108</v>
      </c>
      <c r="F50" s="1" t="s">
        <v>246</v>
      </c>
      <c r="G50" s="2" t="s">
        <v>261</v>
      </c>
      <c r="H50" s="3">
        <v>0.82</v>
      </c>
      <c r="I50" s="1">
        <v>4</v>
      </c>
      <c r="J50" s="1">
        <v>1</v>
      </c>
      <c r="K50" s="1">
        <v>1</v>
      </c>
      <c r="L50" s="1">
        <f t="shared" si="0"/>
        <v>5</v>
      </c>
      <c r="M50" s="3">
        <f t="shared" si="1"/>
        <v>4.0999999999999996</v>
      </c>
      <c r="N50" s="3" t="s">
        <v>285</v>
      </c>
      <c r="O50" s="35"/>
    </row>
    <row r="51" spans="1:15" x14ac:dyDescent="0.2">
      <c r="A51" s="18" t="s">
        <v>134</v>
      </c>
      <c r="B51" s="1" t="s">
        <v>135</v>
      </c>
      <c r="C51" s="1" t="s">
        <v>106</v>
      </c>
      <c r="D51" s="1" t="s">
        <v>107</v>
      </c>
      <c r="E51" s="1" t="s">
        <v>108</v>
      </c>
      <c r="F51" s="1" t="s">
        <v>246</v>
      </c>
      <c r="G51" s="2" t="s">
        <v>262</v>
      </c>
      <c r="H51" s="3">
        <v>0.1</v>
      </c>
      <c r="I51" s="1">
        <v>2</v>
      </c>
      <c r="J51" s="1">
        <v>1</v>
      </c>
      <c r="K51" s="1">
        <v>1</v>
      </c>
      <c r="L51" s="1">
        <f t="shared" si="0"/>
        <v>3</v>
      </c>
      <c r="M51" s="3">
        <f t="shared" si="1"/>
        <v>0.30000000000000004</v>
      </c>
      <c r="N51" s="1"/>
      <c r="O51" s="35"/>
    </row>
    <row r="52" spans="1:15" x14ac:dyDescent="0.2">
      <c r="A52" s="18" t="s">
        <v>136</v>
      </c>
      <c r="B52" s="1" t="s">
        <v>137</v>
      </c>
      <c r="C52" s="1" t="s">
        <v>106</v>
      </c>
      <c r="D52" s="1" t="s">
        <v>107</v>
      </c>
      <c r="E52" s="1" t="s">
        <v>108</v>
      </c>
      <c r="F52" s="1" t="s">
        <v>246</v>
      </c>
      <c r="G52" s="2" t="s">
        <v>263</v>
      </c>
      <c r="H52" s="3">
        <v>0.1</v>
      </c>
      <c r="I52" s="1">
        <v>2</v>
      </c>
      <c r="J52" s="1">
        <v>1</v>
      </c>
      <c r="K52" s="1">
        <v>1</v>
      </c>
      <c r="L52" s="1">
        <f t="shared" si="0"/>
        <v>3</v>
      </c>
      <c r="M52" s="3">
        <f t="shared" si="1"/>
        <v>0.30000000000000004</v>
      </c>
      <c r="N52" s="1"/>
      <c r="O52" s="35"/>
    </row>
    <row r="53" spans="1:15" x14ac:dyDescent="0.2">
      <c r="A53" s="18" t="s">
        <v>138</v>
      </c>
      <c r="B53" s="1" t="s">
        <v>139</v>
      </c>
      <c r="C53" s="1" t="s">
        <v>106</v>
      </c>
      <c r="D53" s="1" t="s">
        <v>107</v>
      </c>
      <c r="E53" s="1" t="s">
        <v>108</v>
      </c>
      <c r="F53" s="1" t="s">
        <v>246</v>
      </c>
      <c r="G53" s="1" t="s">
        <v>273</v>
      </c>
      <c r="H53" s="3">
        <v>0.5</v>
      </c>
      <c r="I53" s="1">
        <v>5</v>
      </c>
      <c r="J53" s="1">
        <v>1</v>
      </c>
      <c r="K53" s="1">
        <v>5</v>
      </c>
      <c r="L53" s="1">
        <f t="shared" si="0"/>
        <v>30</v>
      </c>
      <c r="M53" s="3">
        <f t="shared" si="1"/>
        <v>15</v>
      </c>
      <c r="N53" s="1"/>
      <c r="O53" s="35"/>
    </row>
    <row r="54" spans="1:15" x14ac:dyDescent="0.2">
      <c r="A54" s="19" t="s">
        <v>140</v>
      </c>
      <c r="B54" s="15" t="s">
        <v>141</v>
      </c>
      <c r="C54" s="15" t="s">
        <v>141</v>
      </c>
      <c r="D54" s="15" t="s">
        <v>142</v>
      </c>
      <c r="E54" s="15" t="s">
        <v>143</v>
      </c>
      <c r="F54" s="15" t="s">
        <v>246</v>
      </c>
      <c r="G54" s="15" t="s">
        <v>241</v>
      </c>
      <c r="H54" s="16" t="s">
        <v>242</v>
      </c>
      <c r="I54" s="15">
        <v>2</v>
      </c>
      <c r="J54" s="15">
        <v>1</v>
      </c>
      <c r="K54" s="15">
        <v>1</v>
      </c>
      <c r="L54" s="15">
        <f t="shared" si="0"/>
        <v>3</v>
      </c>
      <c r="M54" s="16">
        <f t="shared" si="1"/>
        <v>0</v>
      </c>
      <c r="N54" s="15"/>
      <c r="O54" s="20"/>
    </row>
    <row r="55" spans="1:15" x14ac:dyDescent="0.2">
      <c r="A55" s="19" t="s">
        <v>144</v>
      </c>
      <c r="B55" s="15" t="s">
        <v>145</v>
      </c>
      <c r="C55" s="15" t="s">
        <v>145</v>
      </c>
      <c r="D55" s="15" t="s">
        <v>146</v>
      </c>
      <c r="E55" s="15" t="s">
        <v>147</v>
      </c>
      <c r="F55" s="15" t="s">
        <v>246</v>
      </c>
      <c r="G55" s="15" t="s">
        <v>241</v>
      </c>
      <c r="H55" s="16" t="s">
        <v>242</v>
      </c>
      <c r="I55" s="15">
        <v>1</v>
      </c>
      <c r="J55" s="15"/>
      <c r="K55" s="15">
        <v>1</v>
      </c>
      <c r="L55" s="15">
        <f t="shared" si="0"/>
        <v>1</v>
      </c>
      <c r="M55" s="16">
        <f t="shared" si="1"/>
        <v>0</v>
      </c>
      <c r="N55" s="15"/>
      <c r="O55" s="20"/>
    </row>
    <row r="56" spans="1:15" x14ac:dyDescent="0.2">
      <c r="A56" s="19" t="s">
        <v>148</v>
      </c>
      <c r="B56" s="15" t="s">
        <v>149</v>
      </c>
      <c r="C56" s="15" t="s">
        <v>149</v>
      </c>
      <c r="D56" s="15" t="s">
        <v>150</v>
      </c>
      <c r="E56" s="15" t="s">
        <v>151</v>
      </c>
      <c r="F56" s="15" t="s">
        <v>264</v>
      </c>
      <c r="G56" s="15" t="s">
        <v>241</v>
      </c>
      <c r="H56" s="16" t="s">
        <v>242</v>
      </c>
      <c r="I56" s="15">
        <v>1</v>
      </c>
      <c r="J56" s="15">
        <v>0.2</v>
      </c>
      <c r="K56" s="15">
        <v>1</v>
      </c>
      <c r="L56" s="15">
        <f t="shared" si="0"/>
        <v>1.2</v>
      </c>
      <c r="M56" s="16">
        <f t="shared" si="1"/>
        <v>0</v>
      </c>
      <c r="N56" s="15"/>
      <c r="O56" s="20"/>
    </row>
    <row r="57" spans="1:15" x14ac:dyDescent="0.2">
      <c r="A57" s="18" t="s">
        <v>152</v>
      </c>
      <c r="B57" s="1" t="s">
        <v>153</v>
      </c>
      <c r="C57" s="1" t="s">
        <v>153</v>
      </c>
      <c r="D57" s="1" t="s">
        <v>154</v>
      </c>
      <c r="E57" s="1" t="s">
        <v>155</v>
      </c>
      <c r="F57" s="1" t="s">
        <v>265</v>
      </c>
      <c r="G57" s="2" t="s">
        <v>266</v>
      </c>
      <c r="H57" s="3">
        <v>2.84</v>
      </c>
      <c r="I57" s="1">
        <v>1</v>
      </c>
      <c r="J57" s="1">
        <v>0.5</v>
      </c>
      <c r="K57" s="1">
        <v>1</v>
      </c>
      <c r="L57" s="1">
        <f t="shared" si="0"/>
        <v>1.5</v>
      </c>
      <c r="M57" s="3">
        <f t="shared" si="1"/>
        <v>4.26</v>
      </c>
      <c r="N57" s="1"/>
      <c r="O57" s="36"/>
    </row>
    <row r="58" spans="1:15" x14ac:dyDescent="0.2">
      <c r="A58" s="19" t="s">
        <v>156</v>
      </c>
      <c r="B58" s="15" t="s">
        <v>157</v>
      </c>
      <c r="C58" s="15" t="s">
        <v>157</v>
      </c>
      <c r="D58" s="15" t="s">
        <v>158</v>
      </c>
      <c r="E58" s="15" t="s">
        <v>159</v>
      </c>
      <c r="F58" s="15" t="s">
        <v>267</v>
      </c>
      <c r="G58" s="15" t="s">
        <v>241</v>
      </c>
      <c r="H58" s="16" t="s">
        <v>242</v>
      </c>
      <c r="I58" s="15">
        <v>4</v>
      </c>
      <c r="J58" s="15">
        <v>1</v>
      </c>
      <c r="K58" s="15">
        <v>1</v>
      </c>
      <c r="L58" s="15">
        <f t="shared" si="0"/>
        <v>5</v>
      </c>
      <c r="M58" s="16">
        <f t="shared" si="1"/>
        <v>0</v>
      </c>
      <c r="N58" s="15"/>
      <c r="O58" s="20"/>
    </row>
    <row r="59" spans="1:15" x14ac:dyDescent="0.2">
      <c r="A59" s="18" t="s">
        <v>160</v>
      </c>
      <c r="B59" s="1" t="s">
        <v>161</v>
      </c>
      <c r="C59" s="1" t="s">
        <v>161</v>
      </c>
      <c r="D59" s="1" t="s">
        <v>162</v>
      </c>
      <c r="E59" s="1"/>
      <c r="F59" s="1" t="s">
        <v>194</v>
      </c>
      <c r="G59" s="2" t="s">
        <v>268</v>
      </c>
      <c r="H59" s="3">
        <v>0.53</v>
      </c>
      <c r="I59" s="1">
        <v>4</v>
      </c>
      <c r="J59" s="1">
        <v>2</v>
      </c>
      <c r="K59" s="1">
        <v>1</v>
      </c>
      <c r="L59" s="1">
        <f t="shared" si="0"/>
        <v>6</v>
      </c>
      <c r="M59" s="3">
        <f t="shared" si="1"/>
        <v>3.18</v>
      </c>
      <c r="N59" s="1"/>
      <c r="O59" s="35"/>
    </row>
    <row r="60" spans="1:15" x14ac:dyDescent="0.2">
      <c r="A60" s="18" t="s">
        <v>163</v>
      </c>
      <c r="B60" s="1" t="s">
        <v>164</v>
      </c>
      <c r="C60" s="1" t="s">
        <v>164</v>
      </c>
      <c r="D60" s="1" t="s">
        <v>165</v>
      </c>
      <c r="E60" s="1"/>
      <c r="F60" s="1" t="s">
        <v>269</v>
      </c>
      <c r="G60" s="2" t="s">
        <v>270</v>
      </c>
      <c r="H60" s="3">
        <v>3.48</v>
      </c>
      <c r="I60" s="1">
        <v>1</v>
      </c>
      <c r="J60" s="1">
        <v>0.5</v>
      </c>
      <c r="K60" s="1">
        <v>1</v>
      </c>
      <c r="L60" s="1">
        <f t="shared" si="0"/>
        <v>1.5</v>
      </c>
      <c r="M60" s="3">
        <f t="shared" si="1"/>
        <v>5.22</v>
      </c>
      <c r="N60" s="1"/>
      <c r="O60" s="35"/>
    </row>
    <row r="61" spans="1:15" x14ac:dyDescent="0.2">
      <c r="A61" s="18" t="s">
        <v>166</v>
      </c>
      <c r="B61" s="1" t="s">
        <v>167</v>
      </c>
      <c r="C61" s="1" t="s">
        <v>167</v>
      </c>
      <c r="D61" s="1" t="s">
        <v>168</v>
      </c>
      <c r="E61" s="1"/>
      <c r="F61" s="1" t="s">
        <v>274</v>
      </c>
      <c r="G61" s="29" t="s">
        <v>275</v>
      </c>
      <c r="H61" s="3">
        <v>0.62</v>
      </c>
      <c r="I61" s="1">
        <v>1</v>
      </c>
      <c r="J61" s="1">
        <v>1</v>
      </c>
      <c r="K61" s="1">
        <v>5</v>
      </c>
      <c r="L61" s="1">
        <f t="shared" si="0"/>
        <v>10</v>
      </c>
      <c r="M61" s="3">
        <f t="shared" si="1"/>
        <v>6.2</v>
      </c>
      <c r="N61" s="1"/>
      <c r="O61" s="35"/>
    </row>
    <row r="62" spans="1:15" ht="15" customHeight="1" x14ac:dyDescent="0.2">
      <c r="A62" s="18" t="s">
        <v>169</v>
      </c>
      <c r="B62" s="1" t="s">
        <v>170</v>
      </c>
      <c r="C62" s="1" t="s">
        <v>170</v>
      </c>
      <c r="D62" s="1" t="s">
        <v>171</v>
      </c>
      <c r="E62" s="1" t="s">
        <v>172</v>
      </c>
      <c r="F62" s="1" t="s">
        <v>276</v>
      </c>
      <c r="G62" s="29" t="s">
        <v>291</v>
      </c>
      <c r="H62" s="3">
        <v>0.73</v>
      </c>
      <c r="I62" s="1">
        <v>2</v>
      </c>
      <c r="J62" s="1">
        <v>1</v>
      </c>
      <c r="K62" s="1">
        <v>5</v>
      </c>
      <c r="L62" s="1">
        <f t="shared" si="0"/>
        <v>15</v>
      </c>
      <c r="M62" s="3">
        <f t="shared" si="1"/>
        <v>10.95</v>
      </c>
      <c r="N62" s="1"/>
      <c r="O62" s="36"/>
    </row>
    <row r="63" spans="1:15" x14ac:dyDescent="0.2">
      <c r="A63" s="18" t="s">
        <v>173</v>
      </c>
      <c r="B63" s="1" t="s">
        <v>174</v>
      </c>
      <c r="C63" s="1" t="s">
        <v>175</v>
      </c>
      <c r="D63" s="1" t="s">
        <v>176</v>
      </c>
      <c r="E63" s="1" t="s">
        <v>177</v>
      </c>
      <c r="F63" s="1" t="s">
        <v>277</v>
      </c>
      <c r="G63" s="2" t="s">
        <v>278</v>
      </c>
      <c r="H63" s="3">
        <v>0.88</v>
      </c>
      <c r="I63" s="6">
        <v>1</v>
      </c>
      <c r="J63" s="1">
        <v>1</v>
      </c>
      <c r="K63" s="1">
        <v>1</v>
      </c>
      <c r="L63" s="1">
        <f t="shared" si="0"/>
        <v>2</v>
      </c>
      <c r="M63" s="3">
        <f t="shared" si="1"/>
        <v>1.76</v>
      </c>
      <c r="N63" s="1"/>
      <c r="O63" s="35"/>
    </row>
    <row r="64" spans="1:15" x14ac:dyDescent="0.2">
      <c r="A64" s="18" t="s">
        <v>178</v>
      </c>
      <c r="B64" s="1" t="s">
        <v>179</v>
      </c>
      <c r="C64" s="1" t="s">
        <v>175</v>
      </c>
      <c r="D64" s="1" t="s">
        <v>180</v>
      </c>
      <c r="E64" s="1" t="s">
        <v>177</v>
      </c>
      <c r="F64" s="1" t="s">
        <v>279</v>
      </c>
      <c r="G64" s="2" t="s">
        <v>280</v>
      </c>
      <c r="H64" s="3">
        <v>0.65</v>
      </c>
      <c r="I64" s="6">
        <v>1</v>
      </c>
      <c r="J64" s="1">
        <v>1</v>
      </c>
      <c r="K64" s="1">
        <v>1</v>
      </c>
      <c r="L64" s="1">
        <f t="shared" si="0"/>
        <v>2</v>
      </c>
      <c r="M64" s="3">
        <f t="shared" si="1"/>
        <v>1.3</v>
      </c>
      <c r="N64" s="1"/>
      <c r="O64" s="35"/>
    </row>
    <row r="65" spans="1:15" x14ac:dyDescent="0.2">
      <c r="A65" s="4" t="s">
        <v>217</v>
      </c>
      <c r="B65" s="5" t="s">
        <v>218</v>
      </c>
      <c r="C65" s="5" t="s">
        <v>219</v>
      </c>
      <c r="D65" s="5" t="s">
        <v>220</v>
      </c>
      <c r="E65" s="5" t="s">
        <v>220</v>
      </c>
      <c r="F65" s="1" t="s">
        <v>188</v>
      </c>
      <c r="G65" s="2" t="s">
        <v>221</v>
      </c>
      <c r="H65" s="3">
        <v>6.42</v>
      </c>
      <c r="I65" s="6">
        <v>4</v>
      </c>
      <c r="J65" s="1">
        <v>1</v>
      </c>
      <c r="K65" s="6">
        <v>1</v>
      </c>
      <c r="L65" s="6">
        <f t="shared" ref="L65:L67" si="2">_xlfn.CEILING.MATH((I65+J65)*K65)</f>
        <v>5</v>
      </c>
      <c r="M65" s="3">
        <f t="shared" ref="M65:M67" si="3">IF(ISNUMBER(H65), H65*L65, 0)</f>
        <v>32.1</v>
      </c>
      <c r="N65" s="3"/>
      <c r="O65" s="35"/>
    </row>
    <row r="66" spans="1:15" x14ac:dyDescent="0.2">
      <c r="A66" s="4" t="s">
        <v>222</v>
      </c>
      <c r="B66" s="5" t="s">
        <v>223</v>
      </c>
      <c r="C66" s="5" t="s">
        <v>219</v>
      </c>
      <c r="D66" s="5" t="s">
        <v>220</v>
      </c>
      <c r="E66" s="5" t="s">
        <v>220</v>
      </c>
      <c r="F66" s="1" t="s">
        <v>224</v>
      </c>
      <c r="G66" s="2" t="s">
        <v>225</v>
      </c>
      <c r="H66" s="3">
        <v>7.95</v>
      </c>
      <c r="I66" s="6">
        <v>4</v>
      </c>
      <c r="J66" s="1">
        <v>0</v>
      </c>
      <c r="K66" s="6">
        <v>5</v>
      </c>
      <c r="L66" s="6">
        <f t="shared" si="2"/>
        <v>20</v>
      </c>
      <c r="M66" s="3">
        <f t="shared" si="3"/>
        <v>159</v>
      </c>
      <c r="N66" s="3"/>
      <c r="O66" s="35"/>
    </row>
    <row r="67" spans="1:15" ht="17" thickBot="1" x14ac:dyDescent="0.25">
      <c r="A67" s="7" t="s">
        <v>289</v>
      </c>
      <c r="B67" s="8" t="s">
        <v>226</v>
      </c>
      <c r="C67" s="8" t="s">
        <v>226</v>
      </c>
      <c r="D67" s="8" t="s">
        <v>220</v>
      </c>
      <c r="E67" s="8" t="s">
        <v>220</v>
      </c>
      <c r="F67" s="9" t="s">
        <v>227</v>
      </c>
      <c r="G67" s="10" t="s">
        <v>228</v>
      </c>
      <c r="H67" s="11">
        <v>5.07</v>
      </c>
      <c r="I67" s="12">
        <v>4</v>
      </c>
      <c r="J67" s="9">
        <v>1</v>
      </c>
      <c r="K67" s="12">
        <v>1</v>
      </c>
      <c r="L67" s="12">
        <f t="shared" si="2"/>
        <v>5</v>
      </c>
      <c r="M67" s="11">
        <f t="shared" si="3"/>
        <v>25.35</v>
      </c>
      <c r="N67" s="11"/>
      <c r="O67" s="37"/>
    </row>
    <row r="68" spans="1:15" ht="20" thickBot="1" x14ac:dyDescent="0.25">
      <c r="H68" s="38" t="s">
        <v>288</v>
      </c>
      <c r="I68" s="39"/>
      <c r="J68" s="39"/>
      <c r="K68" s="39"/>
      <c r="L68" s="39"/>
      <c r="M68" s="30">
        <f>SUM(M2:M67)</f>
        <v>340.80000000000007</v>
      </c>
      <c r="N68" s="31"/>
      <c r="O68" s="32"/>
    </row>
    <row r="70" spans="1:15" x14ac:dyDescent="0.2">
      <c r="B70" s="33" t="s">
        <v>290</v>
      </c>
    </row>
  </sheetData>
  <mergeCells count="1">
    <mergeCell ref="H68:L68"/>
  </mergeCell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14" r:id="rId21" xr:uid="{00000000-0004-0000-0000-000014000000}"/>
    <hyperlink ref="G65" r:id="rId22" xr:uid="{00000000-0004-0000-0000-000015000000}"/>
    <hyperlink ref="G66" r:id="rId23" xr:uid="{00000000-0004-0000-0000-000016000000}"/>
    <hyperlink ref="G67" r:id="rId24" xr:uid="{00000000-0004-0000-0000-000017000000}"/>
    <hyperlink ref="G25" r:id="rId25" xr:uid="{00000000-0004-0000-0000-000018000000}"/>
    <hyperlink ref="G24" r:id="rId26" xr:uid="{00000000-0004-0000-0000-000019000000}"/>
    <hyperlink ref="G26" r:id="rId27" xr:uid="{00000000-0004-0000-0000-00001A000000}"/>
    <hyperlink ref="G27" r:id="rId28" xr:uid="{00000000-0004-0000-0000-00001B000000}"/>
    <hyperlink ref="G28" r:id="rId29" xr:uid="{00000000-0004-0000-0000-00001C000000}"/>
    <hyperlink ref="G29" r:id="rId30" xr:uid="{00000000-0004-0000-0000-00001D000000}"/>
    <hyperlink ref="G30" r:id="rId31" xr:uid="{00000000-0004-0000-0000-00001E000000}"/>
    <hyperlink ref="G32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7" r:id="rId39" xr:uid="{00000000-0004-0000-0000-000026000000}"/>
    <hyperlink ref="G48" r:id="rId40" xr:uid="{00000000-0004-0000-0000-000027000000}"/>
    <hyperlink ref="G40" r:id="rId41" xr:uid="{00000000-0004-0000-0000-000028000000}"/>
    <hyperlink ref="G41" r:id="rId42" xr:uid="{00000000-0004-0000-0000-000029000000}"/>
    <hyperlink ref="G42" r:id="rId43" xr:uid="{00000000-0004-0000-0000-00002A000000}"/>
    <hyperlink ref="G43" r:id="rId44" xr:uid="{00000000-0004-0000-0000-00002B000000}"/>
    <hyperlink ref="G44" r:id="rId45" xr:uid="{00000000-0004-0000-0000-00002C000000}"/>
    <hyperlink ref="G45" r:id="rId46" xr:uid="{00000000-0004-0000-0000-00002D000000}"/>
    <hyperlink ref="G46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31" r:id="rId52" xr:uid="{00000000-0004-0000-0000-000033000000}"/>
    <hyperlink ref="G57" r:id="rId53" xr:uid="{00000000-0004-0000-0000-000034000000}"/>
    <hyperlink ref="G59" r:id="rId54" xr:uid="{00000000-0004-0000-0000-000035000000}"/>
    <hyperlink ref="G60" r:id="rId55" xr:uid="{00000000-0004-0000-0000-000036000000}"/>
    <hyperlink ref="G61" r:id="rId56" xr:uid="{00000000-0004-0000-0000-000037000000}"/>
    <hyperlink ref="G63" r:id="rId57" xr:uid="{00000000-0004-0000-0000-000039000000}"/>
    <hyperlink ref="G64" r:id="rId58" xr:uid="{00000000-0004-0000-00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ReLoki_ECAD_BOM_v0_2_0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Prince Mathew</cp:lastModifiedBy>
  <dcterms:created xsi:type="dcterms:W3CDTF">2022-11-17T23:55:48Z</dcterms:created>
  <dcterms:modified xsi:type="dcterms:W3CDTF">2024-05-15T16:49:18Z</dcterms:modified>
</cp:coreProperties>
</file>