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10050" activeTab="2"/>
  </bookViews>
  <sheets>
    <sheet name="CONTROL DE RECEPCIÓN DE MERCANC" sheetId="7" r:id="rId1"/>
    <sheet name="CONTROL DE INVENTARIO DP 30 (2" sheetId="8" r:id="rId2"/>
    <sheet name="CONTROL DE INVENTARIO ARP 01.10" sheetId="2" r:id="rId3"/>
    <sheet name="CONTROL DE INVENTARIO DP (2)" sheetId="5" r:id="rId4"/>
  </sheets>
  <calcPr calcId="144525"/>
</workbook>
</file>

<file path=xl/calcChain.xml><?xml version="1.0" encoding="utf-8"?>
<calcChain xmlns="http://schemas.openxmlformats.org/spreadsheetml/2006/main">
  <c r="I77" i="2" l="1"/>
  <c r="I56" i="2"/>
  <c r="I57" i="2"/>
  <c r="I58" i="2"/>
  <c r="I44" i="2"/>
  <c r="I28" i="2"/>
  <c r="J18" i="2"/>
  <c r="J19" i="2"/>
  <c r="J20" i="2"/>
  <c r="J21" i="2"/>
  <c r="J23" i="2"/>
  <c r="J17" i="2"/>
  <c r="K86" i="2"/>
  <c r="H245" i="8"/>
  <c r="H244" i="8"/>
  <c r="F119" i="8" s="1"/>
  <c r="G119" i="8" s="1"/>
  <c r="H243" i="8"/>
  <c r="H242" i="8"/>
  <c r="H241" i="8"/>
  <c r="H240" i="8"/>
  <c r="F115" i="8" s="1"/>
  <c r="G115" i="8" s="1"/>
  <c r="H239" i="8"/>
  <c r="H238" i="8"/>
  <c r="H237" i="8"/>
  <c r="H236" i="8"/>
  <c r="H235" i="8"/>
  <c r="H234" i="8"/>
  <c r="H233" i="8"/>
  <c r="H232" i="8"/>
  <c r="H231" i="8"/>
  <c r="H230" i="8"/>
  <c r="H226" i="8"/>
  <c r="H225" i="8"/>
  <c r="H224" i="8"/>
  <c r="H223" i="8"/>
  <c r="H222" i="8"/>
  <c r="H221" i="8"/>
  <c r="H220" i="8"/>
  <c r="H219" i="8"/>
  <c r="H218" i="8"/>
  <c r="H217" i="8"/>
  <c r="H214" i="8"/>
  <c r="H213" i="8"/>
  <c r="H212" i="8"/>
  <c r="H211" i="8"/>
  <c r="H210" i="8"/>
  <c r="H209" i="8"/>
  <c r="H208" i="8"/>
  <c r="H207" i="8"/>
  <c r="F54" i="8" s="1"/>
  <c r="H206" i="8"/>
  <c r="H205" i="8"/>
  <c r="H204" i="8"/>
  <c r="H203" i="8"/>
  <c r="F50" i="8" s="1"/>
  <c r="G50" i="8" s="1"/>
  <c r="H198" i="8"/>
  <c r="H197" i="8"/>
  <c r="H196" i="8"/>
  <c r="H195" i="8"/>
  <c r="H191" i="8"/>
  <c r="H190" i="8"/>
  <c r="H189" i="8"/>
  <c r="H188" i="8"/>
  <c r="F82" i="8" s="1"/>
  <c r="G82" i="8" s="1"/>
  <c r="H187" i="8"/>
  <c r="H186" i="8"/>
  <c r="H185" i="8"/>
  <c r="H184" i="8"/>
  <c r="F78" i="8" s="1"/>
  <c r="G78" i="8" s="1"/>
  <c r="H183" i="8"/>
  <c r="H182" i="8"/>
  <c r="H181" i="8"/>
  <c r="H180" i="8"/>
  <c r="F74" i="8" s="1"/>
  <c r="G74" i="8" s="1"/>
  <c r="H179" i="8"/>
  <c r="H178" i="8"/>
  <c r="H177" i="8"/>
  <c r="H176" i="8"/>
  <c r="F70" i="8" s="1"/>
  <c r="G70" i="8" s="1"/>
  <c r="H175" i="8"/>
  <c r="H174" i="8"/>
  <c r="H173" i="8"/>
  <c r="H172" i="8"/>
  <c r="F66" i="8" s="1"/>
  <c r="G66" i="8" s="1"/>
  <c r="H168" i="8"/>
  <c r="H164" i="8"/>
  <c r="H162" i="8"/>
  <c r="H161" i="8"/>
  <c r="H160" i="8"/>
  <c r="H159" i="8"/>
  <c r="H157" i="8"/>
  <c r="H156" i="8"/>
  <c r="H155" i="8"/>
  <c r="H154" i="8"/>
  <c r="F120" i="8"/>
  <c r="G120" i="8" s="1"/>
  <c r="F118" i="8"/>
  <c r="G118" i="8" s="1"/>
  <c r="G117" i="8"/>
  <c r="F117" i="8"/>
  <c r="F116" i="8"/>
  <c r="G116" i="8" s="1"/>
  <c r="F114" i="8"/>
  <c r="G114" i="8" s="1"/>
  <c r="G113" i="8"/>
  <c r="F113" i="8"/>
  <c r="F111" i="8"/>
  <c r="G111" i="8" s="1"/>
  <c r="G110" i="8"/>
  <c r="F110" i="8"/>
  <c r="F109" i="8"/>
  <c r="G109" i="8" s="1"/>
  <c r="G108" i="8"/>
  <c r="F108" i="8"/>
  <c r="F107" i="8"/>
  <c r="G107" i="8" s="1"/>
  <c r="G106" i="8"/>
  <c r="F106" i="8"/>
  <c r="F105" i="8"/>
  <c r="G105" i="8" s="1"/>
  <c r="G100" i="8"/>
  <c r="F100" i="8"/>
  <c r="F99" i="8"/>
  <c r="G99" i="8" s="1"/>
  <c r="G98" i="8"/>
  <c r="F98" i="8"/>
  <c r="F97" i="8"/>
  <c r="G97" i="8" s="1"/>
  <c r="G96" i="8"/>
  <c r="F96" i="8"/>
  <c r="F95" i="8"/>
  <c r="G95" i="8" s="1"/>
  <c r="G94" i="8"/>
  <c r="F94" i="8"/>
  <c r="F93" i="8"/>
  <c r="G93" i="8" s="1"/>
  <c r="G92" i="8"/>
  <c r="F92" i="8"/>
  <c r="F91" i="8"/>
  <c r="G91" i="8" s="1"/>
  <c r="G86" i="8"/>
  <c r="F86" i="8"/>
  <c r="F85" i="8"/>
  <c r="G85" i="8" s="1"/>
  <c r="G84" i="8"/>
  <c r="F84" i="8"/>
  <c r="F83" i="8"/>
  <c r="G83" i="8" s="1"/>
  <c r="F81" i="8"/>
  <c r="G81" i="8" s="1"/>
  <c r="G80" i="8"/>
  <c r="F80" i="8"/>
  <c r="F79" i="8"/>
  <c r="G79" i="8" s="1"/>
  <c r="F77" i="8"/>
  <c r="G77" i="8" s="1"/>
  <c r="G76" i="8"/>
  <c r="F76" i="8"/>
  <c r="F75" i="8"/>
  <c r="G75" i="8" s="1"/>
  <c r="F73" i="8"/>
  <c r="G73" i="8" s="1"/>
  <c r="G72" i="8"/>
  <c r="F72" i="8"/>
  <c r="F71" i="8"/>
  <c r="G71" i="8" s="1"/>
  <c r="F69" i="8"/>
  <c r="G69" i="8" s="1"/>
  <c r="G68" i="8"/>
  <c r="F68" i="8"/>
  <c r="F67" i="8"/>
  <c r="G67" i="8" s="1"/>
  <c r="F61" i="8"/>
  <c r="E61" i="8"/>
  <c r="G61" i="8" s="1"/>
  <c r="D61" i="8"/>
  <c r="F60" i="8"/>
  <c r="E60" i="8"/>
  <c r="G60" i="8" s="1"/>
  <c r="D60" i="8"/>
  <c r="F59" i="8"/>
  <c r="E59" i="8"/>
  <c r="G59" i="8" s="1"/>
  <c r="D59" i="8"/>
  <c r="E58" i="8"/>
  <c r="G58" i="8" s="1"/>
  <c r="D58" i="8"/>
  <c r="D57" i="8"/>
  <c r="E57" i="8" s="1"/>
  <c r="G57" i="8" s="1"/>
  <c r="D56" i="8"/>
  <c r="E56" i="8" s="1"/>
  <c r="G56" i="8" s="1"/>
  <c r="F55" i="8"/>
  <c r="D55" i="8"/>
  <c r="E55" i="8" s="1"/>
  <c r="G55" i="8" s="1"/>
  <c r="D54" i="8"/>
  <c r="E54" i="8" s="1"/>
  <c r="G54" i="8" s="1"/>
  <c r="F53" i="8"/>
  <c r="D53" i="8"/>
  <c r="E53" i="8" s="1"/>
  <c r="G53" i="8" s="1"/>
  <c r="F52" i="8"/>
  <c r="D52" i="8"/>
  <c r="E52" i="8" s="1"/>
  <c r="G52" i="8" s="1"/>
  <c r="F51" i="8"/>
  <c r="D51" i="8"/>
  <c r="E51" i="8" s="1"/>
  <c r="G51" i="8" s="1"/>
  <c r="D50" i="8"/>
  <c r="G47" i="8"/>
  <c r="F47" i="8"/>
  <c r="D47" i="8"/>
  <c r="F46" i="8"/>
  <c r="G46" i="8" s="1"/>
  <c r="G45" i="8"/>
  <c r="F45" i="8"/>
  <c r="G44" i="8"/>
  <c r="D44" i="8"/>
  <c r="F39" i="8"/>
  <c r="E39" i="8"/>
  <c r="G36" i="8"/>
  <c r="F36" i="8"/>
  <c r="G35" i="8"/>
  <c r="F35" i="8"/>
  <c r="F28" i="8"/>
  <c r="G28" i="8" s="1"/>
  <c r="E28" i="8"/>
  <c r="D28" i="8"/>
  <c r="E23" i="8"/>
  <c r="H23" i="8" s="1"/>
  <c r="D23" i="8"/>
  <c r="G22" i="8"/>
  <c r="H22" i="8" s="1"/>
  <c r="D22" i="8"/>
  <c r="H21" i="8"/>
  <c r="D21" i="8"/>
  <c r="H20" i="8"/>
  <c r="D20" i="8"/>
  <c r="D19" i="8"/>
  <c r="E19" i="8" s="1"/>
  <c r="H19" i="8" s="1"/>
  <c r="D18" i="8"/>
  <c r="E18" i="8" s="1"/>
  <c r="H18" i="8" s="1"/>
  <c r="D17" i="8"/>
  <c r="E17" i="8" s="1"/>
  <c r="H17" i="8" s="1"/>
  <c r="F28" i="2"/>
  <c r="I63" i="5"/>
  <c r="D28" i="2"/>
  <c r="J154" i="2"/>
  <c r="J155" i="2"/>
  <c r="I55" i="5"/>
  <c r="I53" i="5"/>
  <c r="G51" i="5"/>
  <c r="H50" i="5"/>
  <c r="J56" i="5"/>
  <c r="J51" i="5"/>
  <c r="L53" i="2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D60" i="2"/>
  <c r="D61" i="2"/>
  <c r="D50" i="2"/>
  <c r="D47" i="2"/>
  <c r="F43" i="5"/>
  <c r="F42" i="5"/>
  <c r="D44" i="2"/>
  <c r="D18" i="2"/>
  <c r="E18" i="2" s="1"/>
  <c r="D19" i="2"/>
  <c r="E19" i="2" s="1"/>
  <c r="D20" i="2"/>
  <c r="D21" i="2"/>
  <c r="D22" i="2"/>
  <c r="D23" i="2"/>
  <c r="D17" i="2"/>
  <c r="E17" i="2" s="1"/>
  <c r="E70" i="5"/>
  <c r="J70" i="5"/>
  <c r="K71" i="5" s="1"/>
  <c r="E28" i="2" l="1"/>
  <c r="J195" i="2"/>
  <c r="F86" i="2"/>
  <c r="I86" i="2" s="1"/>
  <c r="F35" i="2"/>
  <c r="F36" i="2"/>
  <c r="I36" i="2"/>
  <c r="I35" i="2"/>
  <c r="J161" i="2"/>
  <c r="J162" i="2"/>
  <c r="E23" i="2"/>
  <c r="J160" i="2"/>
  <c r="I22" i="2" s="1"/>
  <c r="J22" i="2" s="1"/>
  <c r="J164" i="2"/>
  <c r="J36" i="7"/>
  <c r="L21" i="7"/>
  <c r="M21" i="7"/>
  <c r="J157" i="2" l="1"/>
  <c r="J156" i="2"/>
  <c r="J159" i="2"/>
  <c r="J168" i="2"/>
  <c r="E39" i="2" s="1"/>
  <c r="H39" i="2" s="1"/>
  <c r="J245" i="2"/>
  <c r="F120" i="2" s="1"/>
  <c r="I120" i="2" s="1"/>
  <c r="J244" i="2"/>
  <c r="F119" i="2" s="1"/>
  <c r="I119" i="2" s="1"/>
  <c r="J243" i="2"/>
  <c r="F118" i="2" s="1"/>
  <c r="I118" i="2" s="1"/>
  <c r="J242" i="2"/>
  <c r="F117" i="2" s="1"/>
  <c r="I117" i="2" s="1"/>
  <c r="J241" i="2"/>
  <c r="F116" i="2" s="1"/>
  <c r="I116" i="2" s="1"/>
  <c r="J240" i="2"/>
  <c r="F115" i="2" s="1"/>
  <c r="I115" i="2" s="1"/>
  <c r="J239" i="2"/>
  <c r="F114" i="2" s="1"/>
  <c r="I114" i="2" s="1"/>
  <c r="J238" i="2"/>
  <c r="F113" i="2" s="1"/>
  <c r="I113" i="2" s="1"/>
  <c r="J237" i="2"/>
  <c r="F111" i="2" s="1"/>
  <c r="I111" i="2" s="1"/>
  <c r="J236" i="2"/>
  <c r="J235" i="2"/>
  <c r="F110" i="2" s="1"/>
  <c r="I110" i="2" s="1"/>
  <c r="J234" i="2"/>
  <c r="F109" i="2" s="1"/>
  <c r="I109" i="2" s="1"/>
  <c r="J233" i="2"/>
  <c r="F108" i="2" s="1"/>
  <c r="I108" i="2" s="1"/>
  <c r="J232" i="2"/>
  <c r="F107" i="2" s="1"/>
  <c r="I107" i="2" s="1"/>
  <c r="J231" i="2"/>
  <c r="F106" i="2" s="1"/>
  <c r="I106" i="2" s="1"/>
  <c r="J230" i="2"/>
  <c r="F105" i="2" s="1"/>
  <c r="I105" i="2" s="1"/>
  <c r="J205" i="2"/>
  <c r="F52" i="2" s="1"/>
  <c r="I52" i="2" s="1"/>
  <c r="J206" i="2"/>
  <c r="F53" i="2" s="1"/>
  <c r="I53" i="2" s="1"/>
  <c r="J218" i="2"/>
  <c r="F92" i="2" s="1"/>
  <c r="I92" i="2" s="1"/>
  <c r="J219" i="2"/>
  <c r="F93" i="2" s="1"/>
  <c r="I93" i="2" s="1"/>
  <c r="J220" i="2"/>
  <c r="F94" i="2" s="1"/>
  <c r="I94" i="2" s="1"/>
  <c r="J221" i="2"/>
  <c r="F95" i="2" s="1"/>
  <c r="I95" i="2" s="1"/>
  <c r="J222" i="2"/>
  <c r="F96" i="2" s="1"/>
  <c r="I96" i="2" s="1"/>
  <c r="J223" i="2"/>
  <c r="F97" i="2" s="1"/>
  <c r="I97" i="2" s="1"/>
  <c r="J224" i="2"/>
  <c r="F98" i="2" s="1"/>
  <c r="I98" i="2" s="1"/>
  <c r="J225" i="2"/>
  <c r="F99" i="2" s="1"/>
  <c r="I99" i="2" s="1"/>
  <c r="J226" i="2"/>
  <c r="F100" i="2" s="1"/>
  <c r="I100" i="2" s="1"/>
  <c r="J217" i="2"/>
  <c r="F91" i="2" s="1"/>
  <c r="I91" i="2" s="1"/>
  <c r="J204" i="2"/>
  <c r="F51" i="2" s="1"/>
  <c r="I51" i="2" s="1"/>
  <c r="J207" i="2"/>
  <c r="F54" i="2" s="1"/>
  <c r="I54" i="2" s="1"/>
  <c r="J208" i="2"/>
  <c r="F55" i="2" s="1"/>
  <c r="I55" i="2" s="1"/>
  <c r="J209" i="2"/>
  <c r="J210" i="2"/>
  <c r="J211" i="2"/>
  <c r="J212" i="2"/>
  <c r="F59" i="2" s="1"/>
  <c r="I59" i="2" s="1"/>
  <c r="J213" i="2"/>
  <c r="F60" i="2" s="1"/>
  <c r="I60" i="2" s="1"/>
  <c r="J214" i="2"/>
  <c r="F61" i="2" s="1"/>
  <c r="I61" i="2" s="1"/>
  <c r="J203" i="2"/>
  <c r="F50" i="2" s="1"/>
  <c r="I50" i="2" s="1"/>
  <c r="J196" i="2"/>
  <c r="F45" i="2" s="1"/>
  <c r="I45" i="2" s="1"/>
  <c r="J197" i="2"/>
  <c r="F46" i="2" s="1"/>
  <c r="I46" i="2" s="1"/>
  <c r="J198" i="2"/>
  <c r="F47" i="2" s="1"/>
  <c r="I47" i="2" s="1"/>
  <c r="J178" i="2"/>
  <c r="F72" i="2" s="1"/>
  <c r="I72" i="2" s="1"/>
  <c r="J179" i="2"/>
  <c r="F73" i="2" s="1"/>
  <c r="I73" i="2" s="1"/>
  <c r="J180" i="2"/>
  <c r="F74" i="2" s="1"/>
  <c r="I74" i="2" s="1"/>
  <c r="J181" i="2"/>
  <c r="F75" i="2" s="1"/>
  <c r="I75" i="2" s="1"/>
  <c r="J182" i="2"/>
  <c r="F76" i="2" s="1"/>
  <c r="I76" i="2" s="1"/>
  <c r="J183" i="2"/>
  <c r="J184" i="2"/>
  <c r="F78" i="2" s="1"/>
  <c r="I78" i="2" s="1"/>
  <c r="J185" i="2"/>
  <c r="F79" i="2" s="1"/>
  <c r="I79" i="2" s="1"/>
  <c r="J186" i="2"/>
  <c r="F80" i="2" s="1"/>
  <c r="I80" i="2" s="1"/>
  <c r="J187" i="2"/>
  <c r="F81" i="2" s="1"/>
  <c r="I81" i="2" s="1"/>
  <c r="J188" i="2"/>
  <c r="F82" i="2" s="1"/>
  <c r="I82" i="2" s="1"/>
  <c r="J189" i="2"/>
  <c r="F83" i="2" s="1"/>
  <c r="I83" i="2" s="1"/>
  <c r="J190" i="2"/>
  <c r="F84" i="2" s="1"/>
  <c r="I84" i="2" s="1"/>
  <c r="J191" i="2"/>
  <c r="F85" i="2" s="1"/>
  <c r="I85" i="2" s="1"/>
  <c r="J172" i="2"/>
  <c r="F66" i="2" s="1"/>
  <c r="I66" i="2" s="1"/>
  <c r="J173" i="2"/>
  <c r="F67" i="2" s="1"/>
  <c r="I67" i="2" s="1"/>
  <c r="J174" i="2"/>
  <c r="F68" i="2" s="1"/>
  <c r="I68" i="2" s="1"/>
  <c r="J175" i="2"/>
  <c r="F69" i="2" s="1"/>
  <c r="I69" i="2" s="1"/>
  <c r="J176" i="2"/>
  <c r="F70" i="2" s="1"/>
  <c r="I70" i="2" s="1"/>
  <c r="J177" i="2"/>
  <c r="F71" i="2" s="1"/>
  <c r="I71" i="2" s="1"/>
</calcChain>
</file>

<file path=xl/comments1.xml><?xml version="1.0" encoding="utf-8"?>
<comments xmlns="http://schemas.openxmlformats.org/spreadsheetml/2006/main">
  <authors>
    <author>usuario</author>
  </authors>
  <commentList>
    <comment ref="C57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cargado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              cargado</t>
        </r>
      </text>
    </comment>
  </commentList>
</comments>
</file>

<file path=xl/sharedStrings.xml><?xml version="1.0" encoding="utf-8"?>
<sst xmlns="http://schemas.openxmlformats.org/spreadsheetml/2006/main" count="975" uniqueCount="154">
  <si>
    <t xml:space="preserve">PROTEINAS </t>
  </si>
  <si>
    <t>DESCRIPCIÓN</t>
  </si>
  <si>
    <t>CARNE PARA  ESMECHAR</t>
  </si>
  <si>
    <t xml:space="preserve">CARNE MOLIDA </t>
  </si>
  <si>
    <t xml:space="preserve">CARNE PARA GUISAR </t>
  </si>
  <si>
    <t>KG</t>
  </si>
  <si>
    <t>POLLO ENTERO</t>
  </si>
  <si>
    <t>POLLO EN MILANESA</t>
  </si>
  <si>
    <t>QUESO</t>
  </si>
  <si>
    <t>MORTADELA</t>
  </si>
  <si>
    <t xml:space="preserve">CHARCUTERIA </t>
  </si>
  <si>
    <t>SALCHICHA</t>
  </si>
  <si>
    <t xml:space="preserve">HUEVOS </t>
  </si>
  <si>
    <t>CARTON</t>
  </si>
  <si>
    <t xml:space="preserve">FECHA </t>
  </si>
  <si>
    <t>ZANAHORIA</t>
  </si>
  <si>
    <t>PEPINO</t>
  </si>
  <si>
    <t>PAPA</t>
  </si>
  <si>
    <t>CEBOLLA</t>
  </si>
  <si>
    <t>TOMATE</t>
  </si>
  <si>
    <t>COLIFLOR</t>
  </si>
  <si>
    <t>BROCOLI</t>
  </si>
  <si>
    <t>LECHUGA</t>
  </si>
  <si>
    <t>BERENGENA</t>
  </si>
  <si>
    <t>REPOLLO</t>
  </si>
  <si>
    <t>REMOLACHA</t>
  </si>
  <si>
    <t>AJO</t>
  </si>
  <si>
    <t>CEBOLLIN</t>
  </si>
  <si>
    <t>CILANTRO</t>
  </si>
  <si>
    <t>PEREGIL</t>
  </si>
  <si>
    <t>AJO PORRO</t>
  </si>
  <si>
    <t>CELERY</t>
  </si>
  <si>
    <t>PLARTANOS</t>
  </si>
  <si>
    <t>YUCA</t>
  </si>
  <si>
    <t>HORTALIZAS, TUBERCULOS Y LEGUMBRES</t>
  </si>
  <si>
    <t xml:space="preserve">AJI </t>
  </si>
  <si>
    <t>PIMENTON</t>
  </si>
  <si>
    <t>LAUREL</t>
  </si>
  <si>
    <t xml:space="preserve">COMINO </t>
  </si>
  <si>
    <t>ADOBO</t>
  </si>
  <si>
    <t>COLOR</t>
  </si>
  <si>
    <t>AJO EN POLVO</t>
  </si>
  <si>
    <t>SALSA PARA PASTA</t>
  </si>
  <si>
    <t xml:space="preserve">CUBITO </t>
  </si>
  <si>
    <t xml:space="preserve">CARMENCITA </t>
  </si>
  <si>
    <t>CURRY</t>
  </si>
  <si>
    <t xml:space="preserve">CONDIMENTOS </t>
  </si>
  <si>
    <t>VIVERES</t>
  </si>
  <si>
    <t xml:space="preserve">ACEITE </t>
  </si>
  <si>
    <t>VINAGRE</t>
  </si>
  <si>
    <t>SAL</t>
  </si>
  <si>
    <t>AZUCAR</t>
  </si>
  <si>
    <t xml:space="preserve">ARROZ </t>
  </si>
  <si>
    <t xml:space="preserve">HARINA PAN </t>
  </si>
  <si>
    <t>HARINA DE TRIGO</t>
  </si>
  <si>
    <t xml:space="preserve">FRIJOLES </t>
  </si>
  <si>
    <t xml:space="preserve">CARAOTAS </t>
  </si>
  <si>
    <t xml:space="preserve">LITROS </t>
  </si>
  <si>
    <t>SALSA DE SOYA</t>
  </si>
  <si>
    <t xml:space="preserve">SUPERVISOR </t>
  </si>
  <si>
    <t>SUPERVISOR</t>
  </si>
  <si>
    <t>CUBIERTO</t>
  </si>
  <si>
    <t>CUCHARILLA</t>
  </si>
  <si>
    <t>BOLSAS PLASTICAS DE ASA 10 K</t>
  </si>
  <si>
    <t>BOLSAS DE  BASURA NEGRAS 50 K</t>
  </si>
  <si>
    <t>CONTENEDORES                                          ( ENVASES DE COMIDA )N°9</t>
  </si>
  <si>
    <t xml:space="preserve">IMPLEMENTOS DE COCINA </t>
  </si>
  <si>
    <t>MATERIAL DE APOYO</t>
  </si>
  <si>
    <t>CLORO JABON PARA FREGAR</t>
  </si>
  <si>
    <t>DESENGRASANTE</t>
  </si>
  <si>
    <t>PAPEL HIGIENICO</t>
  </si>
  <si>
    <t>PALPEL PARA ENVALAR</t>
  </si>
  <si>
    <t>TAPABOCAS</t>
  </si>
  <si>
    <t>PINSAS</t>
  </si>
  <si>
    <t>COLADORES</t>
  </si>
  <si>
    <t>CUCHARAS</t>
  </si>
  <si>
    <t>OLLA ARROCERA</t>
  </si>
  <si>
    <t>OLLA SANCOCHERA</t>
  </si>
  <si>
    <t>CALDEROS</t>
  </si>
  <si>
    <t xml:space="preserve">PAILA </t>
  </si>
  <si>
    <t>CHERFIL</t>
  </si>
  <si>
    <t xml:space="preserve">PORTA BANDEJA </t>
  </si>
  <si>
    <t>BANDEJA</t>
  </si>
  <si>
    <t>CANTIDAD</t>
  </si>
  <si>
    <t>TABLAS PARA PICAR</t>
  </si>
  <si>
    <t>CUCHILLOS</t>
  </si>
  <si>
    <t>ESCURRIDORES</t>
  </si>
  <si>
    <t>BATIDOR DE MANO</t>
  </si>
  <si>
    <t>JARRAS</t>
  </si>
  <si>
    <t>BANDEJA  HONDA</t>
  </si>
  <si>
    <t>TORTERAS</t>
  </si>
  <si>
    <t>ESPATULAS</t>
  </si>
  <si>
    <t>GANCHOS</t>
  </si>
  <si>
    <t>SARTEN</t>
  </si>
  <si>
    <t xml:space="preserve"> RECIBIDO POR:</t>
  </si>
  <si>
    <t xml:space="preserve">Control de Inventario </t>
  </si>
  <si>
    <t xml:space="preserve">PASTA CORTA </t>
  </si>
  <si>
    <t>PASTA LARGA 1K</t>
  </si>
  <si>
    <t>PASTA LARGA 500</t>
  </si>
  <si>
    <t>HARINA KALY</t>
  </si>
  <si>
    <t>HARINA LA PUBLERINA</t>
  </si>
  <si>
    <t>SARDINA EN LATA 170 g</t>
  </si>
  <si>
    <t xml:space="preserve"> CARNE BISTEC</t>
  </si>
  <si>
    <t xml:space="preserve"> CARNE DE BISTEC</t>
  </si>
  <si>
    <t>OREGANO</t>
  </si>
  <si>
    <t>MEDIO KILO</t>
  </si>
  <si>
    <r>
      <t xml:space="preserve">                       Control de Inventario                                                          </t>
    </r>
    <r>
      <rPr>
        <b/>
        <i/>
        <sz val="12"/>
        <color theme="1"/>
        <rFont val="Arial"/>
        <family val="2"/>
      </rPr>
      <t xml:space="preserve">DEPOSITO DE AREPERA </t>
    </r>
  </si>
  <si>
    <t>BOLSAS</t>
  </si>
  <si>
    <t>UNID</t>
  </si>
  <si>
    <t>DEPOSITO DE LA AREPERA SOTANO</t>
  </si>
  <si>
    <t>ENVASES  DE COMIDA</t>
  </si>
  <si>
    <t xml:space="preserve">BOLSAS DE PAPEL </t>
  </si>
  <si>
    <t>ESPONJAS PARA FREGAR</t>
  </si>
  <si>
    <t xml:space="preserve"> BRILLOS</t>
  </si>
  <si>
    <t>TAPAS DE ENVACES DE COMIDA</t>
  </si>
  <si>
    <t>PAPEL HIGIENICO POR ROLLO</t>
  </si>
  <si>
    <t>PANELAS</t>
  </si>
  <si>
    <t>TAPAS DE ENVASES</t>
  </si>
  <si>
    <t>DESINFECTANTE</t>
  </si>
  <si>
    <t>LITROS</t>
  </si>
  <si>
    <t>AGUA MINERAL  PEQ</t>
  </si>
  <si>
    <t xml:space="preserve">LITROS Y LATAS  </t>
  </si>
  <si>
    <t>AGUA MINERAL PEQ</t>
  </si>
  <si>
    <t>DESCARGAS 29/09/2021</t>
  </si>
  <si>
    <t>DESCARGAS 30/09/2021</t>
  </si>
  <si>
    <t xml:space="preserve">RECEPCIÓN DE MERCANCIA </t>
  </si>
  <si>
    <t>POLLO MUSLO</t>
  </si>
  <si>
    <t xml:space="preserve">MILANESA PICADA </t>
  </si>
  <si>
    <t>POLLO EN  MUSLO</t>
  </si>
  <si>
    <t xml:space="preserve">MILANESA EN RETAZOS </t>
  </si>
  <si>
    <t>DESCUENTO</t>
  </si>
  <si>
    <t>POLLO  EN MUSLO</t>
  </si>
  <si>
    <t>DESCARGA DEL 30/09/2021</t>
  </si>
  <si>
    <t xml:space="preserve"> </t>
  </si>
  <si>
    <t xml:space="preserve">MARTES                          29/09/2021  KG </t>
  </si>
  <si>
    <t>TOTAL EN FISICO               KG 30/09/2021</t>
  </si>
  <si>
    <t>TOTAL EN FISICO                                   KG 30/09/201</t>
  </si>
  <si>
    <t>TOTAL EN FISICO                                          KG 30/09/201</t>
  </si>
  <si>
    <t>TOTAL EN FISICO                                            KG 30/09/201</t>
  </si>
  <si>
    <t xml:space="preserve">   TOTAL EN FISICO                                KG 30/09/201</t>
  </si>
  <si>
    <t xml:space="preserve">CARGA DE PRODUCTOS </t>
  </si>
  <si>
    <t xml:space="preserve">Control de Recepción de Mercancia y  Inventario </t>
  </si>
  <si>
    <t xml:space="preserve"> AREPERA </t>
  </si>
  <si>
    <t>POLLO EN MUSLO</t>
  </si>
  <si>
    <t>PESO POR UNIDAD</t>
  </si>
  <si>
    <t>TOTAL EN FISICO                                    KG 30/09/201</t>
  </si>
  <si>
    <t>TOTAL EN FISICO                                             KG 30/09/201</t>
  </si>
  <si>
    <t>72+28</t>
  </si>
  <si>
    <t>DESCARGA DEL 01/10/2021</t>
  </si>
  <si>
    <t>TOTAL EN FISICO                                            KG01/10/201</t>
  </si>
  <si>
    <t>TOTAL EN FISICO                                   KG 01/10/2021</t>
  </si>
  <si>
    <t>DESCARGA DEL 02/10/2022</t>
  </si>
  <si>
    <t>DESCARGA DEL 03/10/2022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</si>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</sst>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b/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b/>
      <i/>
      <sz val="16"/>
      <color theme="1"/>
      <name val="Arial"/>
      <family val="2"/>
    </font>
    <font>
      <sz val="11"/>
      <name val="Calibri"/>
      <family val="2"/>
      <scheme val="minor"/>
    </font>
    <font>
      <b/>
      <i/>
      <sz val="10"/>
      <color theme="1"/>
      <name val="Arial"/>
      <family val="2"/>
    </font>
    <font>
      <b/>
      <sz val="9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Border="1"/>
    <xf numFmtId="0" fontId="1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Alignment="1"/>
    <xf numFmtId="0" fontId="5" fillId="0" borderId="0" xfId="0" applyFont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" fontId="1" fillId="5" borderId="1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8" fillId="0" borderId="0" xfId="0" applyFont="1" applyFill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8" fillId="0" borderId="0" xfId="0" applyFont="1" applyFill="1" applyAlignment="1">
      <alignment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ont="1" applyBorder="1" applyAlignment="1"/>
    <xf numFmtId="0" fontId="0" fillId="0" borderId="4" xfId="0" applyFill="1" applyBorder="1" applyAlignment="1"/>
    <xf numFmtId="0" fontId="0" fillId="0" borderId="0" xfId="0" applyFont="1" applyFill="1" applyBorder="1" applyAlignment="1"/>
    <xf numFmtId="0" fontId="0" fillId="0" borderId="4" xfId="0" applyFont="1" applyBorder="1" applyAlignment="1"/>
    <xf numFmtId="0" fontId="0" fillId="0" borderId="1" xfId="0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11" fillId="0" borderId="0" xfId="0" applyFont="1" applyFill="1" applyBorder="1" applyAlignment="1">
      <alignment horizontal="center" wrapText="1"/>
    </xf>
    <xf numFmtId="0" fontId="6" fillId="0" borderId="0" xfId="0" applyFont="1" applyFill="1"/>
    <xf numFmtId="0" fontId="0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13" fillId="0" borderId="0" xfId="0" applyFont="1" applyFill="1"/>
    <xf numFmtId="0" fontId="0" fillId="0" borderId="1" xfId="0" applyBorder="1" applyAlignment="1"/>
    <xf numFmtId="0" fontId="12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15" fillId="0" borderId="0" xfId="0" applyFont="1" applyFill="1" applyBorder="1" applyAlignment="1"/>
    <xf numFmtId="0" fontId="0" fillId="0" borderId="0" xfId="0" applyBorder="1" applyAlignment="1">
      <alignment horizontal="left"/>
    </xf>
    <xf numFmtId="12" fontId="0" fillId="0" borderId="0" xfId="0" applyNumberFormat="1" applyFont="1"/>
    <xf numFmtId="12" fontId="0" fillId="0" borderId="1" xfId="0" applyNumberFormat="1" applyFont="1" applyBorder="1" applyAlignment="1">
      <alignment horizontal="center"/>
    </xf>
    <xf numFmtId="0" fontId="0" fillId="0" borderId="0" xfId="0" applyFont="1" applyFill="1"/>
    <xf numFmtId="2" fontId="0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6" fillId="0" borderId="0" xfId="0" applyFont="1" applyFill="1" applyBorder="1"/>
    <xf numFmtId="2" fontId="1" fillId="8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2" fontId="1" fillId="8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14" fontId="14" fillId="9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applyFont="1" applyBorder="1" applyAlignment="1">
      <alignment horizontal="left" wrapText="1"/>
    </xf>
    <xf numFmtId="0" fontId="0" fillId="6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1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/>
    <xf numFmtId="0" fontId="0" fillId="0" borderId="1" xfId="0" applyFill="1" applyBorder="1" applyAlignment="1"/>
    <xf numFmtId="0" fontId="0" fillId="0" borderId="1" xfId="0" applyFont="1" applyBorder="1" applyAlignment="1"/>
    <xf numFmtId="14" fontId="19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2" fontId="18" fillId="0" borderId="0" xfId="0" applyNumberFormat="1" applyFont="1"/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2" fontId="1" fillId="0" borderId="9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95250</xdr:rowOff>
    </xdr:from>
    <xdr:to>
      <xdr:col>1</xdr:col>
      <xdr:colOff>1152525</xdr:colOff>
      <xdr:row>5</xdr:row>
      <xdr:rowOff>170815</xdr:rowOff>
    </xdr:to>
    <xdr:pic>
      <xdr:nvPicPr>
        <xdr:cNvPr id="2" name="1 Imagen" descr="C:\Users\usuario\Desktop\LOGOI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476250"/>
          <a:ext cx="1095375" cy="694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2</xdr:row>
      <xdr:rowOff>85725</xdr:rowOff>
    </xdr:from>
    <xdr:to>
      <xdr:col>8</xdr:col>
      <xdr:colOff>409575</xdr:colOff>
      <xdr:row>5</xdr:row>
      <xdr:rowOff>161290</xdr:rowOff>
    </xdr:to>
    <xdr:pic>
      <xdr:nvPicPr>
        <xdr:cNvPr id="3" name="2 Imagen" descr="C:\Users\usuario\Desktop\LOGOI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1650" y="466725"/>
          <a:ext cx="1095375" cy="694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95250</xdr:rowOff>
    </xdr:from>
    <xdr:to>
      <xdr:col>1</xdr:col>
      <xdr:colOff>1152525</xdr:colOff>
      <xdr:row>5</xdr:row>
      <xdr:rowOff>170815</xdr:rowOff>
    </xdr:to>
    <xdr:pic>
      <xdr:nvPicPr>
        <xdr:cNvPr id="2" name="1 Imagen" descr="C:\Users\usuario\Desktop\LOGOI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476250"/>
          <a:ext cx="1095375" cy="694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95250</xdr:rowOff>
    </xdr:from>
    <xdr:to>
      <xdr:col>1</xdr:col>
      <xdr:colOff>1152525</xdr:colOff>
      <xdr:row>5</xdr:row>
      <xdr:rowOff>170815</xdr:rowOff>
    </xdr:to>
    <xdr:pic>
      <xdr:nvPicPr>
        <xdr:cNvPr id="2" name="1 Imagen" descr="C:\Users\usuario\Desktop\LOGOI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76250"/>
          <a:ext cx="1095375" cy="694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95250</xdr:rowOff>
    </xdr:from>
    <xdr:to>
      <xdr:col>1</xdr:col>
      <xdr:colOff>1152525</xdr:colOff>
      <xdr:row>5</xdr:row>
      <xdr:rowOff>170815</xdr:rowOff>
    </xdr:to>
    <xdr:pic>
      <xdr:nvPicPr>
        <xdr:cNvPr id="2" name="1 Imagen" descr="C:\Users\usuario\Desktop\LOGOI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76250"/>
          <a:ext cx="1095375" cy="694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809625</xdr:colOff>
      <xdr:row>2</xdr:row>
      <xdr:rowOff>85725</xdr:rowOff>
    </xdr:from>
    <xdr:to>
      <xdr:col>8</xdr:col>
      <xdr:colOff>1905000</xdr:colOff>
      <xdr:row>5</xdr:row>
      <xdr:rowOff>161290</xdr:rowOff>
    </xdr:to>
    <xdr:pic>
      <xdr:nvPicPr>
        <xdr:cNvPr id="3" name="2 Imagen" descr="C:\Users\usuario\Desktop\LOGOI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466725"/>
          <a:ext cx="1095375" cy="6946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3:M142"/>
  <sheetViews>
    <sheetView topLeftCell="A52" zoomScaleNormal="100" workbookViewId="0">
      <selection activeCell="J38" sqref="J38"/>
    </sheetView>
  </sheetViews>
  <sheetFormatPr baseColWidth="10" defaultRowHeight="15" x14ac:dyDescent="0.25"/>
  <cols>
    <col min="1" max="1" width="6.28515625" customWidth="1"/>
    <col min="2" max="2" width="31.140625" customWidth="1"/>
    <col min="3" max="3" width="19.5703125" customWidth="1"/>
    <col min="4" max="4" width="13.140625" customWidth="1"/>
    <col min="5" max="5" width="23.42578125" customWidth="1"/>
    <col min="6" max="6" width="31.140625" customWidth="1"/>
    <col min="7" max="7" width="16.85546875" customWidth="1"/>
    <col min="8" max="8" width="10.28515625" customWidth="1"/>
    <col min="10" max="10" width="11.42578125" customWidth="1"/>
    <col min="11" max="11" width="2.85546875" customWidth="1"/>
  </cols>
  <sheetData>
    <row r="3" spans="1:11" s="57" customFormat="1" ht="15" customHeight="1" x14ac:dyDescent="0.25">
      <c r="A3" s="32" t="s">
        <v>106</v>
      </c>
      <c r="B3" s="32"/>
      <c r="C3" s="32"/>
      <c r="D3" s="32"/>
      <c r="E3" s="32"/>
      <c r="F3" s="32"/>
      <c r="G3" s="32"/>
      <c r="H3" s="34"/>
    </row>
    <row r="4" spans="1:11" s="57" customFormat="1" ht="18.75" customHeight="1" x14ac:dyDescent="0.25">
      <c r="A4" s="32"/>
      <c r="B4" s="114" t="s">
        <v>95</v>
      </c>
      <c r="C4" s="114"/>
      <c r="D4" s="114"/>
      <c r="E4" s="114"/>
      <c r="F4" s="114"/>
      <c r="G4" s="114"/>
      <c r="H4" s="115"/>
      <c r="I4" s="115"/>
      <c r="J4" s="115"/>
      <c r="K4" s="115"/>
    </row>
    <row r="5" spans="1:11" s="57" customFormat="1" ht="15" customHeight="1" x14ac:dyDescent="0.25">
      <c r="A5" s="32"/>
      <c r="B5" s="116" t="s">
        <v>125</v>
      </c>
      <c r="C5" s="116"/>
      <c r="D5" s="116"/>
      <c r="E5" s="116"/>
      <c r="F5" s="116"/>
      <c r="G5" s="116"/>
      <c r="H5" s="117"/>
      <c r="I5" s="117"/>
      <c r="J5" s="117"/>
      <c r="K5" s="117"/>
    </row>
    <row r="6" spans="1:11" s="57" customFormat="1" ht="19.5" customHeight="1" x14ac:dyDescent="0.25">
      <c r="A6" s="32"/>
      <c r="B6" s="32"/>
      <c r="C6" s="32"/>
      <c r="D6" s="32"/>
      <c r="E6" s="32"/>
      <c r="F6" s="32"/>
      <c r="G6" s="32"/>
      <c r="H6" s="34"/>
    </row>
    <row r="7" spans="1:11" ht="21" customHeight="1" x14ac:dyDescent="0.35">
      <c r="A7" s="118"/>
      <c r="B7" s="118"/>
      <c r="C7" s="118"/>
      <c r="D7" s="118"/>
      <c r="E7" s="118"/>
      <c r="F7" s="118"/>
      <c r="G7" s="118"/>
      <c r="H7" s="53"/>
    </row>
    <row r="8" spans="1:11" x14ac:dyDescent="0.25">
      <c r="B8" s="26" t="s">
        <v>14</v>
      </c>
      <c r="C8" s="60">
        <v>44225</v>
      </c>
      <c r="D8" s="112" t="s">
        <v>59</v>
      </c>
      <c r="E8" s="112"/>
      <c r="F8" s="112"/>
      <c r="G8" s="112"/>
      <c r="H8" s="14"/>
    </row>
    <row r="9" spans="1:11" x14ac:dyDescent="0.25">
      <c r="B9" s="11"/>
      <c r="C9" s="60"/>
      <c r="D9" s="112"/>
      <c r="E9" s="112"/>
      <c r="F9" s="112"/>
      <c r="G9" s="112"/>
      <c r="H9" s="60"/>
    </row>
    <row r="10" spans="1:11" x14ac:dyDescent="0.25">
      <c r="A10" s="108"/>
      <c r="B10" s="108"/>
      <c r="C10" s="108"/>
      <c r="D10" s="108"/>
      <c r="E10" s="108"/>
      <c r="F10" s="108"/>
      <c r="G10" s="108"/>
      <c r="H10" s="52"/>
    </row>
    <row r="11" spans="1:11" ht="21" x14ac:dyDescent="0.35">
      <c r="A11" s="113" t="s">
        <v>1</v>
      </c>
      <c r="B11" s="113"/>
      <c r="C11" s="113"/>
      <c r="D11" s="113"/>
      <c r="E11" s="113"/>
      <c r="F11" s="113"/>
      <c r="G11" s="113"/>
      <c r="H11" s="56"/>
    </row>
    <row r="12" spans="1:11" s="10" customFormat="1" ht="18" customHeight="1" x14ac:dyDescent="0.25">
      <c r="A12" s="111"/>
      <c r="B12" s="111"/>
      <c r="C12" s="111"/>
      <c r="D12" s="111"/>
      <c r="E12" s="111"/>
      <c r="F12" s="111"/>
      <c r="G12" s="111"/>
    </row>
    <row r="13" spans="1:11" ht="23.25" x14ac:dyDescent="0.35">
      <c r="A13" s="104">
        <v>44468</v>
      </c>
      <c r="B13" s="105"/>
      <c r="C13" s="105"/>
      <c r="D13" s="105"/>
      <c r="E13" s="57"/>
      <c r="F13" s="104">
        <v>44469</v>
      </c>
      <c r="G13" s="105"/>
      <c r="H13" s="105"/>
    </row>
    <row r="14" spans="1:11" x14ac:dyDescent="0.25">
      <c r="A14" s="52"/>
      <c r="B14" s="52"/>
      <c r="C14" s="52"/>
      <c r="D14" s="52"/>
      <c r="E14" s="52"/>
      <c r="F14" s="52"/>
      <c r="G14" s="52"/>
    </row>
    <row r="15" spans="1:11" x14ac:dyDescent="0.25">
      <c r="B15" s="106" t="s">
        <v>0</v>
      </c>
      <c r="C15" s="106"/>
      <c r="D15" s="59"/>
      <c r="E15" s="59"/>
      <c r="F15" s="106" t="s">
        <v>0</v>
      </c>
      <c r="G15" s="106"/>
      <c r="H15" s="59"/>
    </row>
    <row r="16" spans="1:11" ht="8.25" customHeight="1" x14ac:dyDescent="0.25"/>
    <row r="17" spans="1:13" ht="27" customHeight="1" x14ac:dyDescent="0.25">
      <c r="A17" s="62"/>
      <c r="B17" s="107" t="s">
        <v>2</v>
      </c>
      <c r="C17" s="22" t="s">
        <v>5</v>
      </c>
      <c r="D17" s="33" t="s">
        <v>107</v>
      </c>
      <c r="F17" s="107" t="s">
        <v>2</v>
      </c>
      <c r="G17" s="22" t="s">
        <v>5</v>
      </c>
      <c r="H17" s="33" t="s">
        <v>107</v>
      </c>
    </row>
    <row r="18" spans="1:13" s="6" customFormat="1" ht="17.100000000000001" customHeight="1" x14ac:dyDescent="0.25">
      <c r="B18" s="107"/>
      <c r="C18" s="47"/>
      <c r="D18" s="29"/>
      <c r="E18" s="55"/>
      <c r="F18" s="107"/>
      <c r="G18" s="47"/>
      <c r="H18" s="29"/>
      <c r="L18">
        <v>25.5</v>
      </c>
      <c r="M18">
        <v>55.36</v>
      </c>
    </row>
    <row r="19" spans="1:13" s="6" customFormat="1" ht="17.100000000000001" customHeight="1" x14ac:dyDescent="0.25">
      <c r="B19" s="8" t="s">
        <v>3</v>
      </c>
      <c r="C19" s="47"/>
      <c r="D19" s="29"/>
      <c r="E19" s="55"/>
      <c r="F19" s="8" t="s">
        <v>3</v>
      </c>
      <c r="G19" s="47"/>
      <c r="H19" s="29"/>
      <c r="L19">
        <v>39.22</v>
      </c>
      <c r="M19">
        <v>57.76</v>
      </c>
    </row>
    <row r="20" spans="1:13" s="6" customFormat="1" ht="17.100000000000001" customHeight="1" x14ac:dyDescent="0.25">
      <c r="B20" s="8" t="s">
        <v>4</v>
      </c>
      <c r="C20" s="29"/>
      <c r="D20" s="29"/>
      <c r="E20" s="55"/>
      <c r="F20" s="8" t="s">
        <v>4</v>
      </c>
      <c r="G20" s="29"/>
      <c r="H20" s="29"/>
      <c r="L20">
        <v>24.36</v>
      </c>
      <c r="M20">
        <v>45.48</v>
      </c>
    </row>
    <row r="21" spans="1:13" s="6" customFormat="1" ht="17.100000000000001" customHeight="1" x14ac:dyDescent="0.25">
      <c r="B21" s="8" t="s">
        <v>103</v>
      </c>
      <c r="C21" s="29"/>
      <c r="D21" s="29"/>
      <c r="E21" s="55"/>
      <c r="F21" s="8" t="s">
        <v>103</v>
      </c>
      <c r="G21" s="29"/>
      <c r="H21" s="29"/>
      <c r="L21">
        <f>L20+L19+L18</f>
        <v>89.08</v>
      </c>
      <c r="M21">
        <f>M20+M19+M18</f>
        <v>158.6</v>
      </c>
    </row>
    <row r="22" spans="1:13" s="6" customFormat="1" ht="17.100000000000001" customHeight="1" x14ac:dyDescent="0.25">
      <c r="B22" s="8" t="s">
        <v>6</v>
      </c>
      <c r="C22" s="29"/>
      <c r="D22" s="29"/>
      <c r="E22" s="55"/>
      <c r="F22" s="8" t="s">
        <v>6</v>
      </c>
      <c r="G22" s="29"/>
      <c r="H22" s="29"/>
    </row>
    <row r="23" spans="1:13" s="6" customFormat="1" ht="17.100000000000001" customHeight="1" x14ac:dyDescent="0.25">
      <c r="B23" s="8" t="s">
        <v>7</v>
      </c>
      <c r="C23" s="29"/>
      <c r="D23" s="29"/>
      <c r="E23" s="55"/>
      <c r="F23" s="8" t="s">
        <v>7</v>
      </c>
      <c r="G23" s="29">
        <v>89.08</v>
      </c>
      <c r="H23" s="29"/>
    </row>
    <row r="24" spans="1:13" s="6" customFormat="1" ht="17.100000000000001" customHeight="1" x14ac:dyDescent="0.25">
      <c r="B24" s="8"/>
      <c r="C24" s="55"/>
      <c r="D24" s="55"/>
      <c r="E24" s="55"/>
      <c r="F24" s="8" t="s">
        <v>128</v>
      </c>
      <c r="G24" s="47">
        <v>158.6</v>
      </c>
      <c r="H24" s="84">
        <v>20.5</v>
      </c>
      <c r="I24" s="83">
        <v>20.5</v>
      </c>
      <c r="J24" s="29">
        <v>584</v>
      </c>
    </row>
    <row r="25" spans="1:13" s="6" customFormat="1" ht="17.100000000000001" customHeight="1" x14ac:dyDescent="0.25">
      <c r="B25" s="8"/>
      <c r="C25" s="55"/>
      <c r="D25" s="55"/>
      <c r="E25" s="55"/>
      <c r="F25" s="79" t="s">
        <v>129</v>
      </c>
      <c r="G25" s="47">
        <v>3.5</v>
      </c>
      <c r="H25" s="29">
        <v>1</v>
      </c>
    </row>
    <row r="26" spans="1:13" s="6" customFormat="1" ht="17.100000000000001" customHeight="1" x14ac:dyDescent="0.25">
      <c r="B26" s="8"/>
      <c r="C26" s="55"/>
      <c r="D26" s="55"/>
      <c r="E26" s="55"/>
      <c r="F26" s="8"/>
      <c r="G26" s="55"/>
      <c r="H26" s="55"/>
    </row>
    <row r="27" spans="1:13" ht="15" customHeight="1" x14ac:dyDescent="0.25"/>
    <row r="28" spans="1:13" x14ac:dyDescent="0.25">
      <c r="I28" s="37"/>
      <c r="J28" s="28"/>
    </row>
    <row r="29" spans="1:13" x14ac:dyDescent="0.25">
      <c r="B29" s="106" t="s">
        <v>10</v>
      </c>
      <c r="C29" s="106"/>
      <c r="F29" s="106" t="s">
        <v>10</v>
      </c>
      <c r="G29" s="106"/>
      <c r="I29" s="37"/>
    </row>
    <row r="30" spans="1:13" x14ac:dyDescent="0.25">
      <c r="I30" s="38"/>
    </row>
    <row r="31" spans="1:13" x14ac:dyDescent="0.25">
      <c r="B31" s="108" t="s">
        <v>8</v>
      </c>
      <c r="C31" s="22" t="s">
        <v>5</v>
      </c>
      <c r="F31" s="108" t="s">
        <v>8</v>
      </c>
      <c r="G31" s="22" t="s">
        <v>5</v>
      </c>
      <c r="J31">
        <v>18.28</v>
      </c>
    </row>
    <row r="32" spans="1:13" x14ac:dyDescent="0.25">
      <c r="B32" s="108"/>
      <c r="C32" s="29"/>
      <c r="F32" s="108"/>
      <c r="G32" s="29">
        <v>85.8</v>
      </c>
      <c r="J32" s="49">
        <v>15.4</v>
      </c>
    </row>
    <row r="33" spans="2:10" x14ac:dyDescent="0.25">
      <c r="B33" s="1" t="s">
        <v>9</v>
      </c>
      <c r="C33" s="29"/>
      <c r="F33" s="1" t="s">
        <v>9</v>
      </c>
      <c r="G33" s="29"/>
      <c r="J33">
        <v>17.34</v>
      </c>
    </row>
    <row r="34" spans="2:10" x14ac:dyDescent="0.25">
      <c r="B34" s="1" t="s">
        <v>11</v>
      </c>
      <c r="C34" s="29"/>
      <c r="F34" s="1" t="s">
        <v>11</v>
      </c>
      <c r="G34" s="29"/>
      <c r="J34">
        <v>16.14</v>
      </c>
    </row>
    <row r="35" spans="2:10" x14ac:dyDescent="0.25">
      <c r="B35" s="1"/>
      <c r="C35" s="23" t="s">
        <v>13</v>
      </c>
      <c r="D35" s="36" t="s">
        <v>108</v>
      </c>
      <c r="F35" s="1"/>
      <c r="G35" s="23" t="s">
        <v>13</v>
      </c>
      <c r="H35" s="36" t="s">
        <v>108</v>
      </c>
      <c r="J35">
        <v>18.64</v>
      </c>
    </row>
    <row r="36" spans="2:10" x14ac:dyDescent="0.25">
      <c r="B36" s="1" t="s">
        <v>12</v>
      </c>
      <c r="C36" s="29"/>
      <c r="D36" s="29"/>
      <c r="F36" s="1" t="s">
        <v>12</v>
      </c>
      <c r="G36" s="29"/>
      <c r="H36" s="29"/>
      <c r="J36" s="153">
        <f>J35+J34+J33+J32+J31</f>
        <v>85.800000000000011</v>
      </c>
    </row>
    <row r="37" spans="2:10" x14ac:dyDescent="0.25">
      <c r="B37" s="1"/>
      <c r="C37" s="6"/>
      <c r="F37" s="1"/>
      <c r="G37" s="6"/>
    </row>
    <row r="40" spans="2:10" x14ac:dyDescent="0.25">
      <c r="B40" s="109" t="s">
        <v>46</v>
      </c>
      <c r="C40" s="109"/>
      <c r="F40" s="109" t="s">
        <v>46</v>
      </c>
      <c r="G40" s="109"/>
    </row>
    <row r="41" spans="2:10" x14ac:dyDescent="0.25">
      <c r="B41" s="10"/>
      <c r="C41" s="16"/>
      <c r="F41" s="10"/>
      <c r="G41" s="16"/>
    </row>
    <row r="42" spans="2:10" x14ac:dyDescent="0.25">
      <c r="B42" s="107" t="s">
        <v>37</v>
      </c>
      <c r="C42" s="30" t="s">
        <v>105</v>
      </c>
      <c r="F42" s="107" t="s">
        <v>37</v>
      </c>
      <c r="G42" s="30" t="s">
        <v>105</v>
      </c>
    </row>
    <row r="43" spans="2:10" x14ac:dyDescent="0.25">
      <c r="B43" s="107"/>
      <c r="C43" s="19"/>
      <c r="F43" s="107"/>
      <c r="G43" s="19"/>
    </row>
    <row r="44" spans="2:10" x14ac:dyDescent="0.25">
      <c r="B44" t="s">
        <v>38</v>
      </c>
      <c r="C44" s="19"/>
      <c r="F44" t="s">
        <v>38</v>
      </c>
      <c r="G44" s="19"/>
    </row>
    <row r="45" spans="2:10" x14ac:dyDescent="0.25">
      <c r="B45" t="s">
        <v>39</v>
      </c>
      <c r="C45" s="19"/>
      <c r="F45" t="s">
        <v>39</v>
      </c>
      <c r="G45" s="19"/>
    </row>
    <row r="46" spans="2:10" x14ac:dyDescent="0.25">
      <c r="B46" t="s">
        <v>40</v>
      </c>
      <c r="C46" s="19"/>
      <c r="F46" t="s">
        <v>40</v>
      </c>
      <c r="G46" s="19"/>
    </row>
    <row r="47" spans="2:10" x14ac:dyDescent="0.25">
      <c r="B47" t="s">
        <v>41</v>
      </c>
      <c r="C47" s="19"/>
      <c r="F47" t="s">
        <v>41</v>
      </c>
      <c r="G47" s="19"/>
    </row>
    <row r="48" spans="2:10" x14ac:dyDescent="0.25">
      <c r="B48" t="s">
        <v>42</v>
      </c>
      <c r="C48" s="19"/>
      <c r="F48" t="s">
        <v>42</v>
      </c>
      <c r="G48" s="19"/>
    </row>
    <row r="49" spans="2:7" x14ac:dyDescent="0.25">
      <c r="B49" t="s">
        <v>43</v>
      </c>
      <c r="C49" s="19"/>
      <c r="F49" t="s">
        <v>43</v>
      </c>
      <c r="G49" s="19"/>
    </row>
    <row r="50" spans="2:7" x14ac:dyDescent="0.25">
      <c r="B50" t="s">
        <v>45</v>
      </c>
      <c r="C50" s="19"/>
      <c r="F50" t="s">
        <v>45</v>
      </c>
      <c r="G50" s="19"/>
    </row>
    <row r="51" spans="2:7" x14ac:dyDescent="0.25">
      <c r="B51" t="s">
        <v>104</v>
      </c>
      <c r="C51" s="19"/>
      <c r="F51" t="s">
        <v>104</v>
      </c>
      <c r="G51" s="19"/>
    </row>
    <row r="52" spans="2:7" x14ac:dyDescent="0.25">
      <c r="B52" t="s">
        <v>44</v>
      </c>
      <c r="C52" s="19"/>
      <c r="F52" t="s">
        <v>44</v>
      </c>
      <c r="G52" s="19"/>
    </row>
    <row r="54" spans="2:7" x14ac:dyDescent="0.25">
      <c r="B54" s="109" t="s">
        <v>47</v>
      </c>
      <c r="C54" s="109"/>
      <c r="F54" s="109" t="s">
        <v>47</v>
      </c>
      <c r="G54" s="109"/>
    </row>
    <row r="55" spans="2:7" x14ac:dyDescent="0.25">
      <c r="B55" s="54"/>
      <c r="C55" s="54"/>
      <c r="F55" s="54"/>
      <c r="G55" s="54"/>
    </row>
    <row r="56" spans="2:7" x14ac:dyDescent="0.25">
      <c r="B56" s="107" t="s">
        <v>48</v>
      </c>
      <c r="C56" s="23" t="s">
        <v>121</v>
      </c>
      <c r="F56" s="107" t="s">
        <v>48</v>
      </c>
      <c r="G56" s="23" t="s">
        <v>121</v>
      </c>
    </row>
    <row r="57" spans="2:7" x14ac:dyDescent="0.25">
      <c r="B57" s="107"/>
      <c r="C57" s="36">
        <v>20</v>
      </c>
      <c r="F57" s="107"/>
      <c r="G57" s="19"/>
    </row>
    <row r="58" spans="2:7" x14ac:dyDescent="0.25">
      <c r="B58" t="s">
        <v>49</v>
      </c>
      <c r="C58" s="19"/>
      <c r="F58" t="s">
        <v>49</v>
      </c>
      <c r="G58" s="19"/>
    </row>
    <row r="59" spans="2:7" x14ac:dyDescent="0.25">
      <c r="B59" t="s">
        <v>58</v>
      </c>
      <c r="C59" s="19"/>
      <c r="F59" t="s">
        <v>58</v>
      </c>
      <c r="G59" s="19"/>
    </row>
    <row r="60" spans="2:7" x14ac:dyDescent="0.25">
      <c r="B60" t="s">
        <v>101</v>
      </c>
      <c r="C60" s="19"/>
      <c r="F60" t="s">
        <v>101</v>
      </c>
      <c r="G60" s="19"/>
    </row>
    <row r="61" spans="2:7" x14ac:dyDescent="0.25">
      <c r="B61" s="110" t="s">
        <v>50</v>
      </c>
      <c r="C61" s="22" t="s">
        <v>5</v>
      </c>
      <c r="F61" s="110" t="s">
        <v>50</v>
      </c>
      <c r="G61" s="22" t="s">
        <v>5</v>
      </c>
    </row>
    <row r="62" spans="2:7" x14ac:dyDescent="0.25">
      <c r="B62" s="110"/>
      <c r="C62" s="19"/>
      <c r="F62" s="110"/>
      <c r="G62" s="19"/>
    </row>
    <row r="63" spans="2:7" x14ac:dyDescent="0.25">
      <c r="B63" t="s">
        <v>51</v>
      </c>
      <c r="C63" s="19"/>
      <c r="F63" t="s">
        <v>51</v>
      </c>
      <c r="G63" s="19"/>
    </row>
    <row r="64" spans="2:7" x14ac:dyDescent="0.25">
      <c r="B64" t="s">
        <v>52</v>
      </c>
      <c r="C64" s="36">
        <v>72</v>
      </c>
      <c r="F64" t="s">
        <v>52</v>
      </c>
      <c r="G64" s="19"/>
    </row>
    <row r="65" spans="2:8" x14ac:dyDescent="0.25">
      <c r="B65" t="s">
        <v>97</v>
      </c>
      <c r="C65" s="19"/>
      <c r="F65" t="s">
        <v>97</v>
      </c>
      <c r="G65" s="19"/>
    </row>
    <row r="66" spans="2:8" x14ac:dyDescent="0.25">
      <c r="B66" t="s">
        <v>98</v>
      </c>
      <c r="C66" s="19"/>
      <c r="F66" t="s">
        <v>98</v>
      </c>
      <c r="G66" s="19"/>
    </row>
    <row r="67" spans="2:8" x14ac:dyDescent="0.25">
      <c r="B67" t="s">
        <v>96</v>
      </c>
      <c r="C67" s="19"/>
      <c r="F67" t="s">
        <v>96</v>
      </c>
      <c r="G67" s="19"/>
    </row>
    <row r="68" spans="2:8" x14ac:dyDescent="0.25">
      <c r="B68" t="s">
        <v>53</v>
      </c>
      <c r="C68" s="19"/>
      <c r="F68" t="s">
        <v>53</v>
      </c>
      <c r="G68" s="19"/>
    </row>
    <row r="69" spans="2:8" x14ac:dyDescent="0.25">
      <c r="B69" t="s">
        <v>99</v>
      </c>
      <c r="C69" s="19"/>
      <c r="F69" t="s">
        <v>99</v>
      </c>
      <c r="G69" s="19"/>
    </row>
    <row r="70" spans="2:8" x14ac:dyDescent="0.25">
      <c r="B70" t="s">
        <v>100</v>
      </c>
      <c r="C70" s="19"/>
      <c r="F70" t="s">
        <v>100</v>
      </c>
      <c r="G70" s="19"/>
    </row>
    <row r="71" spans="2:8" x14ac:dyDescent="0.25">
      <c r="B71" t="s">
        <v>54</v>
      </c>
      <c r="C71" s="19"/>
      <c r="F71" t="s">
        <v>54</v>
      </c>
      <c r="G71" s="19"/>
    </row>
    <row r="72" spans="2:8" x14ac:dyDescent="0.25">
      <c r="B72" t="s">
        <v>55</v>
      </c>
      <c r="C72" s="19"/>
      <c r="F72" t="s">
        <v>55</v>
      </c>
      <c r="G72" s="19"/>
    </row>
    <row r="73" spans="2:8" x14ac:dyDescent="0.25">
      <c r="B73" t="s">
        <v>56</v>
      </c>
      <c r="C73" s="19"/>
      <c r="F73" t="s">
        <v>56</v>
      </c>
      <c r="G73" s="19"/>
    </row>
    <row r="74" spans="2:8" x14ac:dyDescent="0.25">
      <c r="C74" s="28"/>
      <c r="G74" s="28"/>
    </row>
    <row r="75" spans="2:8" x14ac:dyDescent="0.25">
      <c r="B75" s="106" t="s">
        <v>34</v>
      </c>
      <c r="C75" s="106"/>
      <c r="F75" s="106" t="s">
        <v>34</v>
      </c>
      <c r="G75" s="106"/>
    </row>
    <row r="76" spans="2:8" x14ac:dyDescent="0.25">
      <c r="B76" s="9"/>
      <c r="C76" s="9"/>
      <c r="D76" s="10"/>
      <c r="F76" s="9"/>
      <c r="G76" s="9"/>
      <c r="H76" s="10"/>
    </row>
    <row r="77" spans="2:8" x14ac:dyDescent="0.25">
      <c r="B77" s="110" t="s">
        <v>17</v>
      </c>
      <c r="C77" s="22" t="s">
        <v>5</v>
      </c>
      <c r="F77" s="110" t="s">
        <v>17</v>
      </c>
      <c r="G77" s="22" t="s">
        <v>5</v>
      </c>
    </row>
    <row r="78" spans="2:8" x14ac:dyDescent="0.25">
      <c r="B78" s="110"/>
      <c r="C78" s="29"/>
      <c r="F78" s="110"/>
      <c r="G78" s="29"/>
    </row>
    <row r="79" spans="2:8" x14ac:dyDescent="0.25">
      <c r="B79" t="s">
        <v>16</v>
      </c>
      <c r="C79" s="29"/>
      <c r="F79" t="s">
        <v>16</v>
      </c>
      <c r="G79" s="29"/>
    </row>
    <row r="80" spans="2:8" x14ac:dyDescent="0.25">
      <c r="B80" t="s">
        <v>32</v>
      </c>
      <c r="C80" s="29"/>
      <c r="F80" t="s">
        <v>32</v>
      </c>
      <c r="G80" s="29"/>
    </row>
    <row r="81" spans="2:7" x14ac:dyDescent="0.25">
      <c r="B81" t="s">
        <v>15</v>
      </c>
      <c r="C81" s="29"/>
      <c r="F81" t="s">
        <v>15</v>
      </c>
      <c r="G81" s="29"/>
    </row>
    <row r="82" spans="2:7" x14ac:dyDescent="0.25">
      <c r="B82" t="s">
        <v>33</v>
      </c>
      <c r="C82" s="29"/>
      <c r="F82" t="s">
        <v>33</v>
      </c>
      <c r="G82" s="29"/>
    </row>
    <row r="83" spans="2:7" x14ac:dyDescent="0.25">
      <c r="B83" t="s">
        <v>18</v>
      </c>
      <c r="C83" s="29"/>
      <c r="F83" t="s">
        <v>18</v>
      </c>
      <c r="G83" s="29"/>
    </row>
    <row r="84" spans="2:7" x14ac:dyDescent="0.25">
      <c r="B84" t="s">
        <v>19</v>
      </c>
      <c r="C84" s="29"/>
      <c r="F84" t="s">
        <v>19</v>
      </c>
      <c r="G84" s="29"/>
    </row>
    <row r="85" spans="2:7" x14ac:dyDescent="0.25">
      <c r="B85" t="s">
        <v>20</v>
      </c>
      <c r="C85" s="29"/>
      <c r="F85" t="s">
        <v>20</v>
      </c>
      <c r="G85" s="29"/>
    </row>
    <row r="86" spans="2:7" x14ac:dyDescent="0.25">
      <c r="B86" t="s">
        <v>21</v>
      </c>
      <c r="C86" s="29"/>
      <c r="F86" t="s">
        <v>21</v>
      </c>
      <c r="G86" s="29"/>
    </row>
    <row r="87" spans="2:7" x14ac:dyDescent="0.25">
      <c r="B87" t="s">
        <v>22</v>
      </c>
      <c r="C87" s="29"/>
      <c r="F87" t="s">
        <v>22</v>
      </c>
      <c r="G87" s="29"/>
    </row>
    <row r="88" spans="2:7" x14ac:dyDescent="0.25">
      <c r="B88" t="s">
        <v>23</v>
      </c>
      <c r="C88" s="29"/>
      <c r="F88" t="s">
        <v>23</v>
      </c>
      <c r="G88" s="29"/>
    </row>
    <row r="89" spans="2:7" x14ac:dyDescent="0.25">
      <c r="B89" t="s">
        <v>24</v>
      </c>
      <c r="C89" s="29"/>
      <c r="F89" t="s">
        <v>24</v>
      </c>
      <c r="G89" s="29"/>
    </row>
    <row r="90" spans="2:7" x14ac:dyDescent="0.25">
      <c r="B90" t="s">
        <v>25</v>
      </c>
      <c r="C90" s="29"/>
      <c r="F90" t="s">
        <v>25</v>
      </c>
      <c r="G90" s="29"/>
    </row>
    <row r="91" spans="2:7" x14ac:dyDescent="0.25">
      <c r="B91" t="s">
        <v>26</v>
      </c>
      <c r="C91" s="29"/>
      <c r="F91" t="s">
        <v>26</v>
      </c>
      <c r="G91" s="29"/>
    </row>
    <row r="92" spans="2:7" x14ac:dyDescent="0.25">
      <c r="B92" t="s">
        <v>27</v>
      </c>
      <c r="C92" s="29"/>
      <c r="F92" t="s">
        <v>27</v>
      </c>
      <c r="G92" s="29"/>
    </row>
    <row r="93" spans="2:7" x14ac:dyDescent="0.25">
      <c r="B93" t="s">
        <v>28</v>
      </c>
      <c r="C93" s="47"/>
      <c r="F93" t="s">
        <v>28</v>
      </c>
      <c r="G93" s="47"/>
    </row>
    <row r="94" spans="2:7" x14ac:dyDescent="0.25">
      <c r="B94" t="s">
        <v>29</v>
      </c>
      <c r="C94" s="29"/>
      <c r="F94" t="s">
        <v>29</v>
      </c>
      <c r="G94" s="29"/>
    </row>
    <row r="95" spans="2:7" x14ac:dyDescent="0.25">
      <c r="B95" t="s">
        <v>30</v>
      </c>
      <c r="C95" s="29"/>
      <c r="F95" t="s">
        <v>30</v>
      </c>
      <c r="G95" s="29"/>
    </row>
    <row r="96" spans="2:7" x14ac:dyDescent="0.25">
      <c r="B96" t="s">
        <v>31</v>
      </c>
      <c r="C96" s="29"/>
      <c r="F96" t="s">
        <v>31</v>
      </c>
      <c r="G96" s="29"/>
    </row>
    <row r="97" spans="2:8" x14ac:dyDescent="0.25">
      <c r="B97" t="s">
        <v>35</v>
      </c>
      <c r="C97" s="29"/>
      <c r="F97" t="s">
        <v>35</v>
      </c>
      <c r="G97" s="29"/>
    </row>
    <row r="98" spans="2:8" x14ac:dyDescent="0.25">
      <c r="B98" t="s">
        <v>36</v>
      </c>
      <c r="C98" s="29"/>
      <c r="F98" t="s">
        <v>36</v>
      </c>
      <c r="G98" s="29"/>
    </row>
    <row r="100" spans="2:8" x14ac:dyDescent="0.25">
      <c r="B100" s="106" t="s">
        <v>67</v>
      </c>
      <c r="C100" s="106"/>
      <c r="D100" s="18"/>
      <c r="F100" s="106" t="s">
        <v>67</v>
      </c>
      <c r="G100" s="106"/>
      <c r="H100" s="18"/>
    </row>
    <row r="102" spans="2:8" x14ac:dyDescent="0.25">
      <c r="B102" s="107" t="s">
        <v>61</v>
      </c>
      <c r="C102" s="21" t="s">
        <v>83</v>
      </c>
      <c r="F102" s="107" t="s">
        <v>61</v>
      </c>
      <c r="G102" s="21" t="s">
        <v>83</v>
      </c>
    </row>
    <row r="103" spans="2:8" x14ac:dyDescent="0.25">
      <c r="B103" s="107"/>
      <c r="C103" s="29"/>
      <c r="F103" s="107"/>
      <c r="G103" s="29"/>
    </row>
    <row r="104" spans="2:8" x14ac:dyDescent="0.25">
      <c r="B104" s="6" t="s">
        <v>62</v>
      </c>
      <c r="C104" s="29"/>
      <c r="F104" s="6" t="s">
        <v>62</v>
      </c>
      <c r="G104" s="29"/>
    </row>
    <row r="105" spans="2:8" x14ac:dyDescent="0.25">
      <c r="B105" s="6" t="s">
        <v>71</v>
      </c>
      <c r="C105" s="29"/>
      <c r="F105" s="6" t="s">
        <v>71</v>
      </c>
      <c r="G105" s="29"/>
    </row>
    <row r="106" spans="2:8" x14ac:dyDescent="0.25">
      <c r="B106" s="6" t="s">
        <v>111</v>
      </c>
      <c r="C106" s="48"/>
      <c r="D106" s="45"/>
      <c r="E106" s="42"/>
      <c r="F106" s="6" t="s">
        <v>111</v>
      </c>
      <c r="G106" s="48"/>
      <c r="H106" s="45"/>
    </row>
    <row r="107" spans="2:8" x14ac:dyDescent="0.25">
      <c r="B107" s="6" t="s">
        <v>63</v>
      </c>
      <c r="C107" s="29"/>
      <c r="D107" s="45"/>
      <c r="E107" s="42"/>
      <c r="F107" s="6" t="s">
        <v>63</v>
      </c>
      <c r="G107" s="29"/>
      <c r="H107" s="45"/>
    </row>
    <row r="108" spans="2:8" x14ac:dyDescent="0.25">
      <c r="B108" s="6" t="s">
        <v>64</v>
      </c>
      <c r="C108" s="29"/>
      <c r="D108" s="45"/>
      <c r="E108" s="42"/>
      <c r="F108" s="6" t="s">
        <v>64</v>
      </c>
      <c r="G108" s="29"/>
      <c r="H108" s="45"/>
    </row>
    <row r="109" spans="2:8" x14ac:dyDescent="0.25">
      <c r="B109" s="99" t="s">
        <v>65</v>
      </c>
      <c r="C109" s="100"/>
      <c r="D109" s="45"/>
      <c r="E109" s="42"/>
      <c r="F109" s="99" t="s">
        <v>65</v>
      </c>
      <c r="G109" s="100"/>
      <c r="H109" s="45"/>
    </row>
    <row r="110" spans="2:8" x14ac:dyDescent="0.25">
      <c r="B110" s="99"/>
      <c r="C110" s="101"/>
      <c r="D110" s="45"/>
      <c r="E110" s="42"/>
      <c r="F110" s="99"/>
      <c r="G110" s="101"/>
      <c r="H110" s="45"/>
    </row>
    <row r="111" spans="2:8" x14ac:dyDescent="0.25">
      <c r="B111" s="6" t="s">
        <v>68</v>
      </c>
      <c r="C111" s="29"/>
      <c r="D111" s="45"/>
      <c r="E111" s="42"/>
      <c r="F111" s="6" t="s">
        <v>68</v>
      </c>
      <c r="G111" s="29"/>
      <c r="H111" s="45"/>
    </row>
    <row r="112" spans="2:8" x14ac:dyDescent="0.25">
      <c r="B112" s="6" t="s">
        <v>69</v>
      </c>
      <c r="C112" s="29"/>
      <c r="D112" s="45"/>
      <c r="E112" s="42"/>
      <c r="F112" s="6" t="s">
        <v>69</v>
      </c>
      <c r="G112" s="29"/>
      <c r="H112" s="45"/>
    </row>
    <row r="113" spans="2:8" x14ac:dyDescent="0.25">
      <c r="B113" s="20" t="s">
        <v>115</v>
      </c>
      <c r="C113" s="29"/>
      <c r="D113" s="45"/>
      <c r="E113" s="42"/>
      <c r="F113" s="20" t="s">
        <v>115</v>
      </c>
      <c r="G113" s="29"/>
      <c r="H113" s="45"/>
    </row>
    <row r="114" spans="2:8" x14ac:dyDescent="0.25">
      <c r="B114" s="20" t="s">
        <v>72</v>
      </c>
      <c r="C114" s="29">
        <v>50</v>
      </c>
      <c r="D114" s="45"/>
      <c r="E114" s="42"/>
      <c r="F114" s="20" t="s">
        <v>72</v>
      </c>
      <c r="G114" s="29"/>
      <c r="H114" s="45"/>
    </row>
    <row r="115" spans="2:8" x14ac:dyDescent="0.25">
      <c r="B115" s="20" t="s">
        <v>110</v>
      </c>
      <c r="C115" s="29"/>
      <c r="D115" s="42"/>
      <c r="E115" s="42"/>
      <c r="F115" s="20" t="s">
        <v>110</v>
      </c>
      <c r="G115" s="29"/>
      <c r="H115" s="42"/>
    </row>
    <row r="116" spans="2:8" x14ac:dyDescent="0.25">
      <c r="B116" s="40" t="s">
        <v>112</v>
      </c>
      <c r="C116" s="46"/>
      <c r="D116" s="40"/>
      <c r="E116" s="17"/>
      <c r="F116" s="40" t="s">
        <v>112</v>
      </c>
      <c r="G116" s="46"/>
      <c r="H116" s="40"/>
    </row>
    <row r="117" spans="2:8" x14ac:dyDescent="0.25">
      <c r="B117" s="42" t="s">
        <v>113</v>
      </c>
      <c r="C117" s="29"/>
      <c r="D117" s="42"/>
      <c r="E117" s="17"/>
      <c r="F117" s="42" t="s">
        <v>113</v>
      </c>
      <c r="G117" s="29"/>
      <c r="H117" s="42"/>
    </row>
    <row r="118" spans="2:8" x14ac:dyDescent="0.25">
      <c r="B118" s="42" t="s">
        <v>114</v>
      </c>
      <c r="C118" s="29"/>
      <c r="D118" s="42"/>
      <c r="E118" s="17"/>
      <c r="F118" s="42" t="s">
        <v>114</v>
      </c>
      <c r="G118" s="29"/>
      <c r="H118" s="42"/>
    </row>
    <row r="119" spans="2:8" x14ac:dyDescent="0.25">
      <c r="E119" s="17"/>
    </row>
    <row r="120" spans="2:8" x14ac:dyDescent="0.25">
      <c r="B120" s="102" t="s">
        <v>66</v>
      </c>
      <c r="C120" s="102"/>
      <c r="D120" s="24"/>
      <c r="F120" s="102" t="s">
        <v>66</v>
      </c>
      <c r="G120" s="102"/>
      <c r="H120" s="24"/>
    </row>
    <row r="121" spans="2:8" x14ac:dyDescent="0.25">
      <c r="C121" s="24"/>
      <c r="D121" s="24"/>
      <c r="G121" s="24"/>
      <c r="H121" s="24"/>
    </row>
    <row r="122" spans="2:8" x14ac:dyDescent="0.25">
      <c r="B122" s="103" t="s">
        <v>92</v>
      </c>
      <c r="C122" s="21" t="s">
        <v>83</v>
      </c>
      <c r="D122" s="40"/>
      <c r="F122" s="103" t="s">
        <v>92</v>
      </c>
      <c r="G122" s="21" t="s">
        <v>83</v>
      </c>
      <c r="H122" s="40"/>
    </row>
    <row r="123" spans="2:8" x14ac:dyDescent="0.25">
      <c r="B123" s="103"/>
      <c r="C123" s="77"/>
      <c r="D123" s="40"/>
      <c r="F123" s="103"/>
      <c r="G123" s="77"/>
      <c r="H123" s="40"/>
    </row>
    <row r="124" spans="2:8" x14ac:dyDescent="0.25">
      <c r="B124" t="s">
        <v>73</v>
      </c>
      <c r="C124" s="77"/>
      <c r="D124" s="40"/>
      <c r="F124" t="s">
        <v>73</v>
      </c>
      <c r="G124" s="77"/>
      <c r="H124" s="40"/>
    </row>
    <row r="125" spans="2:8" x14ac:dyDescent="0.25">
      <c r="B125" t="s">
        <v>74</v>
      </c>
      <c r="C125" s="77"/>
      <c r="D125" s="40"/>
      <c r="F125" t="s">
        <v>74</v>
      </c>
      <c r="G125" s="77"/>
      <c r="H125" s="40"/>
    </row>
    <row r="126" spans="2:8" x14ac:dyDescent="0.25">
      <c r="B126" t="s">
        <v>75</v>
      </c>
      <c r="C126" s="77"/>
      <c r="D126" s="40"/>
      <c r="F126" t="s">
        <v>75</v>
      </c>
      <c r="G126" s="77"/>
      <c r="H126" s="40"/>
    </row>
    <row r="127" spans="2:8" x14ac:dyDescent="0.25">
      <c r="B127" t="s">
        <v>76</v>
      </c>
      <c r="C127" s="77"/>
      <c r="D127" s="40"/>
      <c r="F127" t="s">
        <v>76</v>
      </c>
      <c r="G127" s="77"/>
      <c r="H127" s="40"/>
    </row>
    <row r="128" spans="2:8" x14ac:dyDescent="0.25">
      <c r="B128" t="s">
        <v>77</v>
      </c>
      <c r="C128" s="77"/>
      <c r="D128" s="40"/>
      <c r="F128" t="s">
        <v>77</v>
      </c>
      <c r="G128" s="77"/>
      <c r="H128" s="40"/>
    </row>
    <row r="129" spans="2:8" x14ac:dyDescent="0.25">
      <c r="B129" t="s">
        <v>79</v>
      </c>
      <c r="C129" s="77"/>
      <c r="D129" s="40"/>
      <c r="F129" t="s">
        <v>79</v>
      </c>
      <c r="G129" s="77"/>
      <c r="H129" s="40"/>
    </row>
    <row r="130" spans="2:8" x14ac:dyDescent="0.25">
      <c r="B130" t="s">
        <v>93</v>
      </c>
      <c r="C130" s="77"/>
      <c r="D130" s="40"/>
      <c r="F130" t="s">
        <v>93</v>
      </c>
      <c r="G130" s="77"/>
      <c r="H130" s="40"/>
    </row>
    <row r="131" spans="2:8" x14ac:dyDescent="0.25">
      <c r="B131" t="s">
        <v>78</v>
      </c>
      <c r="C131" s="77"/>
      <c r="D131" s="40"/>
      <c r="F131" t="s">
        <v>78</v>
      </c>
      <c r="G131" s="77"/>
      <c r="H131" s="40"/>
    </row>
    <row r="132" spans="2:8" x14ac:dyDescent="0.25">
      <c r="B132" t="s">
        <v>80</v>
      </c>
      <c r="C132" s="77"/>
      <c r="D132" s="40"/>
      <c r="F132" t="s">
        <v>80</v>
      </c>
      <c r="G132" s="77"/>
      <c r="H132" s="40"/>
    </row>
    <row r="133" spans="2:8" x14ac:dyDescent="0.25">
      <c r="B133" t="s">
        <v>81</v>
      </c>
      <c r="C133" s="77"/>
      <c r="D133" s="40"/>
      <c r="F133" t="s">
        <v>81</v>
      </c>
      <c r="G133" s="77"/>
      <c r="H133" s="40"/>
    </row>
    <row r="134" spans="2:8" x14ac:dyDescent="0.25">
      <c r="B134" t="s">
        <v>82</v>
      </c>
      <c r="C134" s="77"/>
      <c r="D134" s="40"/>
      <c r="F134" t="s">
        <v>82</v>
      </c>
      <c r="G134" s="77"/>
      <c r="H134" s="40"/>
    </row>
    <row r="135" spans="2:8" x14ac:dyDescent="0.25">
      <c r="B135" t="s">
        <v>89</v>
      </c>
      <c r="C135" s="77"/>
      <c r="D135" s="40"/>
      <c r="F135" t="s">
        <v>89</v>
      </c>
      <c r="G135" s="77"/>
      <c r="H135" s="40"/>
    </row>
    <row r="136" spans="2:8" x14ac:dyDescent="0.25">
      <c r="B136" t="s">
        <v>90</v>
      </c>
      <c r="C136" s="77"/>
      <c r="D136" s="40"/>
      <c r="F136" t="s">
        <v>90</v>
      </c>
      <c r="G136" s="77"/>
      <c r="H136" s="40"/>
    </row>
    <row r="137" spans="2:8" x14ac:dyDescent="0.25">
      <c r="B137" t="s">
        <v>84</v>
      </c>
      <c r="C137" s="77"/>
      <c r="D137" s="40"/>
      <c r="F137" t="s">
        <v>84</v>
      </c>
      <c r="G137" s="77"/>
      <c r="H137" s="40"/>
    </row>
    <row r="138" spans="2:8" x14ac:dyDescent="0.25">
      <c r="B138" t="s">
        <v>85</v>
      </c>
      <c r="C138" s="77"/>
      <c r="D138" s="40"/>
      <c r="F138" t="s">
        <v>85</v>
      </c>
      <c r="G138" s="77"/>
      <c r="H138" s="40"/>
    </row>
    <row r="139" spans="2:8" x14ac:dyDescent="0.25">
      <c r="B139" t="s">
        <v>86</v>
      </c>
      <c r="C139" s="77"/>
      <c r="D139" s="40"/>
      <c r="F139" t="s">
        <v>86</v>
      </c>
      <c r="G139" s="77"/>
      <c r="H139" s="40"/>
    </row>
    <row r="140" spans="2:8" x14ac:dyDescent="0.25">
      <c r="B140" t="s">
        <v>87</v>
      </c>
      <c r="C140" s="77"/>
      <c r="D140" s="40"/>
      <c r="F140" t="s">
        <v>87</v>
      </c>
      <c r="G140" s="77"/>
      <c r="H140" s="40"/>
    </row>
    <row r="141" spans="2:8" x14ac:dyDescent="0.25">
      <c r="B141" t="s">
        <v>88</v>
      </c>
      <c r="C141" s="77"/>
      <c r="D141" s="40"/>
      <c r="F141" t="s">
        <v>88</v>
      </c>
      <c r="G141" s="77"/>
      <c r="H141" s="40"/>
    </row>
    <row r="142" spans="2:8" x14ac:dyDescent="0.25">
      <c r="B142" t="s">
        <v>91</v>
      </c>
      <c r="C142" s="77"/>
      <c r="D142" s="40"/>
      <c r="F142" t="s">
        <v>91</v>
      </c>
      <c r="G142" s="77"/>
      <c r="H142" s="40"/>
    </row>
  </sheetData>
  <sheetProtection formatCells="0" formatColumns="0" formatRows="0" insertColumns="0" insertRows="0" insertHyperlinks="0" deleteColumns="0" deleteRows="0" sort="0" autoFilter="0" pivotTables="0"/>
  <mergeCells count="46">
    <mergeCell ref="H4:K4"/>
    <mergeCell ref="B5:G5"/>
    <mergeCell ref="H5:K5"/>
    <mergeCell ref="A7:G7"/>
    <mergeCell ref="D8:G8"/>
    <mergeCell ref="D9:G9"/>
    <mergeCell ref="A10:G10"/>
    <mergeCell ref="A11:G11"/>
    <mergeCell ref="B4:G4"/>
    <mergeCell ref="A12:G12"/>
    <mergeCell ref="B15:C15"/>
    <mergeCell ref="B29:C29"/>
    <mergeCell ref="B17:B18"/>
    <mergeCell ref="B31:B32"/>
    <mergeCell ref="B42:B43"/>
    <mergeCell ref="B109:B110"/>
    <mergeCell ref="C109:C110"/>
    <mergeCell ref="B75:C75"/>
    <mergeCell ref="B40:C40"/>
    <mergeCell ref="B100:C100"/>
    <mergeCell ref="B102:B103"/>
    <mergeCell ref="B120:C120"/>
    <mergeCell ref="B122:B123"/>
    <mergeCell ref="F77:F78"/>
    <mergeCell ref="F54:G54"/>
    <mergeCell ref="B61:B62"/>
    <mergeCell ref="B54:C54"/>
    <mergeCell ref="B56:B57"/>
    <mergeCell ref="F56:F57"/>
    <mergeCell ref="F61:F62"/>
    <mergeCell ref="F75:G75"/>
    <mergeCell ref="B77:B78"/>
    <mergeCell ref="F100:G100"/>
    <mergeCell ref="F102:F103"/>
    <mergeCell ref="A13:D13"/>
    <mergeCell ref="F15:G15"/>
    <mergeCell ref="F17:F18"/>
    <mergeCell ref="F29:G29"/>
    <mergeCell ref="F31:F32"/>
    <mergeCell ref="F109:F110"/>
    <mergeCell ref="G109:G110"/>
    <mergeCell ref="F120:G120"/>
    <mergeCell ref="F122:F123"/>
    <mergeCell ref="F13:H13"/>
    <mergeCell ref="F40:G40"/>
    <mergeCell ref="F42:F43"/>
  </mergeCells>
  <pageMargins left="0.25" right="0.25" top="0.75" bottom="0.75" header="0.3" footer="0.3"/>
  <pageSetup paperSize="9" scale="8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3:T245"/>
  <sheetViews>
    <sheetView topLeftCell="A97" zoomScaleNormal="100" workbookViewId="0">
      <selection activeCell="G44" sqref="G44"/>
    </sheetView>
  </sheetViews>
  <sheetFormatPr baseColWidth="10" defaultRowHeight="15" x14ac:dyDescent="0.25"/>
  <cols>
    <col min="1" max="1" width="6.42578125" customWidth="1"/>
    <col min="2" max="2" width="31.140625" customWidth="1"/>
    <col min="3" max="3" width="11.5703125" customWidth="1"/>
    <col min="4" max="4" width="31.140625" customWidth="1"/>
    <col min="5" max="5" width="18" customWidth="1"/>
    <col min="6" max="6" width="22.42578125" customWidth="1"/>
    <col min="7" max="7" width="31.85546875" customWidth="1"/>
    <col min="8" max="8" width="21.140625" customWidth="1"/>
    <col min="9" max="9" width="12.7109375" customWidth="1"/>
    <col min="10" max="10" width="16.85546875" customWidth="1"/>
    <col min="11" max="11" width="18.85546875" customWidth="1"/>
    <col min="12" max="12" width="14.42578125" customWidth="1"/>
    <col min="13" max="13" width="20.28515625" customWidth="1"/>
    <col min="14" max="14" width="17" customWidth="1"/>
    <col min="15" max="15" width="2.28515625" customWidth="1"/>
    <col min="16" max="16" width="10.28515625" customWidth="1"/>
    <col min="18" max="18" width="11.42578125" customWidth="1"/>
    <col min="19" max="19" width="2.85546875" customWidth="1"/>
  </cols>
  <sheetData>
    <row r="3" spans="1:19" s="73" customFormat="1" ht="15" customHeight="1" x14ac:dyDescent="0.25">
      <c r="A3" s="32" t="s">
        <v>106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4"/>
      <c r="M3" s="34"/>
      <c r="N3" s="34"/>
      <c r="O3" s="34"/>
      <c r="P3" s="34"/>
    </row>
    <row r="4" spans="1:19" s="73" customFormat="1" ht="18.75" customHeight="1" x14ac:dyDescent="0.25">
      <c r="A4" s="32"/>
      <c r="B4" s="114" t="s">
        <v>141</v>
      </c>
      <c r="C4" s="114"/>
      <c r="D4" s="114"/>
      <c r="E4" s="114"/>
      <c r="F4" s="114"/>
      <c r="G4" s="114"/>
      <c r="H4" s="114"/>
      <c r="I4" s="114"/>
      <c r="J4" s="114"/>
      <c r="K4" s="32"/>
      <c r="L4" s="115"/>
      <c r="M4" s="115"/>
      <c r="N4" s="115"/>
      <c r="O4" s="115"/>
      <c r="P4" s="115"/>
      <c r="Q4" s="115"/>
      <c r="R4" s="115"/>
      <c r="S4" s="115"/>
    </row>
    <row r="5" spans="1:19" s="73" customFormat="1" ht="15" customHeight="1" x14ac:dyDescent="0.25">
      <c r="A5" s="32"/>
      <c r="B5" s="152" t="s">
        <v>142</v>
      </c>
      <c r="C5" s="152"/>
      <c r="D5" s="152"/>
      <c r="E5" s="152"/>
      <c r="F5" s="152"/>
      <c r="G5" s="152"/>
      <c r="H5" s="152"/>
      <c r="I5" s="152"/>
      <c r="J5" s="152"/>
      <c r="K5" s="32"/>
      <c r="L5" s="117"/>
      <c r="M5" s="117"/>
      <c r="N5" s="117"/>
      <c r="O5" s="117"/>
      <c r="P5" s="117"/>
      <c r="Q5" s="117"/>
      <c r="R5" s="117"/>
      <c r="S5" s="117"/>
    </row>
    <row r="6" spans="1:19" s="73" customFormat="1" ht="19.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4"/>
      <c r="M6" s="34"/>
      <c r="N6" s="34"/>
      <c r="O6" s="34"/>
      <c r="P6" s="34"/>
    </row>
    <row r="7" spans="1:19" ht="21" customHeight="1" x14ac:dyDescent="0.3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71"/>
      <c r="L7" s="127"/>
      <c r="M7" s="127"/>
      <c r="N7" s="127"/>
      <c r="O7" s="127"/>
      <c r="P7" s="127"/>
    </row>
    <row r="8" spans="1:19" ht="18.75" x14ac:dyDescent="0.3">
      <c r="B8" s="26" t="s">
        <v>14</v>
      </c>
      <c r="C8" s="26"/>
      <c r="D8" s="26"/>
      <c r="E8" s="151">
        <v>44225</v>
      </c>
      <c r="F8" s="14" t="s">
        <v>59</v>
      </c>
      <c r="G8" s="14"/>
      <c r="H8" s="14"/>
      <c r="I8" s="14"/>
      <c r="J8" s="14"/>
      <c r="K8" s="14"/>
      <c r="L8" s="26"/>
      <c r="M8" s="66"/>
      <c r="N8" s="66"/>
      <c r="O8" s="14"/>
      <c r="P8" s="14"/>
    </row>
    <row r="9" spans="1:19" x14ac:dyDescent="0.25">
      <c r="B9" s="11"/>
      <c r="C9" s="11"/>
      <c r="D9" s="11"/>
      <c r="E9" s="66"/>
      <c r="F9" s="112"/>
      <c r="G9" s="112"/>
      <c r="H9" s="112"/>
      <c r="I9" s="112"/>
      <c r="J9" s="112"/>
      <c r="K9" s="112"/>
      <c r="M9" s="11"/>
      <c r="N9" s="131"/>
      <c r="O9" s="131"/>
      <c r="P9" s="131"/>
    </row>
    <row r="10" spans="1:19" x14ac:dyDescent="0.25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</row>
    <row r="11" spans="1:19" ht="21" x14ac:dyDescent="0.35">
      <c r="A11" s="113" t="s">
        <v>1</v>
      </c>
      <c r="B11" s="113"/>
      <c r="C11" s="113"/>
      <c r="D11" s="113"/>
      <c r="E11" s="113"/>
      <c r="F11" s="113"/>
      <c r="G11" s="113"/>
      <c r="H11" s="113"/>
      <c r="I11" s="95"/>
      <c r="J11" s="95"/>
      <c r="K11" s="95"/>
      <c r="L11" s="128"/>
      <c r="M11" s="128"/>
      <c r="N11" s="128"/>
      <c r="O11" s="128"/>
      <c r="P11" s="128"/>
    </row>
    <row r="12" spans="1:19" s="10" customFormat="1" ht="18" customHeight="1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</row>
    <row r="13" spans="1:19" x14ac:dyDescent="0.25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</row>
    <row r="14" spans="1:19" x14ac:dyDescent="0.25">
      <c r="B14" s="106" t="s">
        <v>0</v>
      </c>
      <c r="C14" s="106"/>
      <c r="D14" s="106"/>
      <c r="E14" s="106"/>
      <c r="F14" s="70"/>
      <c r="G14" s="70"/>
      <c r="N14" s="18"/>
    </row>
    <row r="15" spans="1:19" ht="8.25" customHeight="1" x14ac:dyDescent="0.25"/>
    <row r="16" spans="1:19" ht="27" customHeight="1" x14ac:dyDescent="0.25">
      <c r="A16" s="62"/>
      <c r="B16" s="107" t="s">
        <v>2</v>
      </c>
      <c r="C16" s="65"/>
      <c r="D16" s="144" t="s">
        <v>140</v>
      </c>
      <c r="E16" s="141" t="s">
        <v>134</v>
      </c>
      <c r="F16" s="142" t="s">
        <v>107</v>
      </c>
      <c r="G16" s="97" t="s">
        <v>132</v>
      </c>
      <c r="H16" s="143" t="s">
        <v>135</v>
      </c>
    </row>
    <row r="17" spans="2:16" s="6" customFormat="1" ht="17.100000000000001" customHeight="1" x14ac:dyDescent="0.25">
      <c r="B17" s="107"/>
      <c r="C17" s="65"/>
      <c r="D17" s="19">
        <f>'CONTROL DE INVENTARIO DP (2)'!C17</f>
        <v>0</v>
      </c>
      <c r="E17" s="47">
        <f>150.98+D17</f>
        <v>150.97999999999999</v>
      </c>
      <c r="F17" s="29"/>
      <c r="G17" s="19">
        <v>0</v>
      </c>
      <c r="H17" s="47">
        <f>E17-G17</f>
        <v>150.97999999999999</v>
      </c>
    </row>
    <row r="18" spans="2:16" s="6" customFormat="1" ht="17.100000000000001" customHeight="1" x14ac:dyDescent="0.25">
      <c r="B18" s="8" t="s">
        <v>3</v>
      </c>
      <c r="C18" s="8"/>
      <c r="D18" s="19">
        <f>'CONTROL DE INVENTARIO DP (2)'!C18</f>
        <v>0</v>
      </c>
      <c r="E18" s="47">
        <f>84.46+D18</f>
        <v>84.46</v>
      </c>
      <c r="F18" s="29"/>
      <c r="G18" s="19">
        <v>0</v>
      </c>
      <c r="H18" s="47">
        <f t="shared" ref="H18:H23" si="0">E18-G18</f>
        <v>84.46</v>
      </c>
    </row>
    <row r="19" spans="2:16" s="6" customFormat="1" ht="17.100000000000001" customHeight="1" x14ac:dyDescent="0.25">
      <c r="B19" s="8" t="s">
        <v>4</v>
      </c>
      <c r="C19" s="8"/>
      <c r="D19" s="19">
        <f>'CONTROL DE INVENTARIO DP (2)'!C19</f>
        <v>0</v>
      </c>
      <c r="E19" s="29">
        <f>75.48+D19</f>
        <v>75.48</v>
      </c>
      <c r="F19" s="29"/>
      <c r="G19" s="19">
        <v>0</v>
      </c>
      <c r="H19" s="47">
        <f t="shared" si="0"/>
        <v>75.48</v>
      </c>
    </row>
    <row r="20" spans="2:16" s="6" customFormat="1" ht="17.100000000000001" customHeight="1" x14ac:dyDescent="0.25">
      <c r="B20" s="8" t="s">
        <v>103</v>
      </c>
      <c r="C20" s="8"/>
      <c r="D20" s="19">
        <f>'CONTROL DE INVENTARIO DP (2)'!C20</f>
        <v>0</v>
      </c>
      <c r="E20" s="29">
        <v>0</v>
      </c>
      <c r="F20" s="29"/>
      <c r="G20" s="19">
        <v>0</v>
      </c>
      <c r="H20" s="47">
        <f t="shared" si="0"/>
        <v>0</v>
      </c>
      <c r="N20" s="129"/>
      <c r="O20" s="129"/>
      <c r="P20" s="129"/>
    </row>
    <row r="21" spans="2:16" s="6" customFormat="1" ht="17.100000000000001" customHeight="1" x14ac:dyDescent="0.25">
      <c r="B21" s="8" t="s">
        <v>6</v>
      </c>
      <c r="C21" s="8"/>
      <c r="D21" s="19">
        <f>'CONTROL DE INVENTARIO DP (2)'!C21</f>
        <v>0</v>
      </c>
      <c r="E21" s="29">
        <v>0</v>
      </c>
      <c r="F21" s="29"/>
      <c r="G21" s="19">
        <v>0</v>
      </c>
      <c r="H21" s="47">
        <f t="shared" si="0"/>
        <v>0</v>
      </c>
      <c r="N21" s="129"/>
      <c r="O21" s="129"/>
      <c r="P21" s="129"/>
    </row>
    <row r="22" spans="2:16" s="6" customFormat="1" ht="17.100000000000001" customHeight="1" x14ac:dyDescent="0.25">
      <c r="B22" s="8" t="s">
        <v>7</v>
      </c>
      <c r="C22" s="8"/>
      <c r="D22" s="19">
        <f>'CONTROL DE INVENTARIO DP (2)'!C22</f>
        <v>0</v>
      </c>
      <c r="E22" s="91">
        <v>89.08</v>
      </c>
      <c r="F22" s="29"/>
      <c r="G22" s="29">
        <f>H160</f>
        <v>89.08</v>
      </c>
      <c r="H22" s="47">
        <f t="shared" si="0"/>
        <v>0</v>
      </c>
      <c r="I22" s="1"/>
      <c r="N22" s="129"/>
      <c r="O22" s="129"/>
      <c r="P22" s="129"/>
    </row>
    <row r="23" spans="2:16" ht="15" customHeight="1" x14ac:dyDescent="0.25">
      <c r="B23" s="8" t="s">
        <v>131</v>
      </c>
      <c r="C23" s="8"/>
      <c r="D23" s="19">
        <f>'CONTROL DE INVENTARIO DP (2)'!C23</f>
        <v>0</v>
      </c>
      <c r="E23" s="47">
        <f>'CONTROL DE RECEPCIÓN DE MERCANC'!G24</f>
        <v>158.6</v>
      </c>
      <c r="F23" s="29"/>
      <c r="G23" s="19">
        <v>0</v>
      </c>
      <c r="H23" s="47">
        <f t="shared" si="0"/>
        <v>158.6</v>
      </c>
      <c r="N23" s="129"/>
      <c r="O23" s="129"/>
      <c r="P23" s="129"/>
    </row>
    <row r="24" spans="2:16" x14ac:dyDescent="0.25">
      <c r="N24" s="129"/>
      <c r="O24" s="129"/>
      <c r="P24" s="129"/>
    </row>
    <row r="25" spans="2:16" x14ac:dyDescent="0.25">
      <c r="B25" s="106" t="s">
        <v>10</v>
      </c>
      <c r="C25" s="106"/>
      <c r="D25" s="106"/>
      <c r="E25" s="106"/>
      <c r="F25" s="106"/>
      <c r="N25" s="129"/>
      <c r="O25" s="129"/>
      <c r="P25" s="129"/>
    </row>
    <row r="26" spans="2:16" s="10" customFormat="1" x14ac:dyDescent="0.25">
      <c r="B26"/>
      <c r="C26"/>
      <c r="D26"/>
      <c r="E26"/>
      <c r="F26"/>
      <c r="G26"/>
      <c r="N26" s="129"/>
      <c r="O26" s="129"/>
      <c r="P26" s="129"/>
    </row>
    <row r="27" spans="2:16" ht="30" x14ac:dyDescent="0.25">
      <c r="B27" s="155" t="s">
        <v>8</v>
      </c>
      <c r="C27" s="164" t="s">
        <v>144</v>
      </c>
      <c r="D27" s="146" t="s">
        <v>140</v>
      </c>
      <c r="E27" s="22" t="s">
        <v>5</v>
      </c>
      <c r="F27" s="94" t="s">
        <v>132</v>
      </c>
      <c r="G27" s="92" t="s">
        <v>145</v>
      </c>
      <c r="N27" s="129"/>
      <c r="O27" s="129"/>
      <c r="P27" s="129"/>
    </row>
    <row r="28" spans="2:16" x14ac:dyDescent="0.25">
      <c r="B28" s="155"/>
      <c r="C28" s="5">
        <v>18.28</v>
      </c>
      <c r="D28" s="165">
        <f>C28+C29+C30+C31+C32+C33</f>
        <v>99.58</v>
      </c>
      <c r="E28" s="166">
        <f>D28</f>
        <v>99.58</v>
      </c>
      <c r="F28" s="167">
        <f>13.78+16.14+2.62+18.28</f>
        <v>50.82</v>
      </c>
      <c r="G28" s="166">
        <f>D28-F28</f>
        <v>48.76</v>
      </c>
      <c r="N28" s="67"/>
      <c r="O28" s="67"/>
      <c r="P28" s="67"/>
    </row>
    <row r="29" spans="2:16" x14ac:dyDescent="0.25">
      <c r="B29" s="155"/>
      <c r="C29" s="159">
        <v>15.4</v>
      </c>
      <c r="D29" s="168"/>
      <c r="E29" s="166"/>
      <c r="F29" s="167"/>
      <c r="G29" s="166"/>
      <c r="K29" s="49"/>
      <c r="N29" s="67"/>
      <c r="O29" s="67"/>
      <c r="P29" s="67"/>
    </row>
    <row r="30" spans="2:16" x14ac:dyDescent="0.25">
      <c r="B30" s="155"/>
      <c r="C30" s="5">
        <v>17.34</v>
      </c>
      <c r="D30" s="168"/>
      <c r="E30" s="166"/>
      <c r="F30" s="167"/>
      <c r="G30" s="166"/>
      <c r="N30" s="67"/>
      <c r="O30" s="67"/>
      <c r="P30" s="67"/>
    </row>
    <row r="31" spans="2:16" x14ac:dyDescent="0.25">
      <c r="B31" s="155"/>
      <c r="C31" s="5">
        <v>16.14</v>
      </c>
      <c r="D31" s="168"/>
      <c r="E31" s="166"/>
      <c r="F31" s="167"/>
      <c r="G31" s="166"/>
      <c r="N31" s="67"/>
      <c r="O31" s="67"/>
      <c r="P31" s="67"/>
    </row>
    <row r="32" spans="2:16" x14ac:dyDescent="0.25">
      <c r="B32" s="155"/>
      <c r="C32" s="5">
        <v>18.64</v>
      </c>
      <c r="D32" s="168"/>
      <c r="E32" s="166"/>
      <c r="F32" s="167"/>
      <c r="G32" s="166"/>
      <c r="N32" s="67"/>
      <c r="O32" s="67"/>
      <c r="P32" s="67"/>
    </row>
    <row r="33" spans="2:17" x14ac:dyDescent="0.25">
      <c r="B33" s="155"/>
      <c r="C33" s="19">
        <v>13.78</v>
      </c>
      <c r="D33" s="168"/>
      <c r="E33" s="166"/>
      <c r="F33" s="167"/>
      <c r="G33" s="166"/>
      <c r="N33" s="129"/>
      <c r="O33" s="129"/>
      <c r="P33" s="129"/>
    </row>
    <row r="34" spans="2:17" s="17" customFormat="1" x14ac:dyDescent="0.25">
      <c r="B34" s="161"/>
      <c r="C34" s="28"/>
      <c r="D34" s="75"/>
      <c r="E34" s="162"/>
      <c r="F34" s="163"/>
      <c r="G34" s="162"/>
      <c r="N34" s="67"/>
      <c r="O34" s="67"/>
      <c r="P34" s="67"/>
    </row>
    <row r="35" spans="2:17" x14ac:dyDescent="0.25">
      <c r="B35" s="29" t="s">
        <v>9</v>
      </c>
      <c r="C35" s="1"/>
      <c r="D35" s="29"/>
      <c r="E35" s="29">
        <v>0</v>
      </c>
      <c r="F35" s="29">
        <f>H165</f>
        <v>0</v>
      </c>
      <c r="G35" s="47">
        <f>E35</f>
        <v>0</v>
      </c>
      <c r="N35" s="42"/>
      <c r="O35" s="42"/>
    </row>
    <row r="36" spans="2:17" x14ac:dyDescent="0.25">
      <c r="B36" s="29" t="s">
        <v>11</v>
      </c>
      <c r="C36" s="1"/>
      <c r="D36" s="29"/>
      <c r="E36" s="29">
        <v>0</v>
      </c>
      <c r="F36" s="29">
        <f>H166</f>
        <v>0</v>
      </c>
      <c r="G36" s="47">
        <f>E36</f>
        <v>0</v>
      </c>
    </row>
    <row r="37" spans="2:17" s="17" customFormat="1" x14ac:dyDescent="0.25">
      <c r="B37" s="67"/>
      <c r="C37" s="67"/>
      <c r="D37" s="67"/>
      <c r="E37" s="67"/>
      <c r="F37" s="67"/>
      <c r="G37" s="86"/>
    </row>
    <row r="38" spans="2:17" ht="27" customHeight="1" x14ac:dyDescent="0.25">
      <c r="B38" s="160" t="s">
        <v>12</v>
      </c>
      <c r="C38" s="154"/>
      <c r="D38" s="23" t="s">
        <v>13</v>
      </c>
      <c r="E38" s="94" t="s">
        <v>132</v>
      </c>
      <c r="F38" s="92" t="s">
        <v>146</v>
      </c>
      <c r="M38" s="130"/>
      <c r="N38" s="130"/>
      <c r="O38" s="130"/>
      <c r="P38" s="24"/>
      <c r="Q38" s="24"/>
    </row>
    <row r="39" spans="2:17" x14ac:dyDescent="0.25">
      <c r="B39" s="160"/>
      <c r="C39" s="154"/>
      <c r="D39" s="29">
        <v>7</v>
      </c>
      <c r="E39" s="29">
        <f>H168</f>
        <v>7</v>
      </c>
      <c r="F39" s="47">
        <f>D39-E39</f>
        <v>0</v>
      </c>
      <c r="M39" s="39"/>
      <c r="N39" s="24"/>
      <c r="O39" s="24"/>
      <c r="P39" s="24"/>
      <c r="Q39" s="24"/>
    </row>
    <row r="40" spans="2:17" x14ac:dyDescent="0.25">
      <c r="B40" s="1"/>
      <c r="C40" s="1"/>
      <c r="D40" s="1"/>
      <c r="E40" s="67"/>
      <c r="F40" s="67"/>
      <c r="G40" s="67"/>
      <c r="H40" s="86"/>
      <c r="M40" s="39"/>
      <c r="N40" s="24"/>
      <c r="O40" s="24"/>
      <c r="P40" s="24"/>
      <c r="Q40" s="24"/>
    </row>
    <row r="41" spans="2:17" x14ac:dyDescent="0.25">
      <c r="B41" s="109" t="s">
        <v>47</v>
      </c>
      <c r="C41" s="109"/>
      <c r="D41" s="109"/>
      <c r="E41" s="109"/>
      <c r="F41" s="40"/>
      <c r="G41" s="28"/>
      <c r="H41" s="86"/>
      <c r="M41" s="40"/>
      <c r="N41" s="125"/>
      <c r="O41" s="125"/>
      <c r="P41" s="37"/>
      <c r="Q41" s="37"/>
    </row>
    <row r="42" spans="2:17" x14ac:dyDescent="0.25">
      <c r="B42" s="72"/>
      <c r="C42" s="72"/>
      <c r="D42" s="72"/>
      <c r="E42" s="72"/>
      <c r="F42" s="40"/>
      <c r="G42" s="28"/>
      <c r="H42" s="86"/>
      <c r="M42" s="40"/>
      <c r="N42" s="72"/>
      <c r="O42" s="72"/>
      <c r="P42" s="37"/>
      <c r="Q42" s="37"/>
    </row>
    <row r="43" spans="2:17" ht="30" x14ac:dyDescent="0.25">
      <c r="B43" s="107" t="s">
        <v>48</v>
      </c>
      <c r="C43" s="65"/>
      <c r="D43" s="146" t="s">
        <v>140</v>
      </c>
      <c r="E43" s="23" t="s">
        <v>121</v>
      </c>
      <c r="F43" s="94" t="s">
        <v>132</v>
      </c>
      <c r="G43" s="92" t="s">
        <v>138</v>
      </c>
      <c r="I43" t="s">
        <v>133</v>
      </c>
      <c r="M43" s="39"/>
      <c r="N43" s="125"/>
      <c r="O43" s="125"/>
      <c r="P43" s="37"/>
      <c r="Q43" s="37"/>
    </row>
    <row r="44" spans="2:17" x14ac:dyDescent="0.25">
      <c r="B44" s="107"/>
      <c r="C44" s="65"/>
      <c r="D44" s="19">
        <f>'CONTROL DE INVENTARIO DP (2)'!F41</f>
        <v>21</v>
      </c>
      <c r="E44" s="19">
        <v>21</v>
      </c>
      <c r="F44" s="29">
        <v>13</v>
      </c>
      <c r="G44" s="98">
        <f>E44-F44</f>
        <v>8</v>
      </c>
      <c r="M44" s="39"/>
      <c r="N44" s="125"/>
      <c r="O44" s="125"/>
      <c r="P44" s="37"/>
      <c r="Q44" s="37"/>
    </row>
    <row r="45" spans="2:17" x14ac:dyDescent="0.25">
      <c r="B45" t="s">
        <v>49</v>
      </c>
      <c r="D45" s="19"/>
      <c r="E45" s="19">
        <v>0</v>
      </c>
      <c r="F45" s="29">
        <f t="shared" ref="F45:F47" si="1">H196</f>
        <v>0</v>
      </c>
      <c r="G45" s="98">
        <f t="shared" ref="G45:G47" si="2">E45+F45</f>
        <v>0</v>
      </c>
      <c r="M45" s="39"/>
      <c r="N45" s="125"/>
      <c r="O45" s="125"/>
      <c r="P45" s="37"/>
      <c r="Q45" s="37"/>
    </row>
    <row r="46" spans="2:17" x14ac:dyDescent="0.25">
      <c r="B46" t="s">
        <v>58</v>
      </c>
      <c r="D46" s="19"/>
      <c r="E46" s="19">
        <v>0</v>
      </c>
      <c r="F46" s="29">
        <f t="shared" si="1"/>
        <v>0</v>
      </c>
      <c r="G46" s="98">
        <f t="shared" si="2"/>
        <v>0</v>
      </c>
      <c r="M46" s="39"/>
      <c r="N46" s="125"/>
      <c r="O46" s="125"/>
      <c r="P46" s="37"/>
      <c r="Q46" s="37"/>
    </row>
    <row r="47" spans="2:17" ht="15" customHeight="1" x14ac:dyDescent="0.25">
      <c r="B47" t="s">
        <v>101</v>
      </c>
      <c r="D47" s="19">
        <f>'CONTROL DE INVENTARIO DP (2)'!F44</f>
        <v>128</v>
      </c>
      <c r="E47" s="19">
        <v>128</v>
      </c>
      <c r="F47" s="29">
        <f t="shared" si="1"/>
        <v>0</v>
      </c>
      <c r="G47" s="98">
        <f t="shared" si="2"/>
        <v>128</v>
      </c>
      <c r="K47" s="63"/>
      <c r="M47" s="39"/>
      <c r="N47" s="125"/>
      <c r="O47" s="125"/>
      <c r="P47" s="37"/>
      <c r="Q47" s="37"/>
    </row>
    <row r="48" spans="2:17" s="17" customFormat="1" x14ac:dyDescent="0.25">
      <c r="E48" s="28"/>
      <c r="K48" s="93"/>
      <c r="M48" s="39"/>
      <c r="N48" s="72"/>
      <c r="O48" s="72"/>
      <c r="P48" s="37"/>
      <c r="Q48" s="37"/>
    </row>
    <row r="49" spans="1:18" ht="27" customHeight="1" x14ac:dyDescent="0.25">
      <c r="B49" s="132" t="s">
        <v>50</v>
      </c>
      <c r="C49" s="82"/>
      <c r="D49" s="146" t="s">
        <v>140</v>
      </c>
      <c r="E49" s="22" t="s">
        <v>5</v>
      </c>
      <c r="F49" s="94" t="s">
        <v>132</v>
      </c>
      <c r="G49" s="92" t="s">
        <v>139</v>
      </c>
      <c r="K49" s="76"/>
      <c r="M49" s="39"/>
      <c r="N49" s="125"/>
      <c r="O49" s="125"/>
      <c r="P49" s="37"/>
      <c r="Q49" s="37"/>
    </row>
    <row r="50" spans="1:18" x14ac:dyDescent="0.25">
      <c r="B50" s="132"/>
      <c r="C50" s="82"/>
      <c r="D50" s="19">
        <f>'CONTROL DE INVENTARIO DP (2)'!F46</f>
        <v>0</v>
      </c>
      <c r="E50" s="19">
        <v>14</v>
      </c>
      <c r="F50" s="19">
        <f>H203</f>
        <v>4</v>
      </c>
      <c r="G50" s="19">
        <f t="shared" ref="G50:G61" si="3">E50-F50</f>
        <v>10</v>
      </c>
      <c r="K50" s="76"/>
      <c r="M50" s="39"/>
      <c r="N50" s="125"/>
      <c r="O50" s="125"/>
      <c r="P50" s="37"/>
      <c r="Q50" s="37"/>
    </row>
    <row r="51" spans="1:18" x14ac:dyDescent="0.25">
      <c r="B51" t="s">
        <v>51</v>
      </c>
      <c r="D51" s="19">
        <f>'CONTROL DE INVENTARIO DP (2)'!F47</f>
        <v>101</v>
      </c>
      <c r="E51" s="19">
        <f>6+D51</f>
        <v>107</v>
      </c>
      <c r="F51" s="19">
        <f>H204</f>
        <v>4</v>
      </c>
      <c r="G51" s="19">
        <f t="shared" si="3"/>
        <v>103</v>
      </c>
      <c r="K51" s="76"/>
      <c r="M51" s="39"/>
      <c r="N51" s="125"/>
      <c r="O51" s="125"/>
      <c r="P51" s="37"/>
      <c r="Q51" s="37"/>
    </row>
    <row r="52" spans="1:18" x14ac:dyDescent="0.25">
      <c r="B52" t="s">
        <v>52</v>
      </c>
      <c r="D52" s="19">
        <f>'CONTROL DE INVENTARIO DP (2)'!F48</f>
        <v>72</v>
      </c>
      <c r="E52" s="19">
        <f>28+D52</f>
        <v>100</v>
      </c>
      <c r="F52" s="19">
        <f>H205</f>
        <v>60</v>
      </c>
      <c r="G52" s="19">
        <f t="shared" si="3"/>
        <v>40</v>
      </c>
      <c r="K52" s="76"/>
      <c r="M52" s="39"/>
      <c r="N52" s="125"/>
      <c r="O52" s="125"/>
      <c r="P52" s="37"/>
      <c r="Q52" s="37"/>
    </row>
    <row r="53" spans="1:18" x14ac:dyDescent="0.25">
      <c r="B53" t="s">
        <v>97</v>
      </c>
      <c r="D53" s="19">
        <f>'CONTROL DE INVENTARIO DP (2)'!F49</f>
        <v>68</v>
      </c>
      <c r="E53" s="19">
        <f>D53</f>
        <v>68</v>
      </c>
      <c r="F53" s="19">
        <f>H206</f>
        <v>0</v>
      </c>
      <c r="G53" s="19">
        <f t="shared" si="3"/>
        <v>68</v>
      </c>
      <c r="K53" s="76"/>
      <c r="M53" s="39"/>
      <c r="N53" s="125"/>
      <c r="O53" s="125"/>
      <c r="P53" s="37"/>
      <c r="Q53" s="37"/>
    </row>
    <row r="54" spans="1:18" x14ac:dyDescent="0.25">
      <c r="B54" t="s">
        <v>98</v>
      </c>
      <c r="D54" s="19">
        <f>'CONTROL DE INVENTARIO DP (2)'!F50</f>
        <v>573</v>
      </c>
      <c r="E54" s="19">
        <f>D54</f>
        <v>573</v>
      </c>
      <c r="F54" s="19">
        <f>H207</f>
        <v>0</v>
      </c>
      <c r="G54" s="19">
        <f t="shared" si="3"/>
        <v>573</v>
      </c>
      <c r="K54" s="76"/>
      <c r="M54" s="39"/>
      <c r="N54" s="125"/>
      <c r="O54" s="125"/>
      <c r="P54" s="37"/>
      <c r="Q54" s="37"/>
    </row>
    <row r="55" spans="1:18" x14ac:dyDescent="0.25">
      <c r="B55" t="s">
        <v>96</v>
      </c>
      <c r="D55" s="19">
        <f>'CONTROL DE INVENTARIO DP (2)'!F51</f>
        <v>247</v>
      </c>
      <c r="E55" s="19">
        <f>D55</f>
        <v>247</v>
      </c>
      <c r="F55" s="19">
        <f>H208</f>
        <v>0</v>
      </c>
      <c r="G55" s="19">
        <f t="shared" si="3"/>
        <v>247</v>
      </c>
      <c r="K55" s="76"/>
      <c r="M55" s="39"/>
      <c r="N55" s="125"/>
      <c r="O55" s="125"/>
      <c r="P55" s="37"/>
      <c r="Q55" s="37"/>
    </row>
    <row r="56" spans="1:18" x14ac:dyDescent="0.25">
      <c r="B56" t="s">
        <v>53</v>
      </c>
      <c r="D56" s="19">
        <f>'CONTROL DE INVENTARIO DP (2)'!F52</f>
        <v>73</v>
      </c>
      <c r="E56" s="19">
        <f>D56</f>
        <v>73</v>
      </c>
      <c r="F56" s="19">
        <v>67</v>
      </c>
      <c r="G56" s="19">
        <f t="shared" si="3"/>
        <v>6</v>
      </c>
      <c r="K56" s="76"/>
      <c r="M56" s="39"/>
      <c r="N56" s="125"/>
      <c r="O56" s="125"/>
      <c r="P56" s="37"/>
      <c r="Q56" s="37"/>
    </row>
    <row r="57" spans="1:18" x14ac:dyDescent="0.25">
      <c r="B57" t="s">
        <v>99</v>
      </c>
      <c r="D57" s="169">
        <f>'CONTROL DE INVENTARIO DP (2)'!F53</f>
        <v>164</v>
      </c>
      <c r="E57" s="169">
        <f t="shared" ref="E57:E58" si="4">D57</f>
        <v>164</v>
      </c>
      <c r="F57" s="19">
        <v>34</v>
      </c>
      <c r="G57" s="19">
        <f t="shared" si="3"/>
        <v>130</v>
      </c>
      <c r="K57" s="76"/>
      <c r="M57" s="39"/>
      <c r="N57" s="125"/>
      <c r="O57" s="125"/>
      <c r="P57" s="37"/>
      <c r="Q57" s="37"/>
    </row>
    <row r="58" spans="1:18" x14ac:dyDescent="0.25">
      <c r="B58" t="s">
        <v>100</v>
      </c>
      <c r="D58" s="169">
        <f>'CONTROL DE INVENTARIO DP (2)'!F54</f>
        <v>125</v>
      </c>
      <c r="E58" s="169">
        <f t="shared" si="4"/>
        <v>125</v>
      </c>
      <c r="F58" s="19">
        <v>11</v>
      </c>
      <c r="G58" s="19">
        <f t="shared" si="3"/>
        <v>114</v>
      </c>
      <c r="K58" s="76"/>
      <c r="M58" s="39"/>
      <c r="N58" s="125"/>
      <c r="O58" s="125"/>
      <c r="P58" s="37"/>
      <c r="Q58" s="37"/>
    </row>
    <row r="59" spans="1:18" ht="15.75" x14ac:dyDescent="0.25">
      <c r="A59" s="74"/>
      <c r="B59" t="s">
        <v>54</v>
      </c>
      <c r="D59" s="19">
        <f>'CONTROL DE INVENTARIO DP (2)'!F55</f>
        <v>0</v>
      </c>
      <c r="E59" s="19">
        <f t="shared" ref="E59:E61" si="5">6+D59</f>
        <v>6</v>
      </c>
      <c r="F59" s="19">
        <f>H212</f>
        <v>0</v>
      </c>
      <c r="G59" s="19">
        <f t="shared" si="3"/>
        <v>6</v>
      </c>
      <c r="K59" s="76"/>
      <c r="M59" s="39"/>
      <c r="N59" s="125"/>
      <c r="O59" s="125"/>
      <c r="P59" s="37"/>
      <c r="Q59" s="37"/>
    </row>
    <row r="60" spans="1:18" ht="15.75" x14ac:dyDescent="0.25">
      <c r="A60" s="87"/>
      <c r="B60" t="s">
        <v>55</v>
      </c>
      <c r="D60" s="19">
        <f>'CONTROL DE INVENTARIO DP (2)'!F56</f>
        <v>0</v>
      </c>
      <c r="E60" s="19">
        <f t="shared" si="5"/>
        <v>6</v>
      </c>
      <c r="F60" s="19">
        <f>H213</f>
        <v>0</v>
      </c>
      <c r="G60" s="19">
        <f t="shared" si="3"/>
        <v>6</v>
      </c>
      <c r="K60" s="76"/>
      <c r="M60" s="39"/>
      <c r="N60" s="125"/>
      <c r="O60" s="125"/>
      <c r="P60" s="37"/>
      <c r="Q60" s="37"/>
    </row>
    <row r="61" spans="1:18" x14ac:dyDescent="0.25">
      <c r="A61" s="39"/>
      <c r="B61" t="s">
        <v>56</v>
      </c>
      <c r="D61" s="19">
        <f>'CONTROL DE INVENTARIO DP (2)'!F57</f>
        <v>0</v>
      </c>
      <c r="E61" s="19">
        <f t="shared" si="5"/>
        <v>6</v>
      </c>
      <c r="F61" s="19">
        <f>H214</f>
        <v>0</v>
      </c>
      <c r="G61" s="19">
        <f t="shared" si="3"/>
        <v>6</v>
      </c>
      <c r="K61" s="76"/>
      <c r="L61" s="2"/>
      <c r="M61" s="39"/>
      <c r="N61" s="125"/>
      <c r="O61" s="125"/>
      <c r="P61" s="37"/>
      <c r="Q61" s="37"/>
      <c r="R61" s="28"/>
    </row>
    <row r="62" spans="1:18" x14ac:dyDescent="0.25">
      <c r="A62" s="39"/>
      <c r="B62" s="9"/>
      <c r="C62" s="9"/>
      <c r="D62" s="9"/>
      <c r="E62" s="9"/>
      <c r="K62" s="76"/>
      <c r="M62" s="39"/>
      <c r="N62" s="125"/>
      <c r="O62" s="125"/>
      <c r="P62" s="37"/>
      <c r="Q62" s="37"/>
    </row>
    <row r="63" spans="1:18" x14ac:dyDescent="0.25">
      <c r="A63" s="39"/>
      <c r="B63" s="121" t="s">
        <v>34</v>
      </c>
      <c r="C63" s="140"/>
      <c r="D63" s="140"/>
      <c r="E63" s="122"/>
      <c r="K63" s="76"/>
      <c r="P63" s="38"/>
      <c r="Q63" s="38"/>
    </row>
    <row r="64" spans="1:18" x14ac:dyDescent="0.25">
      <c r="A64" s="39"/>
      <c r="B64" s="9"/>
      <c r="C64" s="9"/>
      <c r="D64" s="9"/>
      <c r="E64" s="9"/>
      <c r="K64" s="76"/>
      <c r="L64" s="28"/>
    </row>
    <row r="65" spans="1:12" ht="30" x14ac:dyDescent="0.25">
      <c r="A65" s="39"/>
      <c r="B65" s="132" t="s">
        <v>17</v>
      </c>
      <c r="C65" s="82"/>
      <c r="D65" s="146" t="s">
        <v>140</v>
      </c>
      <c r="E65" s="170" t="s">
        <v>5</v>
      </c>
      <c r="F65" s="94" t="s">
        <v>132</v>
      </c>
      <c r="G65" s="92" t="s">
        <v>138</v>
      </c>
      <c r="K65" s="76"/>
      <c r="L65" s="28"/>
    </row>
    <row r="66" spans="1:12" x14ac:dyDescent="0.25">
      <c r="A66" s="39"/>
      <c r="B66" s="132"/>
      <c r="C66" s="82"/>
      <c r="D66" s="145"/>
      <c r="E66" s="171">
        <v>30.64</v>
      </c>
      <c r="F66" s="19">
        <f>H172</f>
        <v>0</v>
      </c>
      <c r="G66" s="19">
        <f>E66-F66</f>
        <v>30.64</v>
      </c>
      <c r="K66" s="76"/>
      <c r="L66" s="28"/>
    </row>
    <row r="67" spans="1:12" x14ac:dyDescent="0.25">
      <c r="A67" s="39"/>
      <c r="B67" t="s">
        <v>16</v>
      </c>
      <c r="D67" s="5"/>
      <c r="E67" s="171">
        <v>12.54</v>
      </c>
      <c r="F67" s="19">
        <f t="shared" ref="F67:F86" si="6">H173</f>
        <v>0</v>
      </c>
      <c r="G67" s="19">
        <f t="shared" ref="G67:G86" si="7">E67-F67</f>
        <v>12.54</v>
      </c>
      <c r="J67" s="28"/>
      <c r="K67" s="76"/>
      <c r="L67" s="28"/>
    </row>
    <row r="68" spans="1:12" x14ac:dyDescent="0.25">
      <c r="A68" s="39"/>
      <c r="B68" t="s">
        <v>32</v>
      </c>
      <c r="D68" s="5"/>
      <c r="E68" s="171">
        <v>33</v>
      </c>
      <c r="F68" s="19">
        <f t="shared" si="6"/>
        <v>0</v>
      </c>
      <c r="G68" s="19">
        <f t="shared" si="7"/>
        <v>33</v>
      </c>
      <c r="J68" s="28"/>
      <c r="K68" s="76"/>
      <c r="L68" s="28"/>
    </row>
    <row r="69" spans="1:12" x14ac:dyDescent="0.25">
      <c r="A69" s="39"/>
      <c r="B69" t="s">
        <v>15</v>
      </c>
      <c r="D69" s="5"/>
      <c r="E69" s="171">
        <v>19.68</v>
      </c>
      <c r="F69" s="19">
        <f t="shared" si="6"/>
        <v>10</v>
      </c>
      <c r="G69" s="19">
        <f t="shared" si="7"/>
        <v>9.68</v>
      </c>
      <c r="J69" s="28"/>
      <c r="K69" s="76"/>
      <c r="L69" s="28"/>
    </row>
    <row r="70" spans="1:12" x14ac:dyDescent="0.25">
      <c r="A70" s="39"/>
      <c r="B70" t="s">
        <v>33</v>
      </c>
      <c r="D70" s="5"/>
      <c r="E70" s="171">
        <v>0</v>
      </c>
      <c r="F70" s="19">
        <f t="shared" si="6"/>
        <v>0</v>
      </c>
      <c r="G70" s="19">
        <f t="shared" si="7"/>
        <v>0</v>
      </c>
      <c r="J70" s="28"/>
      <c r="K70" s="76"/>
      <c r="L70" s="28"/>
    </row>
    <row r="71" spans="1:12" x14ac:dyDescent="0.25">
      <c r="A71" s="39"/>
      <c r="B71" t="s">
        <v>18</v>
      </c>
      <c r="D71" s="5"/>
      <c r="E71" s="171">
        <v>26.12</v>
      </c>
      <c r="F71" s="19">
        <f t="shared" si="6"/>
        <v>5.08</v>
      </c>
      <c r="G71" s="19">
        <f t="shared" si="7"/>
        <v>21.04</v>
      </c>
      <c r="J71" s="28"/>
      <c r="K71" s="76"/>
      <c r="L71" s="28"/>
    </row>
    <row r="72" spans="1:12" x14ac:dyDescent="0.25">
      <c r="A72" s="39"/>
      <c r="B72" t="s">
        <v>19</v>
      </c>
      <c r="D72" s="5"/>
      <c r="E72" s="171">
        <v>39.06</v>
      </c>
      <c r="F72" s="19">
        <f t="shared" si="6"/>
        <v>11.95</v>
      </c>
      <c r="G72" s="19">
        <f t="shared" si="7"/>
        <v>27.110000000000003</v>
      </c>
      <c r="J72" s="28"/>
      <c r="K72" s="76"/>
      <c r="L72" s="28"/>
    </row>
    <row r="73" spans="1:12" x14ac:dyDescent="0.25">
      <c r="A73" s="39"/>
      <c r="B73" t="s">
        <v>20</v>
      </c>
      <c r="D73" s="5"/>
      <c r="E73" s="171">
        <v>0</v>
      </c>
      <c r="F73" s="19">
        <f t="shared" si="6"/>
        <v>0</v>
      </c>
      <c r="G73" s="19">
        <f t="shared" si="7"/>
        <v>0</v>
      </c>
      <c r="J73" s="28"/>
      <c r="K73" s="76"/>
      <c r="L73" s="28"/>
    </row>
    <row r="74" spans="1:12" x14ac:dyDescent="0.25">
      <c r="A74" s="39"/>
      <c r="B74" t="s">
        <v>21</v>
      </c>
      <c r="D74" s="5"/>
      <c r="E74" s="171">
        <v>0</v>
      </c>
      <c r="F74" s="19">
        <f t="shared" si="6"/>
        <v>0</v>
      </c>
      <c r="G74" s="19">
        <f t="shared" si="7"/>
        <v>0</v>
      </c>
      <c r="J74" s="28"/>
      <c r="K74" s="76"/>
      <c r="L74" s="28"/>
    </row>
    <row r="75" spans="1:12" x14ac:dyDescent="0.25">
      <c r="A75" s="39"/>
      <c r="B75" t="s">
        <v>22</v>
      </c>
      <c r="D75" s="5"/>
      <c r="E75" s="171">
        <v>0</v>
      </c>
      <c r="F75" s="19">
        <f t="shared" si="6"/>
        <v>0</v>
      </c>
      <c r="G75" s="19">
        <f t="shared" si="7"/>
        <v>0</v>
      </c>
      <c r="J75" s="28"/>
      <c r="K75" s="76"/>
      <c r="L75" s="28"/>
    </row>
    <row r="76" spans="1:12" x14ac:dyDescent="0.25">
      <c r="A76" s="39"/>
      <c r="B76" t="s">
        <v>23</v>
      </c>
      <c r="D76" s="5"/>
      <c r="E76" s="171">
        <v>0</v>
      </c>
      <c r="F76" s="19">
        <f t="shared" si="6"/>
        <v>0</v>
      </c>
      <c r="G76" s="19">
        <f t="shared" si="7"/>
        <v>0</v>
      </c>
      <c r="J76" s="28"/>
      <c r="K76" s="76"/>
      <c r="L76" s="28"/>
    </row>
    <row r="77" spans="1:12" x14ac:dyDescent="0.25">
      <c r="A77" s="39"/>
      <c r="B77" t="s">
        <v>24</v>
      </c>
      <c r="D77" s="5"/>
      <c r="E77" s="171">
        <v>89.34</v>
      </c>
      <c r="F77" s="19">
        <f t="shared" si="6"/>
        <v>0</v>
      </c>
      <c r="G77" s="19">
        <f t="shared" si="7"/>
        <v>89.34</v>
      </c>
      <c r="J77" s="28"/>
      <c r="K77" s="76"/>
      <c r="L77" s="28"/>
    </row>
    <row r="78" spans="1:12" x14ac:dyDescent="0.25">
      <c r="A78" s="39"/>
      <c r="B78" t="s">
        <v>25</v>
      </c>
      <c r="D78" s="5"/>
      <c r="E78" s="171">
        <v>0</v>
      </c>
      <c r="F78" s="19">
        <f t="shared" si="6"/>
        <v>0</v>
      </c>
      <c r="G78" s="19">
        <f t="shared" si="7"/>
        <v>0</v>
      </c>
      <c r="J78" s="28"/>
      <c r="K78" s="76"/>
      <c r="L78" s="28"/>
    </row>
    <row r="79" spans="1:12" x14ac:dyDescent="0.25">
      <c r="A79" s="39"/>
      <c r="B79" t="s">
        <v>26</v>
      </c>
      <c r="D79" s="5"/>
      <c r="E79" s="171">
        <v>0</v>
      </c>
      <c r="F79" s="19">
        <f t="shared" si="6"/>
        <v>0</v>
      </c>
      <c r="G79" s="19">
        <f t="shared" si="7"/>
        <v>0</v>
      </c>
      <c r="J79" s="28"/>
      <c r="K79" s="76"/>
      <c r="L79" s="28"/>
    </row>
    <row r="80" spans="1:12" x14ac:dyDescent="0.25">
      <c r="A80" s="39"/>
      <c r="B80" t="s">
        <v>27</v>
      </c>
      <c r="D80" s="5"/>
      <c r="E80" s="171">
        <v>7.92</v>
      </c>
      <c r="F80" s="19">
        <f t="shared" si="6"/>
        <v>2.2000000000000002</v>
      </c>
      <c r="G80" s="19">
        <f t="shared" si="7"/>
        <v>5.72</v>
      </c>
      <c r="J80" s="28"/>
      <c r="K80" s="76"/>
      <c r="L80" s="28"/>
    </row>
    <row r="81" spans="1:12" x14ac:dyDescent="0.25">
      <c r="A81" s="39"/>
      <c r="B81" t="s">
        <v>28</v>
      </c>
      <c r="D81" s="5"/>
      <c r="E81" s="172">
        <v>5.9</v>
      </c>
      <c r="F81" s="19">
        <f t="shared" si="6"/>
        <v>0</v>
      </c>
      <c r="G81" s="19">
        <f t="shared" si="7"/>
        <v>5.9</v>
      </c>
      <c r="J81" s="28"/>
      <c r="K81" s="76"/>
      <c r="L81" s="28"/>
    </row>
    <row r="82" spans="1:12" x14ac:dyDescent="0.25">
      <c r="A82" s="39"/>
      <c r="B82" t="s">
        <v>29</v>
      </c>
      <c r="D82" s="5"/>
      <c r="E82" s="171">
        <v>0</v>
      </c>
      <c r="F82" s="19">
        <f t="shared" si="6"/>
        <v>0</v>
      </c>
      <c r="G82" s="19">
        <f t="shared" si="7"/>
        <v>0</v>
      </c>
      <c r="J82" s="28"/>
      <c r="K82" s="76"/>
      <c r="L82" s="28"/>
    </row>
    <row r="83" spans="1:12" x14ac:dyDescent="0.25">
      <c r="A83" s="39"/>
      <c r="B83" t="s">
        <v>30</v>
      </c>
      <c r="D83" s="5"/>
      <c r="E83" s="171">
        <v>0</v>
      </c>
      <c r="F83" s="19">
        <f t="shared" si="6"/>
        <v>0</v>
      </c>
      <c r="G83" s="19">
        <f t="shared" si="7"/>
        <v>0</v>
      </c>
      <c r="J83" s="28"/>
      <c r="K83" s="76"/>
      <c r="L83" s="28"/>
    </row>
    <row r="84" spans="1:12" x14ac:dyDescent="0.25">
      <c r="A84" s="39"/>
      <c r="B84" t="s">
        <v>31</v>
      </c>
      <c r="D84" s="5"/>
      <c r="E84" s="171">
        <v>0</v>
      </c>
      <c r="F84" s="19">
        <f t="shared" si="6"/>
        <v>0</v>
      </c>
      <c r="G84" s="19">
        <f t="shared" si="7"/>
        <v>0</v>
      </c>
      <c r="J84" s="28"/>
      <c r="K84" s="76"/>
      <c r="L84" s="28"/>
    </row>
    <row r="85" spans="1:12" x14ac:dyDescent="0.25">
      <c r="B85" t="s">
        <v>35</v>
      </c>
      <c r="D85" s="5"/>
      <c r="E85" s="171">
        <v>5.78</v>
      </c>
      <c r="F85" s="19">
        <f t="shared" si="6"/>
        <v>1.86</v>
      </c>
      <c r="G85" s="19">
        <f t="shared" si="7"/>
        <v>3.92</v>
      </c>
      <c r="J85" s="28"/>
      <c r="K85" s="76"/>
      <c r="L85" s="28"/>
    </row>
    <row r="86" spans="1:12" x14ac:dyDescent="0.25">
      <c r="B86" t="s">
        <v>36</v>
      </c>
      <c r="D86" s="5"/>
      <c r="E86" s="171">
        <v>0</v>
      </c>
      <c r="F86" s="19">
        <f t="shared" si="6"/>
        <v>0</v>
      </c>
      <c r="G86" s="19">
        <f t="shared" si="7"/>
        <v>0</v>
      </c>
      <c r="J86" s="28"/>
      <c r="K86" s="76"/>
      <c r="L86" s="28"/>
    </row>
    <row r="87" spans="1:12" x14ac:dyDescent="0.25">
      <c r="J87" s="28"/>
      <c r="K87" s="76"/>
      <c r="L87" s="28"/>
    </row>
    <row r="88" spans="1:12" x14ac:dyDescent="0.25">
      <c r="B88" s="109" t="s">
        <v>46</v>
      </c>
      <c r="C88" s="109"/>
      <c r="D88" s="109"/>
      <c r="E88" s="109"/>
      <c r="F88" s="40"/>
      <c r="J88" s="28"/>
      <c r="K88" s="76"/>
      <c r="L88" s="28"/>
    </row>
    <row r="89" spans="1:12" x14ac:dyDescent="0.25">
      <c r="B89" s="10"/>
      <c r="C89" s="10"/>
      <c r="D89" s="10"/>
      <c r="E89" s="10"/>
      <c r="F89" s="16"/>
      <c r="J89" s="28"/>
      <c r="K89" s="76"/>
      <c r="L89" s="28"/>
    </row>
    <row r="90" spans="1:12" ht="30" x14ac:dyDescent="0.25">
      <c r="B90" s="107" t="s">
        <v>37</v>
      </c>
      <c r="C90" s="65"/>
      <c r="D90" s="146" t="s">
        <v>140</v>
      </c>
      <c r="E90" s="30" t="s">
        <v>105</v>
      </c>
      <c r="F90" s="94" t="s">
        <v>132</v>
      </c>
      <c r="G90" s="92" t="s">
        <v>137</v>
      </c>
      <c r="J90" s="28"/>
      <c r="K90" s="76"/>
      <c r="L90" s="28"/>
    </row>
    <row r="91" spans="1:12" x14ac:dyDescent="0.25">
      <c r="B91" s="107"/>
      <c r="C91" s="65"/>
      <c r="D91" s="145"/>
      <c r="E91" s="19"/>
      <c r="F91" s="19">
        <f>H217</f>
        <v>0</v>
      </c>
      <c r="G91" s="19">
        <f t="shared" ref="G91:G100" si="8">E91-F91</f>
        <v>0</v>
      </c>
      <c r="J91" s="28"/>
      <c r="K91" s="76"/>
      <c r="L91" s="28"/>
    </row>
    <row r="92" spans="1:12" x14ac:dyDescent="0.25">
      <c r="B92" t="s">
        <v>38</v>
      </c>
      <c r="D92" s="5"/>
      <c r="E92" s="19"/>
      <c r="F92" s="19">
        <f t="shared" ref="F92:F100" si="9">H218</f>
        <v>0</v>
      </c>
      <c r="G92" s="19">
        <f t="shared" si="8"/>
        <v>0</v>
      </c>
      <c r="J92" s="28"/>
      <c r="K92" s="76"/>
      <c r="L92" s="28"/>
    </row>
    <row r="93" spans="1:12" x14ac:dyDescent="0.25">
      <c r="B93" t="s">
        <v>39</v>
      </c>
      <c r="D93" s="5"/>
      <c r="E93" s="19"/>
      <c r="F93" s="19">
        <f t="shared" si="9"/>
        <v>0</v>
      </c>
      <c r="G93" s="19">
        <f t="shared" si="8"/>
        <v>0</v>
      </c>
      <c r="J93" s="28"/>
      <c r="K93" s="76"/>
      <c r="L93" s="28"/>
    </row>
    <row r="94" spans="1:12" x14ac:dyDescent="0.25">
      <c r="B94" t="s">
        <v>40</v>
      </c>
      <c r="D94" s="5"/>
      <c r="E94" s="19"/>
      <c r="F94" s="19">
        <f t="shared" si="9"/>
        <v>0</v>
      </c>
      <c r="G94" s="19">
        <f t="shared" si="8"/>
        <v>0</v>
      </c>
      <c r="J94" s="28"/>
      <c r="K94" s="76"/>
      <c r="L94" s="28"/>
    </row>
    <row r="95" spans="1:12" x14ac:dyDescent="0.25">
      <c r="B95" t="s">
        <v>41</v>
      </c>
      <c r="D95" s="5"/>
      <c r="E95" s="19"/>
      <c r="F95" s="19">
        <f t="shared" si="9"/>
        <v>0</v>
      </c>
      <c r="G95" s="19">
        <f t="shared" si="8"/>
        <v>0</v>
      </c>
      <c r="J95" s="28"/>
      <c r="K95" s="76"/>
      <c r="L95" s="28"/>
    </row>
    <row r="96" spans="1:12" x14ac:dyDescent="0.25">
      <c r="B96" t="s">
        <v>42</v>
      </c>
      <c r="D96" s="5"/>
      <c r="E96" s="19"/>
      <c r="F96" s="19">
        <f t="shared" si="9"/>
        <v>0</v>
      </c>
      <c r="G96" s="19">
        <f t="shared" si="8"/>
        <v>0</v>
      </c>
      <c r="J96" s="28"/>
      <c r="K96" s="76"/>
      <c r="L96" s="28"/>
    </row>
    <row r="97" spans="2:12" x14ac:dyDescent="0.25">
      <c r="B97" t="s">
        <v>43</v>
      </c>
      <c r="D97" s="5"/>
      <c r="E97" s="19"/>
      <c r="F97" s="19">
        <f t="shared" si="9"/>
        <v>0</v>
      </c>
      <c r="G97" s="19">
        <f t="shared" si="8"/>
        <v>0</v>
      </c>
      <c r="J97" s="28"/>
      <c r="K97" s="76"/>
      <c r="L97" s="28"/>
    </row>
    <row r="98" spans="2:12" x14ac:dyDescent="0.25">
      <c r="B98" t="s">
        <v>45</v>
      </c>
      <c r="D98" s="5"/>
      <c r="E98" s="19"/>
      <c r="F98" s="19">
        <f t="shared" si="9"/>
        <v>0</v>
      </c>
      <c r="G98" s="19">
        <f t="shared" si="8"/>
        <v>0</v>
      </c>
      <c r="J98" s="28"/>
      <c r="K98" s="76"/>
      <c r="L98" s="28"/>
    </row>
    <row r="99" spans="2:12" x14ac:dyDescent="0.25">
      <c r="B99" t="s">
        <v>104</v>
      </c>
      <c r="D99" s="5"/>
      <c r="E99" s="19">
        <v>4</v>
      </c>
      <c r="F99" s="19">
        <f t="shared" si="9"/>
        <v>0</v>
      </c>
      <c r="G99" s="19">
        <f t="shared" si="8"/>
        <v>4</v>
      </c>
      <c r="J99" s="28"/>
      <c r="K99" s="76"/>
      <c r="L99" s="28"/>
    </row>
    <row r="100" spans="2:12" x14ac:dyDescent="0.25">
      <c r="B100" t="s">
        <v>44</v>
      </c>
      <c r="D100" s="5"/>
      <c r="E100" s="19"/>
      <c r="F100" s="19">
        <f t="shared" si="9"/>
        <v>0</v>
      </c>
      <c r="G100" s="19">
        <f t="shared" si="8"/>
        <v>0</v>
      </c>
      <c r="J100" s="28"/>
      <c r="K100" s="76"/>
      <c r="L100" s="28"/>
    </row>
    <row r="101" spans="2:12" x14ac:dyDescent="0.25">
      <c r="J101" s="28"/>
      <c r="K101" s="76"/>
      <c r="L101" s="28"/>
    </row>
    <row r="102" spans="2:12" x14ac:dyDescent="0.25">
      <c r="B102" s="106" t="s">
        <v>67</v>
      </c>
      <c r="C102" s="106"/>
      <c r="D102" s="106"/>
      <c r="E102" s="106"/>
      <c r="J102" s="28"/>
      <c r="K102" s="76"/>
      <c r="L102" s="28"/>
    </row>
    <row r="103" spans="2:12" x14ac:dyDescent="0.25">
      <c r="J103" s="28"/>
      <c r="K103" s="76"/>
      <c r="L103" s="28"/>
    </row>
    <row r="104" spans="2:12" ht="30" x14ac:dyDescent="0.25">
      <c r="B104" s="107" t="s">
        <v>61</v>
      </c>
      <c r="C104" s="65"/>
      <c r="D104" s="146" t="s">
        <v>140</v>
      </c>
      <c r="E104" s="21" t="s">
        <v>83</v>
      </c>
      <c r="F104" s="94" t="s">
        <v>132</v>
      </c>
      <c r="G104" s="92" t="s">
        <v>136</v>
      </c>
      <c r="J104" s="28"/>
      <c r="K104" s="76"/>
      <c r="L104" s="28"/>
    </row>
    <row r="105" spans="2:12" x14ac:dyDescent="0.25">
      <c r="B105" s="107"/>
      <c r="C105" s="65"/>
      <c r="D105" s="19"/>
      <c r="E105" s="29"/>
      <c r="F105" s="19">
        <f>H230</f>
        <v>0</v>
      </c>
      <c r="G105" s="19">
        <f t="shared" ref="G105:G120" si="10">E105-F105</f>
        <v>0</v>
      </c>
      <c r="J105" s="28"/>
      <c r="K105" s="76"/>
      <c r="L105" s="28"/>
    </row>
    <row r="106" spans="2:12" x14ac:dyDescent="0.25">
      <c r="B106" s="6" t="s">
        <v>62</v>
      </c>
      <c r="C106" s="6"/>
      <c r="D106" s="29"/>
      <c r="E106" s="29"/>
      <c r="F106" s="19">
        <f t="shared" ref="F106:F110" si="11">H231</f>
        <v>0</v>
      </c>
      <c r="G106" s="19">
        <f t="shared" si="10"/>
        <v>0</v>
      </c>
      <c r="J106" s="28"/>
      <c r="K106" s="76"/>
      <c r="L106" s="28"/>
    </row>
    <row r="107" spans="2:12" x14ac:dyDescent="0.25">
      <c r="B107" s="6" t="s">
        <v>71</v>
      </c>
      <c r="C107" s="6"/>
      <c r="D107" s="29"/>
      <c r="E107" s="29"/>
      <c r="F107" s="19">
        <f t="shared" si="11"/>
        <v>0</v>
      </c>
      <c r="G107" s="19">
        <f t="shared" si="10"/>
        <v>0</v>
      </c>
      <c r="J107" s="28"/>
      <c r="K107" s="76"/>
      <c r="L107" s="28"/>
    </row>
    <row r="108" spans="2:12" x14ac:dyDescent="0.25">
      <c r="B108" s="6" t="s">
        <v>111</v>
      </c>
      <c r="C108" s="6"/>
      <c r="D108" s="29"/>
      <c r="E108" s="48">
        <v>1000</v>
      </c>
      <c r="F108" s="19">
        <f t="shared" si="11"/>
        <v>0</v>
      </c>
      <c r="G108" s="19">
        <f t="shared" si="10"/>
        <v>1000</v>
      </c>
      <c r="J108" s="28"/>
      <c r="K108" s="76"/>
      <c r="L108" s="28"/>
    </row>
    <row r="109" spans="2:12" x14ac:dyDescent="0.25">
      <c r="B109" s="6" t="s">
        <v>63</v>
      </c>
      <c r="C109" s="6"/>
      <c r="D109" s="29"/>
      <c r="E109" s="29"/>
      <c r="F109" s="19">
        <f t="shared" si="11"/>
        <v>0</v>
      </c>
      <c r="G109" s="19">
        <f t="shared" si="10"/>
        <v>0</v>
      </c>
      <c r="J109" s="28"/>
      <c r="K109" s="76"/>
      <c r="L109" s="28"/>
    </row>
    <row r="110" spans="2:12" x14ac:dyDescent="0.25">
      <c r="B110" s="6" t="s">
        <v>64</v>
      </c>
      <c r="C110" s="6"/>
      <c r="D110" s="29"/>
      <c r="E110" s="29"/>
      <c r="F110" s="19">
        <f t="shared" si="11"/>
        <v>0</v>
      </c>
      <c r="G110" s="19">
        <f t="shared" si="10"/>
        <v>0</v>
      </c>
      <c r="J110" s="28"/>
      <c r="K110" s="76"/>
      <c r="L110" s="28"/>
    </row>
    <row r="111" spans="2:12" x14ac:dyDescent="0.25">
      <c r="B111" s="123" t="s">
        <v>65</v>
      </c>
      <c r="C111" s="64"/>
      <c r="D111" s="173"/>
      <c r="E111" s="100">
        <v>282</v>
      </c>
      <c r="F111" s="119">
        <f>H237</f>
        <v>60</v>
      </c>
      <c r="G111" s="119">
        <f t="shared" si="10"/>
        <v>222</v>
      </c>
      <c r="J111" s="28"/>
      <c r="K111" s="76"/>
      <c r="L111" s="28"/>
    </row>
    <row r="112" spans="2:12" x14ac:dyDescent="0.25">
      <c r="B112" s="123"/>
      <c r="C112" s="64"/>
      <c r="D112" s="174"/>
      <c r="E112" s="101"/>
      <c r="F112" s="120"/>
      <c r="G112" s="120"/>
      <c r="J112" s="28"/>
      <c r="K112" s="76"/>
      <c r="L112" s="28"/>
    </row>
    <row r="113" spans="2:12" x14ac:dyDescent="0.25">
      <c r="B113" s="6" t="s">
        <v>68</v>
      </c>
      <c r="C113" s="6"/>
      <c r="D113" s="29"/>
      <c r="E113" s="29"/>
      <c r="F113" s="19">
        <f t="shared" ref="F113:F120" si="12">H238</f>
        <v>0</v>
      </c>
      <c r="G113" s="19">
        <f t="shared" si="10"/>
        <v>0</v>
      </c>
      <c r="J113" s="28"/>
      <c r="K113" s="76"/>
      <c r="L113" s="28"/>
    </row>
    <row r="114" spans="2:12" x14ac:dyDescent="0.25">
      <c r="B114" s="6" t="s">
        <v>69</v>
      </c>
      <c r="C114" s="6"/>
      <c r="D114" s="29"/>
      <c r="E114" s="29"/>
      <c r="F114" s="19">
        <f t="shared" si="12"/>
        <v>0</v>
      </c>
      <c r="G114" s="19">
        <f t="shared" si="10"/>
        <v>0</v>
      </c>
      <c r="J114" s="28"/>
      <c r="K114" s="76"/>
      <c r="L114" s="28"/>
    </row>
    <row r="115" spans="2:12" x14ac:dyDescent="0.25">
      <c r="B115" s="20" t="s">
        <v>115</v>
      </c>
      <c r="C115" s="20"/>
      <c r="D115" s="175"/>
      <c r="E115" s="29">
        <v>2</v>
      </c>
      <c r="F115" s="19">
        <f t="shared" si="12"/>
        <v>0</v>
      </c>
      <c r="G115" s="19">
        <f t="shared" si="10"/>
        <v>2</v>
      </c>
      <c r="J115" s="28"/>
      <c r="K115" s="76"/>
      <c r="L115" s="28"/>
    </row>
    <row r="116" spans="2:12" x14ac:dyDescent="0.25">
      <c r="B116" s="20" t="s">
        <v>72</v>
      </c>
      <c r="C116" s="20"/>
      <c r="D116" s="175">
        <v>50</v>
      </c>
      <c r="E116" s="29">
        <v>60</v>
      </c>
      <c r="F116" s="19">
        <f t="shared" si="12"/>
        <v>18</v>
      </c>
      <c r="G116" s="19">
        <f t="shared" si="10"/>
        <v>42</v>
      </c>
      <c r="J116" s="28"/>
      <c r="K116" s="76"/>
      <c r="L116" s="28"/>
    </row>
    <row r="117" spans="2:12" x14ac:dyDescent="0.25">
      <c r="B117" s="20" t="s">
        <v>110</v>
      </c>
      <c r="C117" s="20"/>
      <c r="D117" s="175"/>
      <c r="E117" s="29">
        <v>40</v>
      </c>
      <c r="F117" s="19">
        <f t="shared" si="12"/>
        <v>0</v>
      </c>
      <c r="G117" s="19">
        <f t="shared" si="10"/>
        <v>40</v>
      </c>
      <c r="J117" s="28"/>
      <c r="K117" s="76"/>
      <c r="L117" s="28"/>
    </row>
    <row r="118" spans="2:12" x14ac:dyDescent="0.25">
      <c r="B118" s="40" t="s">
        <v>112</v>
      </c>
      <c r="C118" s="40"/>
      <c r="D118" s="46"/>
      <c r="E118" s="29">
        <v>4</v>
      </c>
      <c r="F118" s="19">
        <f t="shared" si="12"/>
        <v>0</v>
      </c>
      <c r="G118" s="19">
        <f t="shared" si="10"/>
        <v>4</v>
      </c>
      <c r="J118" s="28"/>
      <c r="K118" s="76"/>
      <c r="L118" s="28"/>
    </row>
    <row r="119" spans="2:12" x14ac:dyDescent="0.25">
      <c r="B119" s="42" t="s">
        <v>113</v>
      </c>
      <c r="C119" s="42"/>
      <c r="D119" s="29"/>
      <c r="E119" s="29">
        <v>5</v>
      </c>
      <c r="F119" s="19">
        <f t="shared" si="12"/>
        <v>0</v>
      </c>
      <c r="G119" s="19">
        <f t="shared" si="10"/>
        <v>5</v>
      </c>
      <c r="J119" s="28"/>
      <c r="K119" s="76"/>
      <c r="L119" s="28"/>
    </row>
    <row r="120" spans="2:12" x14ac:dyDescent="0.25">
      <c r="B120" s="42" t="s">
        <v>114</v>
      </c>
      <c r="C120" s="42"/>
      <c r="D120" s="29"/>
      <c r="E120" s="29">
        <v>40</v>
      </c>
      <c r="F120" s="19">
        <f t="shared" si="12"/>
        <v>0</v>
      </c>
      <c r="G120" s="19">
        <f t="shared" si="10"/>
        <v>40</v>
      </c>
      <c r="J120" s="28"/>
      <c r="K120" s="76"/>
      <c r="L120" s="28"/>
    </row>
    <row r="121" spans="2:12" x14ac:dyDescent="0.25">
      <c r="B121" s="42"/>
      <c r="C121" s="42"/>
      <c r="D121" s="42"/>
      <c r="E121" s="88"/>
      <c r="F121" s="42"/>
      <c r="G121" s="17"/>
      <c r="J121" s="28"/>
      <c r="K121" s="76"/>
      <c r="L121" s="28"/>
    </row>
    <row r="122" spans="2:12" x14ac:dyDescent="0.25">
      <c r="B122" s="102" t="s">
        <v>66</v>
      </c>
      <c r="C122" s="102"/>
      <c r="D122" s="102"/>
      <c r="E122" s="102"/>
      <c r="F122" s="24"/>
      <c r="G122" s="17"/>
      <c r="J122" s="28"/>
      <c r="K122" s="76"/>
      <c r="L122" s="28"/>
    </row>
    <row r="123" spans="2:12" x14ac:dyDescent="0.25">
      <c r="E123" s="24"/>
      <c r="F123" s="24"/>
      <c r="J123" s="28"/>
      <c r="K123" s="76"/>
      <c r="L123" s="28"/>
    </row>
    <row r="124" spans="2:12" x14ac:dyDescent="0.25">
      <c r="B124" s="103" t="s">
        <v>92</v>
      </c>
      <c r="C124" s="73"/>
      <c r="D124" s="146" t="s">
        <v>140</v>
      </c>
      <c r="E124" s="21" t="s">
        <v>83</v>
      </c>
      <c r="F124" s="40"/>
      <c r="J124" s="28"/>
      <c r="K124" s="76"/>
      <c r="L124" s="28"/>
    </row>
    <row r="125" spans="2:12" x14ac:dyDescent="0.25">
      <c r="B125" s="103"/>
      <c r="C125" s="73"/>
      <c r="D125" s="145"/>
      <c r="E125" s="90"/>
      <c r="F125" s="89"/>
      <c r="J125" s="28"/>
      <c r="K125" s="76"/>
      <c r="L125" s="28"/>
    </row>
    <row r="126" spans="2:12" x14ac:dyDescent="0.25">
      <c r="B126" t="s">
        <v>73</v>
      </c>
      <c r="D126" s="7"/>
      <c r="E126" s="90"/>
      <c r="F126" s="89"/>
      <c r="J126" s="28"/>
      <c r="K126" s="76"/>
      <c r="L126" s="28"/>
    </row>
    <row r="127" spans="2:12" x14ac:dyDescent="0.25">
      <c r="B127" t="s">
        <v>74</v>
      </c>
      <c r="D127" s="7"/>
      <c r="E127" s="90"/>
      <c r="F127" s="89"/>
      <c r="J127" s="28"/>
      <c r="K127" s="76"/>
      <c r="L127" s="28"/>
    </row>
    <row r="128" spans="2:12" x14ac:dyDescent="0.25">
      <c r="B128" t="s">
        <v>75</v>
      </c>
      <c r="D128" s="7"/>
      <c r="E128" s="90"/>
      <c r="F128" s="89"/>
      <c r="J128" s="28"/>
      <c r="K128" s="76"/>
      <c r="L128" s="28"/>
    </row>
    <row r="129" spans="2:12" x14ac:dyDescent="0.25">
      <c r="B129" t="s">
        <v>76</v>
      </c>
      <c r="D129" s="7"/>
      <c r="E129" s="90"/>
      <c r="F129" s="89"/>
      <c r="J129" s="28"/>
      <c r="K129" s="76"/>
      <c r="L129" s="28"/>
    </row>
    <row r="130" spans="2:12" x14ac:dyDescent="0.25">
      <c r="B130" t="s">
        <v>77</v>
      </c>
      <c r="D130" s="7"/>
      <c r="E130" s="90"/>
      <c r="F130" s="89"/>
      <c r="J130" s="28"/>
      <c r="K130" s="76"/>
      <c r="L130" s="28"/>
    </row>
    <row r="131" spans="2:12" x14ac:dyDescent="0.25">
      <c r="B131" t="s">
        <v>79</v>
      </c>
      <c r="D131" s="147"/>
      <c r="E131" s="90"/>
      <c r="F131" s="89"/>
      <c r="J131" s="28"/>
      <c r="K131" s="76"/>
      <c r="L131" s="28"/>
    </row>
    <row r="132" spans="2:12" x14ac:dyDescent="0.25">
      <c r="B132" t="s">
        <v>93</v>
      </c>
      <c r="D132" s="147"/>
      <c r="E132" s="90"/>
      <c r="F132" s="89"/>
      <c r="J132" s="28"/>
      <c r="K132" s="76"/>
      <c r="L132" s="28"/>
    </row>
    <row r="133" spans="2:12" x14ac:dyDescent="0.25">
      <c r="B133" t="s">
        <v>78</v>
      </c>
      <c r="D133" s="7"/>
      <c r="E133" s="90"/>
      <c r="F133" s="89"/>
      <c r="J133" s="28"/>
      <c r="K133" s="76"/>
      <c r="L133" s="28"/>
    </row>
    <row r="134" spans="2:12" x14ac:dyDescent="0.25">
      <c r="B134" t="s">
        <v>80</v>
      </c>
      <c r="D134" s="7"/>
      <c r="E134" s="90"/>
      <c r="F134" s="89"/>
      <c r="J134" s="28"/>
      <c r="K134" s="76"/>
      <c r="L134" s="28"/>
    </row>
    <row r="135" spans="2:12" x14ac:dyDescent="0.25">
      <c r="B135" t="s">
        <v>81</v>
      </c>
      <c r="D135" s="148"/>
      <c r="E135" s="90"/>
      <c r="F135" s="89"/>
      <c r="J135" s="28"/>
      <c r="K135" s="76"/>
      <c r="L135" s="28"/>
    </row>
    <row r="136" spans="2:12" x14ac:dyDescent="0.25">
      <c r="B136" t="s">
        <v>82</v>
      </c>
      <c r="D136" s="148"/>
      <c r="E136" s="90"/>
      <c r="F136" s="89"/>
      <c r="J136" s="28"/>
      <c r="K136" s="76"/>
      <c r="L136" s="28"/>
    </row>
    <row r="137" spans="2:12" x14ac:dyDescent="0.25">
      <c r="B137" t="s">
        <v>89</v>
      </c>
      <c r="D137" s="148"/>
      <c r="E137" s="90"/>
      <c r="F137" s="89"/>
      <c r="J137" s="28"/>
      <c r="K137" s="76"/>
      <c r="L137" s="28"/>
    </row>
    <row r="138" spans="2:12" x14ac:dyDescent="0.25">
      <c r="B138" t="s">
        <v>90</v>
      </c>
      <c r="D138" s="149"/>
      <c r="E138" s="90"/>
      <c r="F138" s="89"/>
      <c r="J138" s="28"/>
      <c r="K138" s="76"/>
      <c r="L138" s="28"/>
    </row>
    <row r="139" spans="2:12" x14ac:dyDescent="0.25">
      <c r="B139" t="s">
        <v>84</v>
      </c>
      <c r="D139" s="150"/>
      <c r="E139" s="90"/>
      <c r="F139" s="89"/>
      <c r="J139" s="28"/>
      <c r="K139" s="76"/>
      <c r="L139" s="28"/>
    </row>
    <row r="140" spans="2:12" x14ac:dyDescent="0.25">
      <c r="B140" t="s">
        <v>85</v>
      </c>
      <c r="D140" s="150"/>
      <c r="E140" s="90"/>
      <c r="F140" s="89"/>
      <c r="J140" s="28"/>
      <c r="K140" s="76"/>
      <c r="L140" s="28"/>
    </row>
    <row r="141" spans="2:12" x14ac:dyDescent="0.25">
      <c r="B141" t="s">
        <v>86</v>
      </c>
      <c r="D141" s="150"/>
      <c r="E141" s="90"/>
      <c r="F141" s="89"/>
      <c r="J141" s="28"/>
      <c r="K141" s="76"/>
      <c r="L141" s="28"/>
    </row>
    <row r="142" spans="2:12" x14ac:dyDescent="0.25">
      <c r="B142" t="s">
        <v>87</v>
      </c>
      <c r="D142" s="150"/>
      <c r="E142" s="90"/>
      <c r="F142" s="89"/>
      <c r="J142" s="28"/>
      <c r="K142" s="76"/>
      <c r="L142" s="28"/>
    </row>
    <row r="143" spans="2:12" x14ac:dyDescent="0.25">
      <c r="B143" t="s">
        <v>88</v>
      </c>
      <c r="D143" s="150"/>
      <c r="E143" s="90"/>
      <c r="F143" s="89"/>
      <c r="J143" s="28"/>
      <c r="K143" s="76"/>
      <c r="L143" s="28"/>
    </row>
    <row r="144" spans="2:12" x14ac:dyDescent="0.25">
      <c r="B144" t="s">
        <v>91</v>
      </c>
      <c r="D144" s="150"/>
      <c r="E144" s="90"/>
      <c r="F144" s="89"/>
      <c r="J144" s="28"/>
      <c r="K144" s="76"/>
      <c r="L144" s="28"/>
    </row>
    <row r="145" spans="2:20" x14ac:dyDescent="0.25">
      <c r="J145" s="28"/>
      <c r="K145" s="76"/>
      <c r="L145" s="28"/>
    </row>
    <row r="146" spans="2:20" x14ac:dyDescent="0.25">
      <c r="J146" s="28"/>
      <c r="K146" s="76"/>
      <c r="L146" s="28"/>
    </row>
    <row r="147" spans="2:20" x14ac:dyDescent="0.25">
      <c r="J147" s="28"/>
      <c r="K147" s="76"/>
      <c r="L147" s="28"/>
    </row>
    <row r="148" spans="2:20" x14ac:dyDescent="0.25">
      <c r="J148" s="28"/>
      <c r="K148" s="76"/>
      <c r="L148" s="28"/>
    </row>
    <row r="149" spans="2:20" x14ac:dyDescent="0.25">
      <c r="J149" s="28"/>
      <c r="K149" s="76"/>
      <c r="L149" s="28"/>
    </row>
    <row r="151" spans="2:20" ht="21" customHeight="1" x14ac:dyDescent="0.35">
      <c r="B151" s="176" t="s">
        <v>123</v>
      </c>
      <c r="C151" s="178"/>
      <c r="D151" s="178"/>
      <c r="E151" s="177"/>
      <c r="G151" s="176" t="s">
        <v>124</v>
      </c>
      <c r="H151" s="177"/>
      <c r="I151" s="78"/>
      <c r="L151" s="81"/>
      <c r="M151" s="81"/>
      <c r="N151" s="81"/>
    </row>
    <row r="152" spans="2:20" s="39" customFormat="1" ht="21" x14ac:dyDescent="0.35">
      <c r="B152" s="78"/>
      <c r="C152" s="78"/>
      <c r="D152" s="78"/>
      <c r="E152" s="78"/>
      <c r="G152" s="78"/>
      <c r="H152" s="78"/>
      <c r="I152" s="78"/>
      <c r="L152" s="40"/>
      <c r="M152" s="40"/>
      <c r="N152" s="40"/>
    </row>
    <row r="153" spans="2:20" s="10" customFormat="1" x14ac:dyDescent="0.25">
      <c r="B153" s="62"/>
      <c r="C153" s="62"/>
      <c r="D153" s="62"/>
      <c r="E153" s="22" t="s">
        <v>5</v>
      </c>
      <c r="F153" s="33" t="s">
        <v>107</v>
      </c>
      <c r="G153" s="22" t="s">
        <v>5</v>
      </c>
      <c r="H153" s="33" t="s">
        <v>107</v>
      </c>
      <c r="I153" s="9"/>
      <c r="J153" s="124" t="s">
        <v>130</v>
      </c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</row>
    <row r="154" spans="2:20" x14ac:dyDescent="0.25">
      <c r="B154" s="73" t="s">
        <v>2</v>
      </c>
      <c r="C154" s="73"/>
      <c r="D154" s="73"/>
      <c r="E154" s="5"/>
      <c r="G154" s="73" t="s">
        <v>2</v>
      </c>
      <c r="H154" s="19">
        <f t="shared" ref="H154:H157" si="13">J154+K154+L154+M154+N154+P154+Q154+R154+T154+U154</f>
        <v>0</v>
      </c>
      <c r="I154" s="72"/>
      <c r="L154" s="65"/>
    </row>
    <row r="155" spans="2:20" x14ac:dyDescent="0.25">
      <c r="B155" s="8" t="s">
        <v>3</v>
      </c>
      <c r="C155" s="8"/>
      <c r="D155" s="8"/>
      <c r="E155" s="5"/>
      <c r="G155" s="8" t="s">
        <v>3</v>
      </c>
      <c r="H155" s="19">
        <f t="shared" si="13"/>
        <v>0</v>
      </c>
      <c r="I155" s="28"/>
      <c r="L155" s="73"/>
    </row>
    <row r="156" spans="2:20" x14ac:dyDescent="0.25">
      <c r="B156" s="8" t="s">
        <v>4</v>
      </c>
      <c r="C156" s="8"/>
      <c r="D156" s="8"/>
      <c r="E156" s="5"/>
      <c r="G156" s="8" t="s">
        <v>4</v>
      </c>
      <c r="H156" s="19">
        <f t="shared" si="13"/>
        <v>0</v>
      </c>
      <c r="I156" s="28"/>
      <c r="L156" s="73"/>
    </row>
    <row r="157" spans="2:20" x14ac:dyDescent="0.25">
      <c r="B157" s="8" t="s">
        <v>102</v>
      </c>
      <c r="C157" s="8"/>
      <c r="D157" s="8"/>
      <c r="E157" s="5"/>
      <c r="G157" s="8" t="s">
        <v>102</v>
      </c>
      <c r="H157" s="19">
        <f t="shared" si="13"/>
        <v>0</v>
      </c>
      <c r="I157" s="28"/>
    </row>
    <row r="158" spans="2:20" x14ac:dyDescent="0.25">
      <c r="B158" s="8"/>
      <c r="C158" s="8"/>
      <c r="D158" s="8"/>
      <c r="E158" s="5"/>
      <c r="G158" s="8"/>
      <c r="H158" s="22" t="s">
        <v>5</v>
      </c>
      <c r="I158" s="9"/>
    </row>
    <row r="159" spans="2:20" x14ac:dyDescent="0.25">
      <c r="B159" s="8"/>
      <c r="C159" s="8"/>
      <c r="D159" s="8"/>
      <c r="E159" s="22" t="s">
        <v>5</v>
      </c>
      <c r="G159" s="8" t="s">
        <v>6</v>
      </c>
      <c r="H159" s="19">
        <f t="shared" ref="H159:H164" si="14">J159+K159+L159+M159+N159+P159+Q159+R159+T159+U159</f>
        <v>0</v>
      </c>
      <c r="I159" s="39"/>
    </row>
    <row r="160" spans="2:20" x14ac:dyDescent="0.25">
      <c r="B160" s="8" t="s">
        <v>6</v>
      </c>
      <c r="C160" s="8"/>
      <c r="D160" s="8"/>
      <c r="E160" s="5"/>
      <c r="G160" s="8" t="s">
        <v>7</v>
      </c>
      <c r="H160" s="19">
        <f t="shared" si="14"/>
        <v>89.08</v>
      </c>
      <c r="I160" s="72"/>
      <c r="J160">
        <v>89.08</v>
      </c>
    </row>
    <row r="161" spans="2:12" x14ac:dyDescent="0.25">
      <c r="B161" s="8" t="s">
        <v>7</v>
      </c>
      <c r="C161" s="8"/>
      <c r="D161" s="8"/>
      <c r="E161" s="5"/>
      <c r="G161" s="8" t="s">
        <v>126</v>
      </c>
      <c r="H161" s="19">
        <f t="shared" si="14"/>
        <v>70</v>
      </c>
      <c r="I161" s="72"/>
      <c r="J161" s="72">
        <v>70</v>
      </c>
    </row>
    <row r="162" spans="2:12" x14ac:dyDescent="0.25">
      <c r="E162" s="22" t="s">
        <v>5</v>
      </c>
      <c r="G162" s="79" t="s">
        <v>127</v>
      </c>
      <c r="H162" s="19">
        <f t="shared" si="14"/>
        <v>0</v>
      </c>
      <c r="I162" s="72"/>
    </row>
    <row r="163" spans="2:12" x14ac:dyDescent="0.25">
      <c r="B163" s="73" t="s">
        <v>8</v>
      </c>
      <c r="C163" s="73"/>
      <c r="D163" s="73"/>
      <c r="E163" s="5"/>
      <c r="H163" s="22" t="s">
        <v>5</v>
      </c>
      <c r="I163" s="9"/>
    </row>
    <row r="164" spans="2:12" x14ac:dyDescent="0.25">
      <c r="B164" s="6" t="s">
        <v>9</v>
      </c>
      <c r="C164" s="6"/>
      <c r="D164" s="6"/>
      <c r="E164" s="5"/>
      <c r="G164" s="73" t="s">
        <v>8</v>
      </c>
      <c r="H164" s="19">
        <f t="shared" si="14"/>
        <v>29.92</v>
      </c>
      <c r="I164" s="72"/>
      <c r="J164" s="28">
        <v>13.78</v>
      </c>
      <c r="K164">
        <v>16.14</v>
      </c>
    </row>
    <row r="165" spans="2:12" x14ac:dyDescent="0.25">
      <c r="B165" s="6" t="s">
        <v>11</v>
      </c>
      <c r="C165" s="6"/>
      <c r="D165" s="6"/>
      <c r="E165" s="5"/>
      <c r="G165" s="6" t="s">
        <v>9</v>
      </c>
      <c r="H165" s="19"/>
      <c r="I165" s="72"/>
      <c r="J165" s="17"/>
    </row>
    <row r="166" spans="2:12" x14ac:dyDescent="0.25">
      <c r="B166" s="6"/>
      <c r="C166" s="6"/>
      <c r="D166" s="6"/>
      <c r="G166" s="6" t="s">
        <v>11</v>
      </c>
      <c r="H166" s="51"/>
      <c r="I166" s="72"/>
      <c r="J166" s="17"/>
    </row>
    <row r="167" spans="2:12" x14ac:dyDescent="0.25">
      <c r="B167" s="6"/>
      <c r="C167" s="6"/>
      <c r="D167" s="6"/>
      <c r="E167" s="23" t="s">
        <v>13</v>
      </c>
      <c r="F167" s="36" t="s">
        <v>108</v>
      </c>
      <c r="G167" s="6"/>
      <c r="H167" s="23" t="s">
        <v>13</v>
      </c>
      <c r="I167" s="36" t="s">
        <v>108</v>
      </c>
      <c r="J167" s="17"/>
    </row>
    <row r="168" spans="2:12" x14ac:dyDescent="0.25">
      <c r="B168" s="20" t="s">
        <v>12</v>
      </c>
      <c r="C168" s="20"/>
      <c r="D168" s="20"/>
      <c r="E168" s="5"/>
      <c r="G168" s="20" t="s">
        <v>12</v>
      </c>
      <c r="H168" s="19">
        <f t="shared" ref="H168" si="15">J168+K168+L168+M168+N168+P168+Q168+R168+T168+U168</f>
        <v>7</v>
      </c>
      <c r="I168" s="19">
        <v>4</v>
      </c>
      <c r="J168" s="28">
        <v>7</v>
      </c>
      <c r="K168" s="10"/>
      <c r="L168" s="10"/>
    </row>
    <row r="169" spans="2:12" x14ac:dyDescent="0.25">
      <c r="B169" s="6"/>
      <c r="C169" s="6"/>
      <c r="D169" s="6"/>
      <c r="G169" s="6"/>
      <c r="H169" s="68"/>
      <c r="I169" s="68"/>
    </row>
    <row r="170" spans="2:12" x14ac:dyDescent="0.25">
      <c r="B170" s="6"/>
      <c r="C170" s="6"/>
      <c r="D170" s="6"/>
      <c r="G170" s="6"/>
      <c r="H170" s="68"/>
      <c r="I170" s="68"/>
    </row>
    <row r="171" spans="2:12" x14ac:dyDescent="0.25">
      <c r="E171" s="22" t="s">
        <v>5</v>
      </c>
      <c r="H171" s="22" t="s">
        <v>5</v>
      </c>
      <c r="I171" s="9"/>
    </row>
    <row r="172" spans="2:12" x14ac:dyDescent="0.25">
      <c r="B172" s="27" t="s">
        <v>17</v>
      </c>
      <c r="C172" s="27"/>
      <c r="D172" s="27"/>
      <c r="E172" s="5"/>
      <c r="G172" s="27" t="s">
        <v>17</v>
      </c>
      <c r="H172" s="19">
        <f t="shared" ref="H172:H176" si="16">J172+K172+L172+M172+N172+P172+Q172+R172+T172+U172</f>
        <v>0</v>
      </c>
      <c r="I172" s="28"/>
    </row>
    <row r="173" spans="2:12" x14ac:dyDescent="0.25">
      <c r="B173" t="s">
        <v>16</v>
      </c>
      <c r="E173" s="5"/>
      <c r="G173" t="s">
        <v>16</v>
      </c>
      <c r="H173" s="19">
        <f t="shared" si="16"/>
        <v>0</v>
      </c>
      <c r="I173" s="28"/>
    </row>
    <row r="174" spans="2:12" x14ac:dyDescent="0.25">
      <c r="B174" t="s">
        <v>32</v>
      </c>
      <c r="E174" s="5"/>
      <c r="G174" t="s">
        <v>32</v>
      </c>
      <c r="H174" s="19">
        <f t="shared" si="16"/>
        <v>0</v>
      </c>
      <c r="I174" s="28"/>
    </row>
    <row r="175" spans="2:12" x14ac:dyDescent="0.25">
      <c r="B175" t="s">
        <v>15</v>
      </c>
      <c r="E175" s="5"/>
      <c r="G175" t="s">
        <v>15</v>
      </c>
      <c r="H175" s="19">
        <f t="shared" si="16"/>
        <v>10</v>
      </c>
      <c r="I175" s="28"/>
      <c r="J175" s="68">
        <v>10</v>
      </c>
    </row>
    <row r="176" spans="2:12" x14ac:dyDescent="0.25">
      <c r="B176" t="s">
        <v>33</v>
      </c>
      <c r="E176" s="5"/>
      <c r="G176" t="s">
        <v>33</v>
      </c>
      <c r="H176" s="19">
        <f t="shared" si="16"/>
        <v>0</v>
      </c>
      <c r="I176" s="28"/>
      <c r="J176" s="68"/>
    </row>
    <row r="177" spans="2:11" x14ac:dyDescent="0.25">
      <c r="B177" t="s">
        <v>18</v>
      </c>
      <c r="E177" s="5"/>
      <c r="G177" t="s">
        <v>18</v>
      </c>
      <c r="H177" s="19">
        <f>J177+K177+L177+M177+N177+P177+Q177+R177+T177+U177</f>
        <v>5.08</v>
      </c>
      <c r="I177" s="28"/>
      <c r="J177" s="68">
        <v>3.22</v>
      </c>
      <c r="K177">
        <v>1.86</v>
      </c>
    </row>
    <row r="178" spans="2:11" x14ac:dyDescent="0.25">
      <c r="B178" t="s">
        <v>19</v>
      </c>
      <c r="E178" s="5"/>
      <c r="G178" t="s">
        <v>19</v>
      </c>
      <c r="H178" s="19">
        <f t="shared" ref="H178:H191" si="17">J178+K178+L178+M178+N178+P178+Q178+R178+T178+U178</f>
        <v>11.95</v>
      </c>
      <c r="I178" s="28"/>
      <c r="J178" s="68">
        <v>11.95</v>
      </c>
    </row>
    <row r="179" spans="2:11" x14ac:dyDescent="0.25">
      <c r="B179" t="s">
        <v>20</v>
      </c>
      <c r="E179" s="5"/>
      <c r="G179" t="s">
        <v>20</v>
      </c>
      <c r="H179" s="19">
        <f t="shared" si="17"/>
        <v>0</v>
      </c>
      <c r="I179" s="28"/>
      <c r="J179" s="68"/>
    </row>
    <row r="180" spans="2:11" x14ac:dyDescent="0.25">
      <c r="B180" t="s">
        <v>21</v>
      </c>
      <c r="E180" s="5"/>
      <c r="G180" t="s">
        <v>21</v>
      </c>
      <c r="H180" s="19">
        <f t="shared" si="17"/>
        <v>0</v>
      </c>
      <c r="I180" s="28"/>
      <c r="J180" s="68"/>
    </row>
    <row r="181" spans="2:11" x14ac:dyDescent="0.25">
      <c r="B181" t="s">
        <v>22</v>
      </c>
      <c r="E181" s="5"/>
      <c r="G181" t="s">
        <v>22</v>
      </c>
      <c r="H181" s="19">
        <f t="shared" si="17"/>
        <v>0</v>
      </c>
      <c r="I181" s="28"/>
      <c r="J181" s="68"/>
    </row>
    <row r="182" spans="2:11" x14ac:dyDescent="0.25">
      <c r="B182" t="s">
        <v>23</v>
      </c>
      <c r="E182" s="5"/>
      <c r="G182" t="s">
        <v>23</v>
      </c>
      <c r="H182" s="19">
        <f t="shared" si="17"/>
        <v>0</v>
      </c>
      <c r="I182" s="28"/>
      <c r="J182" s="68"/>
    </row>
    <row r="183" spans="2:11" x14ac:dyDescent="0.25">
      <c r="B183" t="s">
        <v>24</v>
      </c>
      <c r="E183" s="5"/>
      <c r="G183" t="s">
        <v>24</v>
      </c>
      <c r="H183" s="19">
        <f t="shared" si="17"/>
        <v>0</v>
      </c>
      <c r="I183" s="28"/>
      <c r="J183" s="68"/>
    </row>
    <row r="184" spans="2:11" x14ac:dyDescent="0.25">
      <c r="B184" t="s">
        <v>25</v>
      </c>
      <c r="E184" s="5"/>
      <c r="G184" t="s">
        <v>25</v>
      </c>
      <c r="H184" s="19">
        <f t="shared" si="17"/>
        <v>0</v>
      </c>
      <c r="I184" s="28"/>
      <c r="J184" s="80"/>
    </row>
    <row r="185" spans="2:11" x14ac:dyDescent="0.25">
      <c r="B185" t="s">
        <v>26</v>
      </c>
      <c r="E185" s="5"/>
      <c r="G185" t="s">
        <v>26</v>
      </c>
      <c r="H185" s="19">
        <f t="shared" si="17"/>
        <v>0</v>
      </c>
      <c r="I185" s="28"/>
      <c r="J185" s="80"/>
    </row>
    <row r="186" spans="2:11" x14ac:dyDescent="0.25">
      <c r="B186" t="s">
        <v>27</v>
      </c>
      <c r="E186" s="5"/>
      <c r="G186" t="s">
        <v>27</v>
      </c>
      <c r="H186" s="19">
        <f t="shared" si="17"/>
        <v>2.2000000000000002</v>
      </c>
      <c r="I186" s="28"/>
      <c r="J186" s="28">
        <v>2.2000000000000002</v>
      </c>
    </row>
    <row r="187" spans="2:11" x14ac:dyDescent="0.25">
      <c r="B187" t="s">
        <v>28</v>
      </c>
      <c r="E187" s="5"/>
      <c r="G187" t="s">
        <v>28</v>
      </c>
      <c r="H187" s="19">
        <f t="shared" si="17"/>
        <v>0</v>
      </c>
      <c r="I187" s="28"/>
      <c r="J187" s="28"/>
    </row>
    <row r="188" spans="2:11" x14ac:dyDescent="0.25">
      <c r="B188" t="s">
        <v>29</v>
      </c>
      <c r="E188" s="5"/>
      <c r="G188" t="s">
        <v>29</v>
      </c>
      <c r="H188" s="19">
        <f t="shared" si="17"/>
        <v>0</v>
      </c>
      <c r="I188" s="28"/>
      <c r="J188" s="28"/>
    </row>
    <row r="189" spans="2:11" x14ac:dyDescent="0.25">
      <c r="B189" t="s">
        <v>30</v>
      </c>
      <c r="E189" s="5"/>
      <c r="G189" t="s">
        <v>30</v>
      </c>
      <c r="H189" s="19">
        <f t="shared" si="17"/>
        <v>0</v>
      </c>
      <c r="I189" s="28"/>
      <c r="J189" s="28"/>
    </row>
    <row r="190" spans="2:11" x14ac:dyDescent="0.25">
      <c r="B190" t="s">
        <v>31</v>
      </c>
      <c r="E190" s="5"/>
      <c r="G190" t="s">
        <v>31</v>
      </c>
      <c r="H190" s="19">
        <f t="shared" si="17"/>
        <v>0</v>
      </c>
      <c r="I190" s="28"/>
      <c r="J190" s="28"/>
    </row>
    <row r="191" spans="2:11" x14ac:dyDescent="0.25">
      <c r="B191" t="s">
        <v>35</v>
      </c>
      <c r="E191" s="5"/>
      <c r="G191" t="s">
        <v>35</v>
      </c>
      <c r="H191" s="19">
        <f t="shared" si="17"/>
        <v>1.86</v>
      </c>
      <c r="I191" s="28"/>
      <c r="J191" s="28">
        <v>1.86</v>
      </c>
    </row>
    <row r="192" spans="2:11" x14ac:dyDescent="0.25">
      <c r="B192" t="s">
        <v>36</v>
      </c>
      <c r="E192" s="5"/>
      <c r="G192" t="s">
        <v>36</v>
      </c>
      <c r="H192" s="19"/>
      <c r="I192" s="28"/>
    </row>
    <row r="193" spans="2:13" x14ac:dyDescent="0.25">
      <c r="H193" s="68"/>
      <c r="I193" s="68"/>
    </row>
    <row r="194" spans="2:13" x14ac:dyDescent="0.25">
      <c r="E194" s="21" t="s">
        <v>119</v>
      </c>
      <c r="H194" s="21" t="s">
        <v>119</v>
      </c>
      <c r="I194" s="72"/>
    </row>
    <row r="195" spans="2:13" x14ac:dyDescent="0.25">
      <c r="B195" s="73" t="s">
        <v>48</v>
      </c>
      <c r="C195" s="73"/>
      <c r="D195" s="73"/>
      <c r="E195" s="5"/>
      <c r="G195" s="73" t="s">
        <v>48</v>
      </c>
      <c r="H195" s="19">
        <f t="shared" ref="H195:H198" si="18">J195+K195+L195+M195+N195+P195+Q195+R195+T195</f>
        <v>13</v>
      </c>
      <c r="I195" s="72"/>
      <c r="J195" s="69">
        <v>10</v>
      </c>
      <c r="K195">
        <v>1</v>
      </c>
      <c r="L195" s="72">
        <v>1</v>
      </c>
      <c r="M195" s="72">
        <v>1</v>
      </c>
    </row>
    <row r="196" spans="2:13" x14ac:dyDescent="0.25">
      <c r="B196" t="s">
        <v>49</v>
      </c>
      <c r="E196" s="5"/>
      <c r="G196" t="s">
        <v>49</v>
      </c>
      <c r="H196" s="19">
        <f t="shared" si="18"/>
        <v>0</v>
      </c>
      <c r="I196" s="72"/>
    </row>
    <row r="197" spans="2:13" x14ac:dyDescent="0.25">
      <c r="B197" t="s">
        <v>58</v>
      </c>
      <c r="E197" s="5"/>
      <c r="G197" t="s">
        <v>58</v>
      </c>
      <c r="H197" s="19">
        <f t="shared" si="18"/>
        <v>0</v>
      </c>
      <c r="I197" s="72"/>
    </row>
    <row r="198" spans="2:13" x14ac:dyDescent="0.25">
      <c r="B198" t="s">
        <v>101</v>
      </c>
      <c r="E198" s="5"/>
      <c r="G198" t="s">
        <v>101</v>
      </c>
      <c r="H198" s="19">
        <f t="shared" si="18"/>
        <v>0</v>
      </c>
      <c r="I198" s="72"/>
    </row>
    <row r="199" spans="2:13" x14ac:dyDescent="0.25">
      <c r="H199" s="68"/>
      <c r="I199" s="69"/>
    </row>
    <row r="200" spans="2:13" x14ac:dyDescent="0.25">
      <c r="H200" s="68"/>
      <c r="I200" s="69"/>
    </row>
    <row r="201" spans="2:13" x14ac:dyDescent="0.25">
      <c r="H201" s="68"/>
      <c r="I201" s="69"/>
    </row>
    <row r="202" spans="2:13" x14ac:dyDescent="0.25">
      <c r="E202" s="22" t="s">
        <v>5</v>
      </c>
      <c r="H202" s="22" t="s">
        <v>5</v>
      </c>
      <c r="I202" s="9"/>
    </row>
    <row r="203" spans="2:13" x14ac:dyDescent="0.25">
      <c r="B203" s="27" t="s">
        <v>50</v>
      </c>
      <c r="C203" s="27"/>
      <c r="D203" s="27"/>
      <c r="E203" s="5"/>
      <c r="G203" s="27" t="s">
        <v>50</v>
      </c>
      <c r="H203" s="19">
        <f t="shared" ref="H203:H214" si="19">J203+K203+L203+M203+N203+P203+Q203+R203+T203+U203</f>
        <v>4</v>
      </c>
      <c r="I203" s="72"/>
      <c r="J203" s="69">
        <v>4</v>
      </c>
    </row>
    <row r="204" spans="2:13" x14ac:dyDescent="0.25">
      <c r="B204" t="s">
        <v>51</v>
      </c>
      <c r="E204" s="5"/>
      <c r="G204" t="s">
        <v>51</v>
      </c>
      <c r="H204" s="19">
        <f t="shared" si="19"/>
        <v>4</v>
      </c>
      <c r="I204" s="72"/>
      <c r="J204" s="69">
        <v>3</v>
      </c>
      <c r="K204" s="85">
        <v>1</v>
      </c>
    </row>
    <row r="205" spans="2:13" x14ac:dyDescent="0.25">
      <c r="B205" t="s">
        <v>52</v>
      </c>
      <c r="E205" s="5"/>
      <c r="G205" t="s">
        <v>52</v>
      </c>
      <c r="H205" s="19">
        <f t="shared" si="19"/>
        <v>60</v>
      </c>
      <c r="I205" s="72"/>
      <c r="J205" s="69">
        <v>50</v>
      </c>
      <c r="K205">
        <v>10</v>
      </c>
    </row>
    <row r="206" spans="2:13" x14ac:dyDescent="0.25">
      <c r="B206" t="s">
        <v>97</v>
      </c>
      <c r="E206" s="5"/>
      <c r="G206" t="s">
        <v>97</v>
      </c>
      <c r="H206" s="19">
        <f t="shared" si="19"/>
        <v>0</v>
      </c>
      <c r="I206" s="72"/>
      <c r="J206" s="69"/>
    </row>
    <row r="207" spans="2:13" x14ac:dyDescent="0.25">
      <c r="B207" t="s">
        <v>98</v>
      </c>
      <c r="E207" s="5"/>
      <c r="G207" t="s">
        <v>98</v>
      </c>
      <c r="H207" s="19">
        <f t="shared" si="19"/>
        <v>0</v>
      </c>
      <c r="I207" s="72"/>
      <c r="J207" s="69"/>
    </row>
    <row r="208" spans="2:13" x14ac:dyDescent="0.25">
      <c r="B208" t="s">
        <v>96</v>
      </c>
      <c r="E208" s="5"/>
      <c r="G208" t="s">
        <v>96</v>
      </c>
      <c r="H208" s="19">
        <f t="shared" si="19"/>
        <v>0</v>
      </c>
      <c r="I208" s="72"/>
      <c r="J208" s="69"/>
    </row>
    <row r="209" spans="2:11" x14ac:dyDescent="0.25">
      <c r="B209" t="s">
        <v>53</v>
      </c>
      <c r="E209" s="5"/>
      <c r="G209" t="s">
        <v>53</v>
      </c>
      <c r="H209" s="19">
        <f t="shared" si="19"/>
        <v>34</v>
      </c>
      <c r="I209" s="72"/>
      <c r="J209" s="69">
        <v>4</v>
      </c>
      <c r="K209">
        <v>30</v>
      </c>
    </row>
    <row r="210" spans="2:11" x14ac:dyDescent="0.25">
      <c r="B210" t="s">
        <v>99</v>
      </c>
      <c r="E210" s="19">
        <v>3</v>
      </c>
      <c r="G210" t="s">
        <v>99</v>
      </c>
      <c r="H210" s="19">
        <f t="shared" si="19"/>
        <v>20</v>
      </c>
      <c r="I210" s="72"/>
      <c r="J210">
        <v>20</v>
      </c>
    </row>
    <row r="211" spans="2:11" x14ac:dyDescent="0.25">
      <c r="B211" t="s">
        <v>100</v>
      </c>
      <c r="E211" s="19">
        <v>4</v>
      </c>
      <c r="G211" t="s">
        <v>100</v>
      </c>
      <c r="H211" s="19">
        <f t="shared" si="19"/>
        <v>5</v>
      </c>
      <c r="I211" s="72"/>
      <c r="J211">
        <v>5</v>
      </c>
    </row>
    <row r="212" spans="2:11" x14ac:dyDescent="0.25">
      <c r="B212" t="s">
        <v>54</v>
      </c>
      <c r="E212" s="5"/>
      <c r="G212" t="s">
        <v>54</v>
      </c>
      <c r="H212" s="19">
        <f t="shared" si="19"/>
        <v>0</v>
      </c>
      <c r="I212" s="72"/>
    </row>
    <row r="213" spans="2:11" x14ac:dyDescent="0.25">
      <c r="B213" t="s">
        <v>55</v>
      </c>
      <c r="E213" s="5"/>
      <c r="G213" t="s">
        <v>55</v>
      </c>
      <c r="H213" s="19">
        <f t="shared" si="19"/>
        <v>0</v>
      </c>
      <c r="I213" s="72"/>
    </row>
    <row r="214" spans="2:11" x14ac:dyDescent="0.25">
      <c r="B214" t="s">
        <v>56</v>
      </c>
      <c r="E214" s="5"/>
      <c r="G214" t="s">
        <v>56</v>
      </c>
      <c r="H214" s="19">
        <f t="shared" si="19"/>
        <v>0</v>
      </c>
      <c r="I214" s="72"/>
    </row>
    <row r="215" spans="2:11" x14ac:dyDescent="0.25">
      <c r="H215" s="68"/>
      <c r="I215" s="69"/>
    </row>
    <row r="216" spans="2:11" x14ac:dyDescent="0.25">
      <c r="E216" s="22" t="s">
        <v>5</v>
      </c>
      <c r="H216" s="22" t="s">
        <v>5</v>
      </c>
      <c r="I216" s="9"/>
    </row>
    <row r="217" spans="2:11" x14ac:dyDescent="0.25">
      <c r="B217" s="73" t="s">
        <v>37</v>
      </c>
      <c r="C217" s="73"/>
      <c r="D217" s="73"/>
      <c r="E217" s="5"/>
      <c r="G217" s="73" t="s">
        <v>37</v>
      </c>
      <c r="H217" s="19">
        <f t="shared" ref="H217:H226" si="20">J217+K217+L217+M217+N217+P217+Q217+R217+T217+U217</f>
        <v>0</v>
      </c>
      <c r="I217" s="72"/>
    </row>
    <row r="218" spans="2:11" x14ac:dyDescent="0.25">
      <c r="B218" t="s">
        <v>38</v>
      </c>
      <c r="E218" s="5"/>
      <c r="G218" t="s">
        <v>38</v>
      </c>
      <c r="H218" s="19">
        <f t="shared" si="20"/>
        <v>0</v>
      </c>
      <c r="I218" s="72"/>
    </row>
    <row r="219" spans="2:11" x14ac:dyDescent="0.25">
      <c r="B219" t="s">
        <v>39</v>
      </c>
      <c r="E219" s="5"/>
      <c r="G219" t="s">
        <v>39</v>
      </c>
      <c r="H219" s="19">
        <f t="shared" si="20"/>
        <v>0</v>
      </c>
      <c r="I219" s="72"/>
    </row>
    <row r="220" spans="2:11" x14ac:dyDescent="0.25">
      <c r="B220" t="s">
        <v>40</v>
      </c>
      <c r="E220" s="5"/>
      <c r="G220" t="s">
        <v>40</v>
      </c>
      <c r="H220" s="19">
        <f t="shared" si="20"/>
        <v>0</v>
      </c>
      <c r="I220" s="72"/>
    </row>
    <row r="221" spans="2:11" x14ac:dyDescent="0.25">
      <c r="B221" t="s">
        <v>41</v>
      </c>
      <c r="E221" s="5"/>
      <c r="G221" t="s">
        <v>41</v>
      </c>
      <c r="H221" s="19">
        <f t="shared" si="20"/>
        <v>0</v>
      </c>
      <c r="I221" s="28"/>
    </row>
    <row r="222" spans="2:11" x14ac:dyDescent="0.25">
      <c r="B222" t="s">
        <v>42</v>
      </c>
      <c r="E222" s="5"/>
      <c r="G222" t="s">
        <v>42</v>
      </c>
      <c r="H222" s="19">
        <f t="shared" si="20"/>
        <v>0</v>
      </c>
      <c r="I222" s="28"/>
    </row>
    <row r="223" spans="2:11" x14ac:dyDescent="0.25">
      <c r="B223" t="s">
        <v>43</v>
      </c>
      <c r="E223" s="5"/>
      <c r="G223" t="s">
        <v>43</v>
      </c>
      <c r="H223" s="19">
        <f t="shared" si="20"/>
        <v>0</v>
      </c>
      <c r="I223" s="28"/>
    </row>
    <row r="224" spans="2:11" x14ac:dyDescent="0.25">
      <c r="B224" t="s">
        <v>45</v>
      </c>
      <c r="E224" s="5"/>
      <c r="G224" t="s">
        <v>45</v>
      </c>
      <c r="H224" s="19">
        <f t="shared" si="20"/>
        <v>0</v>
      </c>
      <c r="I224" s="28"/>
    </row>
    <row r="225" spans="2:18" x14ac:dyDescent="0.25">
      <c r="B225" t="s">
        <v>104</v>
      </c>
      <c r="E225" s="5"/>
      <c r="G225" t="s">
        <v>104</v>
      </c>
      <c r="H225" s="19">
        <f t="shared" si="20"/>
        <v>0</v>
      </c>
      <c r="I225" s="28"/>
    </row>
    <row r="226" spans="2:18" x14ac:dyDescent="0.25">
      <c r="B226" t="s">
        <v>44</v>
      </c>
      <c r="E226" s="5"/>
      <c r="G226" t="s">
        <v>44</v>
      </c>
      <c r="H226" s="19">
        <f t="shared" si="20"/>
        <v>0</v>
      </c>
      <c r="I226" s="28"/>
    </row>
    <row r="227" spans="2:18" x14ac:dyDescent="0.25">
      <c r="H227" s="68"/>
      <c r="I227" s="68"/>
    </row>
    <row r="228" spans="2:18" x14ac:dyDescent="0.25">
      <c r="H228" s="68"/>
      <c r="I228" s="68"/>
    </row>
    <row r="229" spans="2:18" x14ac:dyDescent="0.25">
      <c r="B229" s="107" t="s">
        <v>61</v>
      </c>
      <c r="C229" s="65"/>
      <c r="D229" s="65"/>
      <c r="G229" s="107" t="s">
        <v>61</v>
      </c>
      <c r="H229" s="68"/>
      <c r="I229" s="68"/>
    </row>
    <row r="230" spans="2:18" x14ac:dyDescent="0.25">
      <c r="B230" s="107"/>
      <c r="C230" s="65"/>
      <c r="D230" s="65"/>
      <c r="E230" s="5"/>
      <c r="G230" s="107"/>
      <c r="H230" s="19">
        <f t="shared" ref="H230:H245" si="21">J230+K230+L230+M230+N230+P230+Q230+R230+T230+U230</f>
        <v>0</v>
      </c>
      <c r="I230" s="28"/>
    </row>
    <row r="231" spans="2:18" x14ac:dyDescent="0.25">
      <c r="B231" s="6" t="s">
        <v>62</v>
      </c>
      <c r="C231" s="6"/>
      <c r="D231" s="6"/>
      <c r="E231" s="5"/>
      <c r="G231" s="6" t="s">
        <v>62</v>
      </c>
      <c r="H231" s="19">
        <f t="shared" si="21"/>
        <v>0</v>
      </c>
      <c r="I231" s="28"/>
    </row>
    <row r="232" spans="2:18" x14ac:dyDescent="0.25">
      <c r="B232" s="6" t="s">
        <v>71</v>
      </c>
      <c r="C232" s="6"/>
      <c r="D232" s="6"/>
      <c r="E232" s="5"/>
      <c r="G232" s="6" t="s">
        <v>71</v>
      </c>
      <c r="H232" s="19">
        <f t="shared" si="21"/>
        <v>0</v>
      </c>
      <c r="I232" s="28"/>
    </row>
    <row r="233" spans="2:18" x14ac:dyDescent="0.25">
      <c r="B233" s="6" t="s">
        <v>111</v>
      </c>
      <c r="C233" s="6"/>
      <c r="D233" s="6"/>
      <c r="E233" s="5"/>
      <c r="G233" s="6" t="s">
        <v>111</v>
      </c>
      <c r="H233" s="19">
        <f t="shared" si="21"/>
        <v>0</v>
      </c>
      <c r="I233" s="28"/>
    </row>
    <row r="234" spans="2:18" x14ac:dyDescent="0.25">
      <c r="B234" s="6" t="s">
        <v>63</v>
      </c>
      <c r="C234" s="6"/>
      <c r="D234" s="6"/>
      <c r="E234" s="5"/>
      <c r="G234" s="6" t="s">
        <v>63</v>
      </c>
      <c r="H234" s="19">
        <f t="shared" si="21"/>
        <v>0</v>
      </c>
      <c r="I234" s="28"/>
    </row>
    <row r="235" spans="2:18" x14ac:dyDescent="0.25">
      <c r="B235" s="6" t="s">
        <v>64</v>
      </c>
      <c r="C235" s="6"/>
      <c r="D235" s="6"/>
      <c r="E235" s="5"/>
      <c r="G235" s="6" t="s">
        <v>64</v>
      </c>
      <c r="H235" s="19">
        <f t="shared" si="21"/>
        <v>0</v>
      </c>
      <c r="I235" s="28"/>
    </row>
    <row r="236" spans="2:18" x14ac:dyDescent="0.25">
      <c r="B236" s="123" t="s">
        <v>65</v>
      </c>
      <c r="C236" s="64"/>
      <c r="D236" s="64"/>
      <c r="E236" s="5"/>
      <c r="G236" s="123" t="s">
        <v>65</v>
      </c>
      <c r="H236" s="19">
        <f t="shared" si="21"/>
        <v>0</v>
      </c>
      <c r="I236" s="28"/>
    </row>
    <row r="237" spans="2:18" x14ac:dyDescent="0.25">
      <c r="B237" s="123"/>
      <c r="C237" s="64"/>
      <c r="D237" s="64"/>
      <c r="E237" s="5"/>
      <c r="G237" s="123"/>
      <c r="H237" s="19">
        <f t="shared" si="21"/>
        <v>60</v>
      </c>
      <c r="I237" s="28">
        <v>45</v>
      </c>
      <c r="J237">
        <v>2</v>
      </c>
      <c r="K237">
        <v>8</v>
      </c>
      <c r="L237">
        <v>6</v>
      </c>
      <c r="M237">
        <v>2</v>
      </c>
      <c r="N237">
        <v>2</v>
      </c>
      <c r="P237">
        <v>32</v>
      </c>
      <c r="Q237">
        <v>4</v>
      </c>
      <c r="R237">
        <v>4</v>
      </c>
    </row>
    <row r="238" spans="2:18" x14ac:dyDescent="0.25">
      <c r="B238" s="6" t="s">
        <v>68</v>
      </c>
      <c r="C238" s="6"/>
      <c r="D238" s="6"/>
      <c r="E238" s="5"/>
      <c r="G238" s="6" t="s">
        <v>68</v>
      </c>
      <c r="H238" s="19">
        <f t="shared" si="21"/>
        <v>0</v>
      </c>
      <c r="I238" s="28"/>
    </row>
    <row r="239" spans="2:18" x14ac:dyDescent="0.25">
      <c r="B239" s="6" t="s">
        <v>69</v>
      </c>
      <c r="C239" s="6"/>
      <c r="D239" s="6"/>
      <c r="E239" s="5"/>
      <c r="G239" s="6" t="s">
        <v>69</v>
      </c>
      <c r="H239" s="19">
        <f t="shared" si="21"/>
        <v>0</v>
      </c>
      <c r="I239" s="28"/>
    </row>
    <row r="240" spans="2:18" x14ac:dyDescent="0.25">
      <c r="B240" s="20" t="s">
        <v>70</v>
      </c>
      <c r="C240" s="20"/>
      <c r="D240" s="20"/>
      <c r="E240" s="5"/>
      <c r="G240" s="20" t="s">
        <v>70</v>
      </c>
      <c r="H240" s="19">
        <f t="shared" si="21"/>
        <v>0</v>
      </c>
      <c r="I240" s="28"/>
    </row>
    <row r="241" spans="2:10" x14ac:dyDescent="0.25">
      <c r="B241" s="20" t="s">
        <v>72</v>
      </c>
      <c r="C241" s="20"/>
      <c r="D241" s="20"/>
      <c r="E241" s="5"/>
      <c r="G241" s="20" t="s">
        <v>72</v>
      </c>
      <c r="H241" s="19">
        <f t="shared" si="21"/>
        <v>18</v>
      </c>
      <c r="I241" s="28"/>
      <c r="J241">
        <v>18</v>
      </c>
    </row>
    <row r="242" spans="2:10" x14ac:dyDescent="0.25">
      <c r="B242" s="20" t="s">
        <v>110</v>
      </c>
      <c r="C242" s="20"/>
      <c r="D242" s="20"/>
      <c r="E242" s="5"/>
      <c r="G242" s="20" t="s">
        <v>110</v>
      </c>
      <c r="H242" s="19">
        <f t="shared" si="21"/>
        <v>0</v>
      </c>
      <c r="I242" s="28"/>
    </row>
    <row r="243" spans="2:10" x14ac:dyDescent="0.25">
      <c r="B243" s="43" t="s">
        <v>112</v>
      </c>
      <c r="C243" s="43"/>
      <c r="D243" s="43"/>
      <c r="E243" s="5"/>
      <c r="G243" s="40" t="s">
        <v>112</v>
      </c>
      <c r="H243" s="19">
        <f t="shared" si="21"/>
        <v>0</v>
      </c>
      <c r="I243" s="28"/>
    </row>
    <row r="244" spans="2:10" x14ac:dyDescent="0.25">
      <c r="B244" s="45" t="s">
        <v>113</v>
      </c>
      <c r="C244" s="45"/>
      <c r="D244" s="45"/>
      <c r="E244" s="5"/>
      <c r="G244" s="42" t="s">
        <v>113</v>
      </c>
      <c r="H244" s="19">
        <f t="shared" si="21"/>
        <v>0</v>
      </c>
      <c r="I244" s="28"/>
    </row>
    <row r="245" spans="2:10" x14ac:dyDescent="0.25">
      <c r="B245" s="44" t="s">
        <v>122</v>
      </c>
      <c r="C245" s="44"/>
      <c r="D245" s="44"/>
      <c r="E245" s="5"/>
      <c r="G245" s="44" t="s">
        <v>122</v>
      </c>
      <c r="H245" s="19">
        <f t="shared" si="21"/>
        <v>0</v>
      </c>
      <c r="I245" s="28"/>
    </row>
  </sheetData>
  <sheetProtection formatCells="0" formatColumns="0" formatRows="0" insertColumns="0" insertRows="0" insertHyperlinks="0" deleteColumns="0" deleteRows="0" sort="0" autoFilter="0" pivotTables="0"/>
  <mergeCells count="76">
    <mergeCell ref="B236:B237"/>
    <mergeCell ref="G236:G237"/>
    <mergeCell ref="B124:B125"/>
    <mergeCell ref="B151:E151"/>
    <mergeCell ref="G151:H151"/>
    <mergeCell ref="J153:T153"/>
    <mergeCell ref="B229:B230"/>
    <mergeCell ref="G229:G230"/>
    <mergeCell ref="B111:B112"/>
    <mergeCell ref="D111:D112"/>
    <mergeCell ref="E111:E112"/>
    <mergeCell ref="F111:F112"/>
    <mergeCell ref="G111:G112"/>
    <mergeCell ref="B122:E122"/>
    <mergeCell ref="B63:E63"/>
    <mergeCell ref="B65:B66"/>
    <mergeCell ref="B88:E88"/>
    <mergeCell ref="B90:B91"/>
    <mergeCell ref="B102:E102"/>
    <mergeCell ref="B104:B105"/>
    <mergeCell ref="N57:O57"/>
    <mergeCell ref="N58:O58"/>
    <mergeCell ref="N59:O59"/>
    <mergeCell ref="N60:O60"/>
    <mergeCell ref="N61:O61"/>
    <mergeCell ref="N62:O62"/>
    <mergeCell ref="N51:O51"/>
    <mergeCell ref="N52:O52"/>
    <mergeCell ref="N53:O53"/>
    <mergeCell ref="N54:O54"/>
    <mergeCell ref="N55:O55"/>
    <mergeCell ref="N56:O56"/>
    <mergeCell ref="N45:O45"/>
    <mergeCell ref="N46:O46"/>
    <mergeCell ref="N47:O47"/>
    <mergeCell ref="B49:B50"/>
    <mergeCell ref="N49:O49"/>
    <mergeCell ref="N50:O50"/>
    <mergeCell ref="B38:B39"/>
    <mergeCell ref="M38:O38"/>
    <mergeCell ref="B41:E41"/>
    <mergeCell ref="N41:O41"/>
    <mergeCell ref="B43:B44"/>
    <mergeCell ref="N43:O43"/>
    <mergeCell ref="N44:O44"/>
    <mergeCell ref="B27:B33"/>
    <mergeCell ref="N27:P27"/>
    <mergeCell ref="D28:D33"/>
    <mergeCell ref="E28:E33"/>
    <mergeCell ref="F28:F33"/>
    <mergeCell ref="G28:G33"/>
    <mergeCell ref="N33:P33"/>
    <mergeCell ref="N22:P22"/>
    <mergeCell ref="N23:P23"/>
    <mergeCell ref="N24:P24"/>
    <mergeCell ref="B25:F25"/>
    <mergeCell ref="N25:P25"/>
    <mergeCell ref="N26:P26"/>
    <mergeCell ref="A12:K12"/>
    <mergeCell ref="A13:K13"/>
    <mergeCell ref="B14:E14"/>
    <mergeCell ref="B16:B17"/>
    <mergeCell ref="N20:P20"/>
    <mergeCell ref="N21:P21"/>
    <mergeCell ref="F9:K9"/>
    <mergeCell ref="N9:P9"/>
    <mergeCell ref="A10:K10"/>
    <mergeCell ref="L10:P10"/>
    <mergeCell ref="A11:H11"/>
    <mergeCell ref="L11:P11"/>
    <mergeCell ref="B4:J4"/>
    <mergeCell ref="L4:S4"/>
    <mergeCell ref="B5:J5"/>
    <mergeCell ref="L5:S5"/>
    <mergeCell ref="A7:J7"/>
    <mergeCell ref="L7:P7"/>
  </mergeCells>
  <pageMargins left="0.25" right="0.25" top="0.75" bottom="0.75" header="0.3" footer="0.3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3:V245"/>
  <sheetViews>
    <sheetView tabSelected="1" zoomScaleNormal="100" workbookViewId="0">
      <selection activeCell="I28" sqref="I28:I33"/>
    </sheetView>
  </sheetViews>
  <sheetFormatPr baseColWidth="10" defaultRowHeight="15" x14ac:dyDescent="0.25"/>
  <cols>
    <col min="1" max="1" width="6.42578125" customWidth="1"/>
    <col min="2" max="2" width="31.140625" customWidth="1"/>
    <col min="3" max="3" width="11.5703125" customWidth="1"/>
    <col min="4" max="4" width="31.140625" customWidth="1"/>
    <col min="5" max="5" width="18" customWidth="1"/>
    <col min="6" max="8" width="22.42578125" customWidth="1"/>
    <col min="9" max="9" width="31.85546875" customWidth="1"/>
    <col min="10" max="10" width="21.140625" customWidth="1"/>
    <col min="11" max="11" width="12.7109375" customWidth="1"/>
    <col min="12" max="12" width="16.85546875" customWidth="1"/>
    <col min="13" max="13" width="18.85546875" customWidth="1"/>
    <col min="14" max="14" width="14.42578125" customWidth="1"/>
    <col min="15" max="15" width="20.28515625" customWidth="1"/>
    <col min="16" max="16" width="17" customWidth="1"/>
    <col min="17" max="17" width="2.28515625" customWidth="1"/>
    <col min="18" max="18" width="10.28515625" customWidth="1"/>
    <col min="20" max="20" width="11.42578125" customWidth="1"/>
    <col min="21" max="21" width="2.85546875" customWidth="1"/>
  </cols>
  <sheetData>
    <row r="3" spans="1:21" s="25" customFormat="1" ht="15" customHeight="1" x14ac:dyDescent="0.25">
      <c r="A3" s="32" t="s">
        <v>106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4"/>
      <c r="O3" s="34"/>
      <c r="P3" s="34"/>
      <c r="Q3" s="34"/>
      <c r="R3" s="34"/>
    </row>
    <row r="4" spans="1:21" s="25" customFormat="1" ht="18.75" customHeight="1" x14ac:dyDescent="0.25">
      <c r="A4" s="32"/>
      <c r="B4" s="114" t="s">
        <v>141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32"/>
      <c r="N4" s="115"/>
      <c r="O4" s="115"/>
      <c r="P4" s="115"/>
      <c r="Q4" s="115"/>
      <c r="R4" s="115"/>
      <c r="S4" s="115"/>
      <c r="T4" s="115"/>
      <c r="U4" s="115"/>
    </row>
    <row r="5" spans="1:21" s="25" customFormat="1" ht="15" customHeight="1" x14ac:dyDescent="0.25">
      <c r="A5" s="32"/>
      <c r="B5" s="152" t="s">
        <v>142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32"/>
      <c r="N5" s="117"/>
      <c r="O5" s="117"/>
      <c r="P5" s="117"/>
      <c r="Q5" s="117"/>
      <c r="R5" s="117"/>
      <c r="S5" s="117"/>
      <c r="T5" s="117"/>
      <c r="U5" s="117"/>
    </row>
    <row r="6" spans="1:21" s="25" customFormat="1" ht="19.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4"/>
      <c r="O6" s="34"/>
      <c r="P6" s="34"/>
      <c r="Q6" s="34"/>
      <c r="R6" s="34"/>
    </row>
    <row r="7" spans="1:21" ht="21" customHeight="1" x14ac:dyDescent="0.3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4"/>
      <c r="N7" s="127"/>
      <c r="O7" s="127"/>
      <c r="P7" s="127"/>
      <c r="Q7" s="127"/>
      <c r="R7" s="127"/>
    </row>
    <row r="8" spans="1:21" ht="18.75" x14ac:dyDescent="0.3">
      <c r="B8" s="26" t="s">
        <v>14</v>
      </c>
      <c r="C8" s="26"/>
      <c r="D8" s="26"/>
      <c r="E8" s="151">
        <v>44225</v>
      </c>
      <c r="F8" s="14" t="s">
        <v>59</v>
      </c>
      <c r="G8" s="14"/>
      <c r="H8" s="14"/>
      <c r="I8" s="14"/>
      <c r="J8" s="14"/>
      <c r="K8" s="14"/>
      <c r="L8" s="14"/>
      <c r="M8" s="14"/>
      <c r="N8" s="26"/>
      <c r="O8" s="12"/>
      <c r="P8" s="12"/>
      <c r="Q8" s="14"/>
      <c r="R8" s="14"/>
    </row>
    <row r="9" spans="1:21" x14ac:dyDescent="0.25">
      <c r="B9" s="11"/>
      <c r="C9" s="11"/>
      <c r="D9" s="11"/>
      <c r="E9" s="12"/>
      <c r="F9" s="112"/>
      <c r="G9" s="112"/>
      <c r="H9" s="112"/>
      <c r="I9" s="112"/>
      <c r="J9" s="112"/>
      <c r="K9" s="112"/>
      <c r="L9" s="112"/>
      <c r="M9" s="112"/>
      <c r="O9" s="11"/>
      <c r="P9" s="131"/>
      <c r="Q9" s="131"/>
      <c r="R9" s="131"/>
    </row>
    <row r="10" spans="1:21" x14ac:dyDescent="0.25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</row>
    <row r="11" spans="1:21" ht="21" x14ac:dyDescent="0.35">
      <c r="A11" s="113" t="s">
        <v>1</v>
      </c>
      <c r="B11" s="113"/>
      <c r="C11" s="113"/>
      <c r="D11" s="113"/>
      <c r="E11" s="113"/>
      <c r="F11" s="113"/>
      <c r="G11" s="113"/>
      <c r="H11" s="113"/>
      <c r="I11" s="113"/>
      <c r="J11" s="113"/>
      <c r="K11" s="95"/>
      <c r="L11" s="95"/>
      <c r="M11" s="95"/>
      <c r="N11" s="128"/>
      <c r="O11" s="128"/>
      <c r="P11" s="128"/>
      <c r="Q11" s="128"/>
      <c r="R11" s="128"/>
    </row>
    <row r="12" spans="1:21" s="10" customFormat="1" ht="18" customHeight="1" x14ac:dyDescent="0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</row>
    <row r="13" spans="1:21" x14ac:dyDescent="0.25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</row>
    <row r="14" spans="1:21" x14ac:dyDescent="0.25">
      <c r="B14" s="181" t="s">
        <v>0</v>
      </c>
      <c r="C14" s="182"/>
      <c r="D14" s="182"/>
      <c r="E14" s="182"/>
      <c r="F14" s="182"/>
      <c r="G14" s="182"/>
      <c r="H14" s="182"/>
      <c r="I14" s="182"/>
      <c r="J14" s="182"/>
      <c r="P14" s="18"/>
    </row>
    <row r="15" spans="1:21" ht="8.25" customHeight="1" x14ac:dyDescent="0.25"/>
    <row r="16" spans="1:21" ht="27" customHeight="1" x14ac:dyDescent="0.25">
      <c r="A16" s="62"/>
      <c r="B16" s="107" t="s">
        <v>2</v>
      </c>
      <c r="C16" s="65"/>
      <c r="D16" s="144" t="s">
        <v>140</v>
      </c>
      <c r="E16" s="141" t="s">
        <v>134</v>
      </c>
      <c r="F16" s="142" t="s">
        <v>107</v>
      </c>
      <c r="G16" s="94" t="s">
        <v>148</v>
      </c>
      <c r="H16" s="94" t="s">
        <v>151</v>
      </c>
      <c r="I16" s="94" t="s">
        <v>152</v>
      </c>
      <c r="J16" s="92" t="s">
        <v>149</v>
      </c>
    </row>
    <row r="17" spans="2:18" s="6" customFormat="1" ht="17.100000000000001" customHeight="1" x14ac:dyDescent="0.25">
      <c r="B17" s="107"/>
      <c r="C17" s="65"/>
      <c r="D17" s="19">
        <f>'CONTROL DE INVENTARIO DP (2)'!C17</f>
        <v>0</v>
      </c>
      <c r="E17" s="47">
        <f>150.98+D17</f>
        <v>150.97999999999999</v>
      </c>
      <c r="F17" s="29"/>
      <c r="G17" s="29">
        <v>0</v>
      </c>
      <c r="H17" s="29"/>
      <c r="I17" s="19">
        <v>0</v>
      </c>
      <c r="J17" s="47">
        <f>E17-G17-H17-I17</f>
        <v>150.97999999999999</v>
      </c>
    </row>
    <row r="18" spans="2:18" s="6" customFormat="1" ht="17.100000000000001" customHeight="1" x14ac:dyDescent="0.25">
      <c r="B18" s="8" t="s">
        <v>3</v>
      </c>
      <c r="C18" s="8"/>
      <c r="D18" s="19">
        <f>'CONTROL DE INVENTARIO DP (2)'!C18</f>
        <v>0</v>
      </c>
      <c r="E18" s="47">
        <f>84.46+D18</f>
        <v>84.46</v>
      </c>
      <c r="F18" s="29"/>
      <c r="G18" s="29"/>
      <c r="H18" s="29"/>
      <c r="I18" s="19">
        <v>0</v>
      </c>
      <c r="J18" s="47">
        <f t="shared" ref="J18:J23" si="0">E18-G18-H18-I18</f>
        <v>84.46</v>
      </c>
    </row>
    <row r="19" spans="2:18" s="6" customFormat="1" ht="17.100000000000001" customHeight="1" x14ac:dyDescent="0.25">
      <c r="B19" s="8" t="s">
        <v>4</v>
      </c>
      <c r="C19" s="8"/>
      <c r="D19" s="19">
        <f>'CONTROL DE INVENTARIO DP (2)'!C19</f>
        <v>0</v>
      </c>
      <c r="E19" s="29">
        <f>75.48+D19</f>
        <v>75.48</v>
      </c>
      <c r="F19" s="29"/>
      <c r="G19" s="29"/>
      <c r="H19" s="29"/>
      <c r="I19" s="19">
        <v>0</v>
      </c>
      <c r="J19" s="47">
        <f t="shared" si="0"/>
        <v>75.48</v>
      </c>
    </row>
    <row r="20" spans="2:18" s="6" customFormat="1" ht="17.100000000000001" customHeight="1" x14ac:dyDescent="0.25">
      <c r="B20" s="8" t="s">
        <v>103</v>
      </c>
      <c r="C20" s="8"/>
      <c r="D20" s="19">
        <f>'CONTROL DE INVENTARIO DP (2)'!C20</f>
        <v>0</v>
      </c>
      <c r="E20" s="29">
        <v>0</v>
      </c>
      <c r="F20" s="29"/>
      <c r="G20" s="29"/>
      <c r="H20" s="29"/>
      <c r="I20" s="19">
        <v>0</v>
      </c>
      <c r="J20" s="47">
        <f t="shared" si="0"/>
        <v>0</v>
      </c>
      <c r="P20" s="129"/>
      <c r="Q20" s="129"/>
      <c r="R20" s="129"/>
    </row>
    <row r="21" spans="2:18" s="6" customFormat="1" ht="17.100000000000001" customHeight="1" x14ac:dyDescent="0.25">
      <c r="B21" s="8" t="s">
        <v>6</v>
      </c>
      <c r="C21" s="8"/>
      <c r="D21" s="19">
        <f>'CONTROL DE INVENTARIO DP (2)'!C21</f>
        <v>0</v>
      </c>
      <c r="E21" s="29">
        <v>0</v>
      </c>
      <c r="F21" s="29"/>
      <c r="G21" s="29"/>
      <c r="H21" s="29"/>
      <c r="I21" s="19">
        <v>0</v>
      </c>
      <c r="J21" s="47">
        <f t="shared" si="0"/>
        <v>0</v>
      </c>
      <c r="P21" s="129"/>
      <c r="Q21" s="129"/>
      <c r="R21" s="129"/>
    </row>
    <row r="22" spans="2:18" s="6" customFormat="1" ht="17.100000000000001" customHeight="1" x14ac:dyDescent="0.25">
      <c r="B22" s="8" t="s">
        <v>7</v>
      </c>
      <c r="C22" s="8"/>
      <c r="D22" s="19">
        <f>'CONTROL DE INVENTARIO DP (2)'!C22</f>
        <v>0</v>
      </c>
      <c r="E22" s="91">
        <v>89.08</v>
      </c>
      <c r="F22" s="29"/>
      <c r="G22" s="29"/>
      <c r="H22" s="29"/>
      <c r="I22" s="29">
        <f>J160</f>
        <v>89.08</v>
      </c>
      <c r="J22" s="47">
        <f t="shared" si="0"/>
        <v>0</v>
      </c>
      <c r="K22" s="1"/>
      <c r="P22" s="129"/>
      <c r="Q22" s="129"/>
      <c r="R22" s="129"/>
    </row>
    <row r="23" spans="2:18" ht="15" customHeight="1" x14ac:dyDescent="0.25">
      <c r="B23" s="8" t="s">
        <v>131</v>
      </c>
      <c r="C23" s="8"/>
      <c r="D23" s="19">
        <f>'CONTROL DE INVENTARIO DP (2)'!C23</f>
        <v>0</v>
      </c>
      <c r="E23" s="47">
        <f>'CONTROL DE RECEPCIÓN DE MERCANC'!G24</f>
        <v>158.6</v>
      </c>
      <c r="F23" s="29"/>
      <c r="G23" s="29"/>
      <c r="H23" s="29"/>
      <c r="I23" s="19">
        <v>0</v>
      </c>
      <c r="J23" s="47">
        <f t="shared" si="0"/>
        <v>158.6</v>
      </c>
      <c r="P23" s="129"/>
      <c r="Q23" s="129"/>
      <c r="R23" s="129"/>
    </row>
    <row r="24" spans="2:18" x14ac:dyDescent="0.25">
      <c r="P24" s="129"/>
      <c r="Q24" s="129"/>
      <c r="R24" s="129"/>
    </row>
    <row r="25" spans="2:18" x14ac:dyDescent="0.25">
      <c r="B25" s="181" t="s">
        <v>10</v>
      </c>
      <c r="C25" s="182"/>
      <c r="D25" s="182"/>
      <c r="E25" s="182"/>
      <c r="F25" s="182"/>
      <c r="G25" s="182"/>
      <c r="H25" s="182"/>
      <c r="I25" s="182"/>
      <c r="J25" s="182"/>
      <c r="P25" s="129"/>
      <c r="Q25" s="129"/>
      <c r="R25" s="129"/>
    </row>
    <row r="26" spans="2:18" s="10" customFormat="1" x14ac:dyDescent="0.25">
      <c r="B26"/>
      <c r="C26"/>
      <c r="D26"/>
      <c r="E26"/>
      <c r="F26"/>
      <c r="G26"/>
      <c r="H26"/>
      <c r="I26"/>
      <c r="P26" s="129"/>
      <c r="Q26" s="129"/>
      <c r="R26" s="129"/>
    </row>
    <row r="27" spans="2:18" ht="30" x14ac:dyDescent="0.25">
      <c r="B27" s="155" t="s">
        <v>8</v>
      </c>
      <c r="C27" s="164" t="s">
        <v>144</v>
      </c>
      <c r="D27" s="146" t="s">
        <v>140</v>
      </c>
      <c r="E27" s="22" t="s">
        <v>5</v>
      </c>
      <c r="F27" s="94" t="s">
        <v>148</v>
      </c>
      <c r="G27" s="94" t="s">
        <v>151</v>
      </c>
      <c r="H27" s="94" t="s">
        <v>152</v>
      </c>
      <c r="I27" s="92" t="s">
        <v>149</v>
      </c>
      <c r="P27" s="129"/>
      <c r="Q27" s="129"/>
      <c r="R27" s="129"/>
    </row>
    <row r="28" spans="2:18" x14ac:dyDescent="0.25">
      <c r="B28" s="155"/>
      <c r="C28" s="5">
        <v>18.28</v>
      </c>
      <c r="D28" s="165">
        <f>C28+C29+C30+C31+C32+C33</f>
        <v>99.58</v>
      </c>
      <c r="E28" s="166">
        <f>D28</f>
        <v>99.58</v>
      </c>
      <c r="F28" s="167">
        <f>13.78+16.14+2.62+18.28</f>
        <v>50.82</v>
      </c>
      <c r="G28" s="156"/>
      <c r="H28" s="156"/>
      <c r="I28" s="166">
        <f>E28-F28-G28-H28</f>
        <v>48.76</v>
      </c>
      <c r="P28" s="67"/>
      <c r="Q28" s="67"/>
      <c r="R28" s="67"/>
    </row>
    <row r="29" spans="2:18" x14ac:dyDescent="0.25">
      <c r="B29" s="155"/>
      <c r="C29" s="159">
        <v>15.4</v>
      </c>
      <c r="D29" s="168"/>
      <c r="E29" s="166"/>
      <c r="F29" s="167"/>
      <c r="G29" s="157"/>
      <c r="H29" s="157"/>
      <c r="I29" s="166"/>
      <c r="M29" s="49"/>
      <c r="P29" s="67"/>
      <c r="Q29" s="67"/>
      <c r="R29" s="67"/>
    </row>
    <row r="30" spans="2:18" x14ac:dyDescent="0.25">
      <c r="B30" s="155"/>
      <c r="C30" s="5">
        <v>17.34</v>
      </c>
      <c r="D30" s="168"/>
      <c r="E30" s="166"/>
      <c r="F30" s="167"/>
      <c r="G30" s="157"/>
      <c r="H30" s="157"/>
      <c r="I30" s="166"/>
      <c r="P30" s="67"/>
      <c r="Q30" s="67"/>
      <c r="R30" s="67"/>
    </row>
    <row r="31" spans="2:18" x14ac:dyDescent="0.25">
      <c r="B31" s="155"/>
      <c r="C31" s="5">
        <v>16.14</v>
      </c>
      <c r="D31" s="168"/>
      <c r="E31" s="166"/>
      <c r="F31" s="167"/>
      <c r="G31" s="157"/>
      <c r="H31" s="157"/>
      <c r="I31" s="166"/>
      <c r="P31" s="67"/>
      <c r="Q31" s="67"/>
      <c r="R31" s="67"/>
    </row>
    <row r="32" spans="2:18" x14ac:dyDescent="0.25">
      <c r="B32" s="155"/>
      <c r="C32" s="5">
        <v>18.64</v>
      </c>
      <c r="D32" s="168"/>
      <c r="E32" s="166"/>
      <c r="F32" s="167"/>
      <c r="G32" s="157"/>
      <c r="H32" s="157"/>
      <c r="I32" s="166"/>
      <c r="P32" s="67"/>
      <c r="Q32" s="67"/>
      <c r="R32" s="67"/>
    </row>
    <row r="33" spans="2:19" x14ac:dyDescent="0.25">
      <c r="B33" s="155"/>
      <c r="C33" s="19">
        <v>13.78</v>
      </c>
      <c r="D33" s="168"/>
      <c r="E33" s="166"/>
      <c r="F33" s="167"/>
      <c r="G33" s="158"/>
      <c r="H33" s="158"/>
      <c r="I33" s="166"/>
      <c r="P33" s="129"/>
      <c r="Q33" s="129"/>
      <c r="R33" s="129"/>
    </row>
    <row r="34" spans="2:19" s="17" customFormat="1" x14ac:dyDescent="0.25">
      <c r="B34" s="161"/>
      <c r="C34" s="28"/>
      <c r="D34" s="75"/>
      <c r="E34" s="162"/>
      <c r="F34" s="163"/>
      <c r="G34" s="163"/>
      <c r="H34" s="163"/>
      <c r="I34" s="162"/>
      <c r="P34" s="67"/>
      <c r="Q34" s="67"/>
      <c r="R34" s="67"/>
    </row>
    <row r="35" spans="2:19" x14ac:dyDescent="0.25">
      <c r="B35" s="29" t="s">
        <v>9</v>
      </c>
      <c r="C35" s="1"/>
      <c r="D35" s="29"/>
      <c r="E35" s="29">
        <v>0</v>
      </c>
      <c r="F35" s="29">
        <f>J165</f>
        <v>0</v>
      </c>
      <c r="G35" s="29"/>
      <c r="H35" s="29"/>
      <c r="I35" s="47">
        <f>E35</f>
        <v>0</v>
      </c>
      <c r="P35" s="42"/>
      <c r="Q35" s="42"/>
    </row>
    <row r="36" spans="2:19" x14ac:dyDescent="0.25">
      <c r="B36" s="29" t="s">
        <v>11</v>
      </c>
      <c r="C36" s="1"/>
      <c r="D36" s="29"/>
      <c r="E36" s="29">
        <v>0</v>
      </c>
      <c r="F36" s="29">
        <f>J166</f>
        <v>0</v>
      </c>
      <c r="G36" s="29"/>
      <c r="H36" s="29"/>
      <c r="I36" s="47">
        <f>E36</f>
        <v>0</v>
      </c>
    </row>
    <row r="37" spans="2:19" s="17" customFormat="1" x14ac:dyDescent="0.25">
      <c r="B37" s="67"/>
      <c r="C37" s="67"/>
      <c r="D37" s="67"/>
      <c r="E37" s="67"/>
      <c r="F37" s="67"/>
      <c r="G37" s="67"/>
      <c r="H37" s="67"/>
      <c r="I37" s="86"/>
    </row>
    <row r="38" spans="2:19" ht="27" customHeight="1" x14ac:dyDescent="0.25">
      <c r="B38" s="160" t="s">
        <v>12</v>
      </c>
      <c r="C38" s="154"/>
      <c r="D38" s="23" t="s">
        <v>13</v>
      </c>
      <c r="E38" s="94" t="s">
        <v>148</v>
      </c>
      <c r="F38" s="94" t="s">
        <v>151</v>
      </c>
      <c r="G38" s="94" t="s">
        <v>152</v>
      </c>
      <c r="H38" s="92" t="s">
        <v>149</v>
      </c>
      <c r="O38" s="130"/>
      <c r="P38" s="130"/>
      <c r="Q38" s="130"/>
      <c r="R38" s="24"/>
      <c r="S38" s="24"/>
    </row>
    <row r="39" spans="2:19" x14ac:dyDescent="0.25">
      <c r="B39" s="160"/>
      <c r="C39" s="154"/>
      <c r="D39" s="29">
        <v>7</v>
      </c>
      <c r="E39" s="29">
        <f>J168</f>
        <v>7</v>
      </c>
      <c r="F39" s="5"/>
      <c r="G39" s="47"/>
      <c r="H39" s="47">
        <f>D39-E39-F39-G39</f>
        <v>0</v>
      </c>
      <c r="O39" s="39"/>
      <c r="P39" s="24"/>
      <c r="Q39" s="24"/>
      <c r="R39" s="24"/>
      <c r="S39" s="24"/>
    </row>
    <row r="40" spans="2:19" x14ac:dyDescent="0.25">
      <c r="B40" s="1"/>
      <c r="C40" s="1"/>
      <c r="D40" s="1"/>
      <c r="E40" s="55"/>
      <c r="F40" s="55"/>
      <c r="G40" s="67"/>
      <c r="H40" s="67"/>
      <c r="I40" s="55"/>
      <c r="J40" s="86"/>
      <c r="O40" s="39"/>
      <c r="P40" s="24"/>
      <c r="Q40" s="24"/>
      <c r="R40" s="24"/>
      <c r="S40" s="24"/>
    </row>
    <row r="41" spans="2:19" x14ac:dyDescent="0.25">
      <c r="B41" s="179" t="s">
        <v>47</v>
      </c>
      <c r="C41" s="180"/>
      <c r="D41" s="180"/>
      <c r="E41" s="180"/>
      <c r="F41" s="180"/>
      <c r="G41" s="180"/>
      <c r="H41" s="180"/>
      <c r="I41" s="180"/>
      <c r="J41" s="86"/>
      <c r="O41" s="40"/>
      <c r="P41" s="125"/>
      <c r="Q41" s="125"/>
      <c r="R41" s="37"/>
      <c r="S41" s="37"/>
    </row>
    <row r="42" spans="2:19" x14ac:dyDescent="0.25">
      <c r="B42" s="72"/>
      <c r="C42" s="72"/>
      <c r="D42" s="72"/>
      <c r="E42" s="72"/>
      <c r="F42" s="40"/>
      <c r="G42" s="40"/>
      <c r="H42" s="40"/>
      <c r="I42" s="28"/>
      <c r="J42" s="86"/>
      <c r="O42" s="40"/>
      <c r="P42" s="72"/>
      <c r="Q42" s="72"/>
      <c r="R42" s="37"/>
      <c r="S42" s="37"/>
    </row>
    <row r="43" spans="2:19" ht="30" x14ac:dyDescent="0.25">
      <c r="B43" s="183" t="s">
        <v>48</v>
      </c>
      <c r="C43" s="65"/>
      <c r="D43" s="146" t="s">
        <v>140</v>
      </c>
      <c r="E43" s="23" t="s">
        <v>121</v>
      </c>
      <c r="F43" s="94" t="s">
        <v>148</v>
      </c>
      <c r="G43" s="94" t="s">
        <v>151</v>
      </c>
      <c r="H43" s="94" t="s">
        <v>152</v>
      </c>
      <c r="I43" s="92" t="s">
        <v>150</v>
      </c>
      <c r="K43" t="s">
        <v>133</v>
      </c>
      <c r="O43" s="39"/>
      <c r="P43" s="125"/>
      <c r="Q43" s="125"/>
      <c r="R43" s="37"/>
      <c r="S43" s="37"/>
    </row>
    <row r="44" spans="2:19" x14ac:dyDescent="0.25">
      <c r="B44" s="183"/>
      <c r="C44" s="65"/>
      <c r="D44" s="19">
        <f>'CONTROL DE INVENTARIO DP (2)'!F41</f>
        <v>21</v>
      </c>
      <c r="E44" s="19">
        <v>21</v>
      </c>
      <c r="F44" s="29">
        <v>13</v>
      </c>
      <c r="G44" s="29"/>
      <c r="H44" s="29"/>
      <c r="I44" s="98">
        <f>E44-F44-G44-H44</f>
        <v>8</v>
      </c>
      <c r="O44" s="39"/>
      <c r="P44" s="125"/>
      <c r="Q44" s="125"/>
      <c r="R44" s="37"/>
      <c r="S44" s="37"/>
    </row>
    <row r="45" spans="2:19" x14ac:dyDescent="0.25">
      <c r="B45" s="5" t="s">
        <v>49</v>
      </c>
      <c r="D45" s="19"/>
      <c r="E45" s="19">
        <v>0</v>
      </c>
      <c r="F45" s="29">
        <f t="shared" ref="F45:F47" si="1">J196</f>
        <v>0</v>
      </c>
      <c r="G45" s="29"/>
      <c r="H45" s="29"/>
      <c r="I45" s="98">
        <f t="shared" ref="I45:I47" si="2">E45-F45-G45-H45</f>
        <v>0</v>
      </c>
      <c r="O45" s="39"/>
      <c r="P45" s="125"/>
      <c r="Q45" s="125"/>
      <c r="R45" s="37"/>
      <c r="S45" s="37"/>
    </row>
    <row r="46" spans="2:19" x14ac:dyDescent="0.25">
      <c r="B46" s="5" t="s">
        <v>58</v>
      </c>
      <c r="D46" s="19"/>
      <c r="E46" s="19">
        <v>0</v>
      </c>
      <c r="F46" s="29">
        <f t="shared" si="1"/>
        <v>0</v>
      </c>
      <c r="G46" s="29"/>
      <c r="H46" s="29"/>
      <c r="I46" s="98">
        <f t="shared" si="2"/>
        <v>0</v>
      </c>
      <c r="O46" s="39"/>
      <c r="P46" s="125"/>
      <c r="Q46" s="125"/>
      <c r="R46" s="37"/>
      <c r="S46" s="37"/>
    </row>
    <row r="47" spans="2:19" ht="15" customHeight="1" x14ac:dyDescent="0.25">
      <c r="B47" s="5" t="s">
        <v>101</v>
      </c>
      <c r="D47" s="19">
        <f>'CONTROL DE INVENTARIO DP (2)'!F44</f>
        <v>128</v>
      </c>
      <c r="E47" s="19">
        <v>128</v>
      </c>
      <c r="F47" s="29">
        <f t="shared" si="1"/>
        <v>0</v>
      </c>
      <c r="G47" s="29"/>
      <c r="H47" s="29"/>
      <c r="I47" s="98">
        <f t="shared" si="2"/>
        <v>128</v>
      </c>
      <c r="M47" s="63"/>
      <c r="O47" s="39"/>
      <c r="P47" s="125"/>
      <c r="Q47" s="125"/>
      <c r="R47" s="37"/>
      <c r="S47" s="37"/>
    </row>
    <row r="48" spans="2:19" s="17" customFormat="1" x14ac:dyDescent="0.25">
      <c r="E48" s="28"/>
      <c r="M48" s="93"/>
      <c r="O48" s="39"/>
      <c r="P48" s="54"/>
      <c r="Q48" s="54"/>
      <c r="R48" s="37"/>
      <c r="S48" s="37"/>
    </row>
    <row r="49" spans="1:20" ht="27" customHeight="1" x14ac:dyDescent="0.25">
      <c r="B49" s="183" t="s">
        <v>50</v>
      </c>
      <c r="C49" s="82"/>
      <c r="D49" s="146" t="s">
        <v>140</v>
      </c>
      <c r="E49" s="22" t="s">
        <v>5</v>
      </c>
      <c r="F49" s="94" t="s">
        <v>148</v>
      </c>
      <c r="G49" s="94" t="s">
        <v>151</v>
      </c>
      <c r="H49" s="94" t="s">
        <v>152</v>
      </c>
      <c r="I49" s="92" t="s">
        <v>150</v>
      </c>
      <c r="M49" s="76"/>
      <c r="O49" s="39"/>
      <c r="P49" s="125"/>
      <c r="Q49" s="125"/>
      <c r="R49" s="37"/>
      <c r="S49" s="37"/>
    </row>
    <row r="50" spans="1:20" x14ac:dyDescent="0.25">
      <c r="B50" s="183"/>
      <c r="C50" s="82"/>
      <c r="D50" s="19">
        <f>'CONTROL DE INVENTARIO DP (2)'!F46</f>
        <v>0</v>
      </c>
      <c r="E50" s="19">
        <v>14</v>
      </c>
      <c r="F50" s="19">
        <f>J203</f>
        <v>4</v>
      </c>
      <c r="G50" s="19"/>
      <c r="H50" s="19"/>
      <c r="I50" s="19">
        <f>E50-F50-G50-H50</f>
        <v>10</v>
      </c>
      <c r="M50" s="76"/>
      <c r="O50" s="39"/>
      <c r="P50" s="125"/>
      <c r="Q50" s="125"/>
      <c r="R50" s="37"/>
      <c r="S50" s="37"/>
    </row>
    <row r="51" spans="1:20" x14ac:dyDescent="0.25">
      <c r="B51" s="5" t="s">
        <v>51</v>
      </c>
      <c r="D51" s="19">
        <f>'CONTROL DE INVENTARIO DP (2)'!F47</f>
        <v>101</v>
      </c>
      <c r="E51" s="19">
        <f>6+D51</f>
        <v>107</v>
      </c>
      <c r="F51" s="19">
        <f>J204</f>
        <v>4</v>
      </c>
      <c r="G51" s="19"/>
      <c r="H51" s="19"/>
      <c r="I51" s="19">
        <f t="shared" ref="I51:I61" si="3">E51-F51-G51-H51</f>
        <v>103</v>
      </c>
      <c r="M51" s="76"/>
      <c r="O51" s="39"/>
      <c r="P51" s="125"/>
      <c r="Q51" s="125"/>
      <c r="R51" s="37"/>
      <c r="S51" s="37"/>
    </row>
    <row r="52" spans="1:20" x14ac:dyDescent="0.25">
      <c r="B52" s="5" t="s">
        <v>52</v>
      </c>
      <c r="D52" s="19">
        <f>'CONTROL DE INVENTARIO DP (2)'!F48</f>
        <v>72</v>
      </c>
      <c r="E52" s="19">
        <f>28+D52</f>
        <v>100</v>
      </c>
      <c r="F52" s="19">
        <f>J205</f>
        <v>60</v>
      </c>
      <c r="G52" s="19"/>
      <c r="H52" s="19"/>
      <c r="I52" s="19">
        <f t="shared" si="3"/>
        <v>40</v>
      </c>
      <c r="M52" s="76"/>
      <c r="O52" s="39"/>
      <c r="P52" s="125"/>
      <c r="Q52" s="125"/>
      <c r="R52" s="37"/>
      <c r="S52" s="37"/>
    </row>
    <row r="53" spans="1:20" x14ac:dyDescent="0.25">
      <c r="B53" s="5" t="s">
        <v>97</v>
      </c>
      <c r="D53" s="19">
        <f>'CONTROL DE INVENTARIO DP (2)'!F49</f>
        <v>68</v>
      </c>
      <c r="E53" s="19">
        <f>D53</f>
        <v>68</v>
      </c>
      <c r="F53" s="19">
        <f>J206</f>
        <v>0</v>
      </c>
      <c r="G53" s="19"/>
      <c r="H53" s="19"/>
      <c r="I53" s="19">
        <f t="shared" si="3"/>
        <v>68</v>
      </c>
      <c r="L53">
        <f>28+72</f>
        <v>100</v>
      </c>
      <c r="M53" s="76"/>
      <c r="O53" s="39"/>
      <c r="P53" s="125"/>
      <c r="Q53" s="125"/>
      <c r="R53" s="37"/>
      <c r="S53" s="37"/>
    </row>
    <row r="54" spans="1:20" x14ac:dyDescent="0.25">
      <c r="B54" s="5" t="s">
        <v>98</v>
      </c>
      <c r="D54" s="19">
        <f>'CONTROL DE INVENTARIO DP (2)'!F50</f>
        <v>573</v>
      </c>
      <c r="E54" s="19">
        <f>D54</f>
        <v>573</v>
      </c>
      <c r="F54" s="19">
        <f>J207</f>
        <v>0</v>
      </c>
      <c r="G54" s="19"/>
      <c r="H54" s="19"/>
      <c r="I54" s="19">
        <f t="shared" si="3"/>
        <v>573</v>
      </c>
      <c r="M54" s="76"/>
      <c r="O54" s="39"/>
      <c r="P54" s="125"/>
      <c r="Q54" s="125"/>
      <c r="R54" s="37"/>
      <c r="S54" s="37"/>
    </row>
    <row r="55" spans="1:20" x14ac:dyDescent="0.25">
      <c r="B55" s="5" t="s">
        <v>96</v>
      </c>
      <c r="D55" s="19">
        <f>'CONTROL DE INVENTARIO DP (2)'!F51</f>
        <v>247</v>
      </c>
      <c r="E55" s="19">
        <f>D55</f>
        <v>247</v>
      </c>
      <c r="F55" s="19">
        <f>J208</f>
        <v>0</v>
      </c>
      <c r="G55" s="19"/>
      <c r="H55" s="19"/>
      <c r="I55" s="19">
        <f t="shared" si="3"/>
        <v>247</v>
      </c>
      <c r="M55" s="76"/>
      <c r="O55" s="39"/>
      <c r="P55" s="125"/>
      <c r="Q55" s="125"/>
      <c r="R55" s="37"/>
      <c r="S55" s="37"/>
    </row>
    <row r="56" spans="1:20" x14ac:dyDescent="0.25">
      <c r="B56" s="5" t="s">
        <v>53</v>
      </c>
      <c r="D56" s="19">
        <f>'CONTROL DE INVENTARIO DP (2)'!F52</f>
        <v>73</v>
      </c>
      <c r="E56" s="19">
        <f>D56</f>
        <v>73</v>
      </c>
      <c r="F56" s="19">
        <v>67</v>
      </c>
      <c r="G56" s="19"/>
      <c r="H56" s="19"/>
      <c r="I56" s="19">
        <f t="shared" si="3"/>
        <v>6</v>
      </c>
      <c r="M56" s="76"/>
      <c r="O56" s="39"/>
      <c r="P56" s="125"/>
      <c r="Q56" s="125"/>
      <c r="R56" s="37"/>
      <c r="S56" s="37"/>
    </row>
    <row r="57" spans="1:20" x14ac:dyDescent="0.25">
      <c r="B57" s="5" t="s">
        <v>99</v>
      </c>
      <c r="D57" s="46">
        <f>'CONTROL DE INVENTARIO DP (2)'!F53</f>
        <v>164</v>
      </c>
      <c r="E57" s="46">
        <f t="shared" ref="E57:E58" si="4">D57</f>
        <v>164</v>
      </c>
      <c r="F57" s="19">
        <v>34</v>
      </c>
      <c r="G57" s="19"/>
      <c r="H57" s="19"/>
      <c r="I57" s="19">
        <f t="shared" si="3"/>
        <v>130</v>
      </c>
      <c r="J57">
        <v>42</v>
      </c>
      <c r="M57" s="76"/>
      <c r="O57" s="39"/>
      <c r="P57" s="125"/>
      <c r="Q57" s="125"/>
      <c r="R57" s="37"/>
      <c r="S57" s="37"/>
    </row>
    <row r="58" spans="1:20" x14ac:dyDescent="0.25">
      <c r="B58" s="5" t="s">
        <v>100</v>
      </c>
      <c r="D58" s="46">
        <f>'CONTROL DE INVENTARIO DP (2)'!F54</f>
        <v>125</v>
      </c>
      <c r="E58" s="46">
        <f t="shared" si="4"/>
        <v>125</v>
      </c>
      <c r="F58" s="19">
        <v>11</v>
      </c>
      <c r="G58" s="19"/>
      <c r="H58" s="19"/>
      <c r="I58" s="19">
        <f t="shared" si="3"/>
        <v>114</v>
      </c>
      <c r="M58" s="76"/>
      <c r="O58" s="39"/>
      <c r="P58" s="125"/>
      <c r="Q58" s="125"/>
      <c r="R58" s="37"/>
      <c r="S58" s="37"/>
    </row>
    <row r="59" spans="1:20" ht="15.75" x14ac:dyDescent="0.25">
      <c r="A59" s="61"/>
      <c r="B59" s="5" t="s">
        <v>54</v>
      </c>
      <c r="D59" s="19">
        <f>'CONTROL DE INVENTARIO DP (2)'!F55</f>
        <v>0</v>
      </c>
      <c r="E59" s="19">
        <v>0</v>
      </c>
      <c r="F59" s="19">
        <f>J212</f>
        <v>0</v>
      </c>
      <c r="G59" s="19"/>
      <c r="H59" s="19"/>
      <c r="I59" s="19">
        <f t="shared" si="3"/>
        <v>0</v>
      </c>
      <c r="M59" s="76"/>
      <c r="O59" s="39"/>
      <c r="P59" s="125"/>
      <c r="Q59" s="125"/>
      <c r="R59" s="37"/>
      <c r="S59" s="37"/>
    </row>
    <row r="60" spans="1:20" ht="15.75" x14ac:dyDescent="0.25">
      <c r="A60" s="87"/>
      <c r="B60" s="5" t="s">
        <v>55</v>
      </c>
      <c r="D60" s="19">
        <f>'CONTROL DE INVENTARIO DP (2)'!F56</f>
        <v>0</v>
      </c>
      <c r="E60" s="19">
        <v>0</v>
      </c>
      <c r="F60" s="19">
        <f>J213</f>
        <v>0</v>
      </c>
      <c r="G60" s="19"/>
      <c r="H60" s="19"/>
      <c r="I60" s="19">
        <f t="shared" si="3"/>
        <v>0</v>
      </c>
      <c r="M60" s="76"/>
      <c r="O60" s="39"/>
      <c r="P60" s="125"/>
      <c r="Q60" s="125"/>
      <c r="R60" s="37"/>
      <c r="S60" s="37"/>
    </row>
    <row r="61" spans="1:20" x14ac:dyDescent="0.25">
      <c r="A61" s="39"/>
      <c r="B61" s="5" t="s">
        <v>56</v>
      </c>
      <c r="D61" s="19">
        <f>'CONTROL DE INVENTARIO DP (2)'!F57</f>
        <v>0</v>
      </c>
      <c r="E61" s="19">
        <v>0</v>
      </c>
      <c r="F61" s="19">
        <f>J214</f>
        <v>0</v>
      </c>
      <c r="G61" s="19"/>
      <c r="H61" s="19"/>
      <c r="I61" s="19">
        <f t="shared" si="3"/>
        <v>0</v>
      </c>
      <c r="M61" s="76"/>
      <c r="N61" s="2"/>
      <c r="O61" s="39"/>
      <c r="P61" s="125"/>
      <c r="Q61" s="125"/>
      <c r="R61" s="37"/>
      <c r="S61" s="37"/>
      <c r="T61" s="28"/>
    </row>
    <row r="62" spans="1:20" x14ac:dyDescent="0.25">
      <c r="A62" s="39"/>
      <c r="B62" s="9"/>
      <c r="C62" s="9"/>
      <c r="D62" s="9"/>
      <c r="E62" s="9"/>
      <c r="M62" s="76"/>
      <c r="O62" s="39"/>
      <c r="P62" s="125"/>
      <c r="Q62" s="125"/>
      <c r="R62" s="37"/>
      <c r="S62" s="37"/>
    </row>
    <row r="63" spans="1:20" x14ac:dyDescent="0.25">
      <c r="A63" s="39"/>
      <c r="B63" s="181" t="s">
        <v>34</v>
      </c>
      <c r="C63" s="182"/>
      <c r="D63" s="182"/>
      <c r="E63" s="182"/>
      <c r="F63" s="182"/>
      <c r="G63" s="182"/>
      <c r="H63" s="182"/>
      <c r="I63" s="182"/>
      <c r="M63" s="76"/>
      <c r="R63" s="38"/>
      <c r="S63" s="38"/>
    </row>
    <row r="64" spans="1:20" x14ac:dyDescent="0.25">
      <c r="A64" s="39"/>
      <c r="B64" s="9"/>
      <c r="C64" s="9"/>
      <c r="D64" s="9"/>
      <c r="E64" s="9"/>
      <c r="M64" s="76"/>
      <c r="N64" s="28"/>
    </row>
    <row r="65" spans="1:14" ht="30" x14ac:dyDescent="0.25">
      <c r="A65" s="39"/>
      <c r="B65" s="183" t="s">
        <v>17</v>
      </c>
      <c r="C65" s="82"/>
      <c r="D65" s="146" t="s">
        <v>140</v>
      </c>
      <c r="E65" s="170" t="s">
        <v>5</v>
      </c>
      <c r="F65" s="94" t="s">
        <v>148</v>
      </c>
      <c r="G65" s="94" t="s">
        <v>151</v>
      </c>
      <c r="H65" s="94" t="s">
        <v>152</v>
      </c>
      <c r="I65" s="92" t="s">
        <v>150</v>
      </c>
      <c r="M65" s="76"/>
      <c r="N65" s="28"/>
    </row>
    <row r="66" spans="1:14" x14ac:dyDescent="0.25">
      <c r="A66" s="39"/>
      <c r="B66" s="183"/>
      <c r="C66" s="82"/>
      <c r="D66" s="29">
        <v>30.64</v>
      </c>
      <c r="E66" s="171">
        <v>30.64</v>
      </c>
      <c r="F66" s="19">
        <f>J172</f>
        <v>0</v>
      </c>
      <c r="G66" s="19"/>
      <c r="H66" s="19"/>
      <c r="I66" s="19">
        <f>E66-F66-G66-H66</f>
        <v>30.64</v>
      </c>
      <c r="M66" s="76"/>
      <c r="N66" s="28"/>
    </row>
    <row r="67" spans="1:14" x14ac:dyDescent="0.25">
      <c r="A67" s="39"/>
      <c r="B67" s="5" t="s">
        <v>16</v>
      </c>
      <c r="D67" s="29">
        <v>12.54</v>
      </c>
      <c r="E67" s="171">
        <v>12.54</v>
      </c>
      <c r="F67" s="19">
        <f t="shared" ref="F67:F86" si="5">J173</f>
        <v>0</v>
      </c>
      <c r="G67" s="19"/>
      <c r="H67" s="19"/>
      <c r="I67" s="19">
        <f t="shared" ref="I67:I86" si="6">E67-F67-G67-H67</f>
        <v>12.54</v>
      </c>
      <c r="L67" s="28"/>
      <c r="M67" s="76"/>
      <c r="N67" s="28"/>
    </row>
    <row r="68" spans="1:14" x14ac:dyDescent="0.25">
      <c r="A68" s="39"/>
      <c r="B68" s="5" t="s">
        <v>32</v>
      </c>
      <c r="D68" s="29">
        <v>33</v>
      </c>
      <c r="E68" s="171">
        <v>33</v>
      </c>
      <c r="F68" s="19">
        <f t="shared" si="5"/>
        <v>0</v>
      </c>
      <c r="G68" s="19"/>
      <c r="H68" s="19"/>
      <c r="I68" s="19">
        <f t="shared" si="6"/>
        <v>33</v>
      </c>
      <c r="L68" s="28"/>
      <c r="M68" s="76"/>
      <c r="N68" s="28"/>
    </row>
    <row r="69" spans="1:14" x14ac:dyDescent="0.25">
      <c r="A69" s="39"/>
      <c r="B69" s="5" t="s">
        <v>15</v>
      </c>
      <c r="D69" s="29">
        <v>19.68</v>
      </c>
      <c r="E69" s="171">
        <v>19.68</v>
      </c>
      <c r="F69" s="19">
        <f t="shared" si="5"/>
        <v>10</v>
      </c>
      <c r="G69" s="19"/>
      <c r="H69" s="19"/>
      <c r="I69" s="19">
        <f t="shared" si="6"/>
        <v>9.68</v>
      </c>
      <c r="L69" s="28"/>
      <c r="M69" s="76"/>
      <c r="N69" s="28"/>
    </row>
    <row r="70" spans="1:14" x14ac:dyDescent="0.25">
      <c r="A70" s="39"/>
      <c r="B70" s="5" t="s">
        <v>33</v>
      </c>
      <c r="D70" s="29">
        <v>0</v>
      </c>
      <c r="E70" s="171">
        <v>0</v>
      </c>
      <c r="F70" s="19">
        <f t="shared" si="5"/>
        <v>0</v>
      </c>
      <c r="G70" s="19"/>
      <c r="H70" s="19"/>
      <c r="I70" s="19">
        <f t="shared" si="6"/>
        <v>0</v>
      </c>
      <c r="L70" s="28"/>
      <c r="M70" s="76"/>
      <c r="N70" s="28"/>
    </row>
    <row r="71" spans="1:14" x14ac:dyDescent="0.25">
      <c r="A71" s="39"/>
      <c r="B71" s="5" t="s">
        <v>18</v>
      </c>
      <c r="D71" s="29">
        <v>26.12</v>
      </c>
      <c r="E71" s="171">
        <v>26.12</v>
      </c>
      <c r="F71" s="19">
        <f t="shared" si="5"/>
        <v>5.08</v>
      </c>
      <c r="G71" s="19"/>
      <c r="H71" s="19"/>
      <c r="I71" s="19">
        <f t="shared" si="6"/>
        <v>21.04</v>
      </c>
      <c r="L71" s="28"/>
      <c r="M71" s="76"/>
      <c r="N71" s="28"/>
    </row>
    <row r="72" spans="1:14" x14ac:dyDescent="0.25">
      <c r="A72" s="39"/>
      <c r="B72" s="5" t="s">
        <v>19</v>
      </c>
      <c r="D72" s="29">
        <v>39.06</v>
      </c>
      <c r="E72" s="171">
        <v>39.06</v>
      </c>
      <c r="F72" s="19">
        <f t="shared" si="5"/>
        <v>11.95</v>
      </c>
      <c r="G72" s="19"/>
      <c r="H72" s="19"/>
      <c r="I72" s="19">
        <f t="shared" si="6"/>
        <v>27.110000000000003</v>
      </c>
      <c r="L72" s="28"/>
      <c r="M72" s="76"/>
      <c r="N72" s="28"/>
    </row>
    <row r="73" spans="1:14" x14ac:dyDescent="0.25">
      <c r="A73" s="39"/>
      <c r="B73" s="5" t="s">
        <v>20</v>
      </c>
      <c r="D73" s="29">
        <v>0</v>
      </c>
      <c r="E73" s="171">
        <v>0</v>
      </c>
      <c r="F73" s="19">
        <f t="shared" si="5"/>
        <v>0</v>
      </c>
      <c r="G73" s="19"/>
      <c r="H73" s="19"/>
      <c r="I73" s="19">
        <f t="shared" si="6"/>
        <v>0</v>
      </c>
      <c r="L73" s="28"/>
      <c r="M73" s="76"/>
      <c r="N73" s="28"/>
    </row>
    <row r="74" spans="1:14" x14ac:dyDescent="0.25">
      <c r="A74" s="39"/>
      <c r="B74" s="5" t="s">
        <v>21</v>
      </c>
      <c r="D74" s="29">
        <v>0</v>
      </c>
      <c r="E74" s="171">
        <v>0</v>
      </c>
      <c r="F74" s="19">
        <f t="shared" si="5"/>
        <v>0</v>
      </c>
      <c r="G74" s="19"/>
      <c r="H74" s="19"/>
      <c r="I74" s="19">
        <f t="shared" si="6"/>
        <v>0</v>
      </c>
      <c r="L74" s="28"/>
      <c r="M74" s="76"/>
      <c r="N74" s="28"/>
    </row>
    <row r="75" spans="1:14" x14ac:dyDescent="0.25">
      <c r="A75" s="39"/>
      <c r="B75" s="5" t="s">
        <v>22</v>
      </c>
      <c r="D75" s="29">
        <v>0</v>
      </c>
      <c r="E75" s="171">
        <v>0</v>
      </c>
      <c r="F75" s="19">
        <f t="shared" si="5"/>
        <v>0</v>
      </c>
      <c r="G75" s="19"/>
      <c r="H75" s="19"/>
      <c r="I75" s="19">
        <f t="shared" si="6"/>
        <v>0</v>
      </c>
      <c r="L75" s="28"/>
      <c r="M75" s="76"/>
      <c r="N75" s="28"/>
    </row>
    <row r="76" spans="1:14" x14ac:dyDescent="0.25">
      <c r="A76" s="39"/>
      <c r="B76" s="5" t="s">
        <v>23</v>
      </c>
      <c r="D76" s="29">
        <v>0</v>
      </c>
      <c r="E76" s="171">
        <v>0</v>
      </c>
      <c r="F76" s="19">
        <f t="shared" si="5"/>
        <v>0</v>
      </c>
      <c r="G76" s="19"/>
      <c r="H76" s="19"/>
      <c r="I76" s="19">
        <f t="shared" si="6"/>
        <v>0</v>
      </c>
      <c r="L76" s="28"/>
      <c r="M76" s="76"/>
      <c r="N76" s="28"/>
    </row>
    <row r="77" spans="1:14" x14ac:dyDescent="0.25">
      <c r="A77" s="39"/>
      <c r="B77" s="5" t="s">
        <v>24</v>
      </c>
      <c r="D77" s="29">
        <v>89.34</v>
      </c>
      <c r="E77" s="171">
        <v>89.34</v>
      </c>
      <c r="F77" s="19">
        <v>16.16</v>
      </c>
      <c r="G77" s="19"/>
      <c r="H77" s="19"/>
      <c r="I77" s="19">
        <f t="shared" si="6"/>
        <v>73.180000000000007</v>
      </c>
      <c r="L77" s="28"/>
      <c r="M77" s="76"/>
      <c r="N77" s="28"/>
    </row>
    <row r="78" spans="1:14" x14ac:dyDescent="0.25">
      <c r="A78" s="39"/>
      <c r="B78" s="5" t="s">
        <v>25</v>
      </c>
      <c r="D78" s="29">
        <v>0</v>
      </c>
      <c r="E78" s="171">
        <v>0</v>
      </c>
      <c r="F78" s="19">
        <f t="shared" si="5"/>
        <v>0</v>
      </c>
      <c r="G78" s="19"/>
      <c r="H78" s="19"/>
      <c r="I78" s="19">
        <f t="shared" si="6"/>
        <v>0</v>
      </c>
      <c r="L78" s="28"/>
      <c r="M78" s="76"/>
      <c r="N78" s="28"/>
    </row>
    <row r="79" spans="1:14" x14ac:dyDescent="0.25">
      <c r="A79" s="39"/>
      <c r="B79" s="5" t="s">
        <v>26</v>
      </c>
      <c r="D79" s="29">
        <v>0</v>
      </c>
      <c r="E79" s="171">
        <v>0</v>
      </c>
      <c r="F79" s="19">
        <f t="shared" si="5"/>
        <v>0</v>
      </c>
      <c r="G79" s="19"/>
      <c r="H79" s="19"/>
      <c r="I79" s="19">
        <f t="shared" si="6"/>
        <v>0</v>
      </c>
      <c r="L79" s="28"/>
      <c r="M79" s="76"/>
      <c r="N79" s="28"/>
    </row>
    <row r="80" spans="1:14" x14ac:dyDescent="0.25">
      <c r="A80" s="39"/>
      <c r="B80" s="5" t="s">
        <v>27</v>
      </c>
      <c r="D80" s="29">
        <v>7.92</v>
      </c>
      <c r="E80" s="171">
        <v>7.92</v>
      </c>
      <c r="F80" s="19">
        <f t="shared" si="5"/>
        <v>2.2000000000000002</v>
      </c>
      <c r="G80" s="19"/>
      <c r="H80" s="19"/>
      <c r="I80" s="19">
        <f t="shared" si="6"/>
        <v>5.72</v>
      </c>
      <c r="L80" s="28"/>
      <c r="M80" s="76"/>
      <c r="N80" s="28"/>
    </row>
    <row r="81" spans="1:14" x14ac:dyDescent="0.25">
      <c r="A81" s="39"/>
      <c r="B81" s="5" t="s">
        <v>28</v>
      </c>
      <c r="D81" s="47">
        <v>5.9</v>
      </c>
      <c r="E81" s="172">
        <v>5.9</v>
      </c>
      <c r="F81" s="19">
        <f t="shared" si="5"/>
        <v>0</v>
      </c>
      <c r="G81" s="19"/>
      <c r="H81" s="19"/>
      <c r="I81" s="19">
        <f t="shared" si="6"/>
        <v>5.9</v>
      </c>
      <c r="L81" s="28"/>
      <c r="M81" s="76"/>
      <c r="N81" s="28"/>
    </row>
    <row r="82" spans="1:14" x14ac:dyDescent="0.25">
      <c r="A82" s="39"/>
      <c r="B82" s="5" t="s">
        <v>29</v>
      </c>
      <c r="D82" s="29">
        <v>0</v>
      </c>
      <c r="E82" s="171">
        <v>0</v>
      </c>
      <c r="F82" s="19">
        <f t="shared" si="5"/>
        <v>0</v>
      </c>
      <c r="G82" s="19"/>
      <c r="H82" s="19"/>
      <c r="I82" s="19">
        <f t="shared" si="6"/>
        <v>0</v>
      </c>
      <c r="L82" s="28"/>
      <c r="M82" s="76"/>
      <c r="N82" s="28"/>
    </row>
    <row r="83" spans="1:14" x14ac:dyDescent="0.25">
      <c r="A83" s="39"/>
      <c r="B83" s="5" t="s">
        <v>30</v>
      </c>
      <c r="D83" s="29">
        <v>0</v>
      </c>
      <c r="E83" s="171">
        <v>0</v>
      </c>
      <c r="F83" s="19">
        <f t="shared" si="5"/>
        <v>0</v>
      </c>
      <c r="G83" s="19"/>
      <c r="H83" s="19"/>
      <c r="I83" s="19">
        <f t="shared" si="6"/>
        <v>0</v>
      </c>
      <c r="L83" s="28"/>
      <c r="M83" s="76"/>
      <c r="N83" s="28"/>
    </row>
    <row r="84" spans="1:14" x14ac:dyDescent="0.25">
      <c r="A84" s="39"/>
      <c r="B84" s="5" t="s">
        <v>31</v>
      </c>
      <c r="D84" s="29">
        <v>0</v>
      </c>
      <c r="E84" s="171">
        <v>0</v>
      </c>
      <c r="F84" s="19">
        <f t="shared" si="5"/>
        <v>0</v>
      </c>
      <c r="G84" s="19"/>
      <c r="H84" s="19"/>
      <c r="I84" s="19">
        <f t="shared" si="6"/>
        <v>0</v>
      </c>
      <c r="L84" s="28"/>
      <c r="M84" s="76"/>
      <c r="N84" s="28"/>
    </row>
    <row r="85" spans="1:14" x14ac:dyDescent="0.25">
      <c r="B85" s="5" t="s">
        <v>35</v>
      </c>
      <c r="D85" s="29">
        <v>5.78</v>
      </c>
      <c r="E85" s="171">
        <v>5.78</v>
      </c>
      <c r="F85" s="19">
        <f t="shared" si="5"/>
        <v>1.86</v>
      </c>
      <c r="G85" s="19"/>
      <c r="H85" s="19"/>
      <c r="I85" s="19">
        <f t="shared" si="6"/>
        <v>3.92</v>
      </c>
      <c r="K85">
        <v>6.42</v>
      </c>
      <c r="L85" s="28"/>
      <c r="M85" s="76"/>
      <c r="N85" s="28"/>
    </row>
    <row r="86" spans="1:14" x14ac:dyDescent="0.25">
      <c r="B86" s="5" t="s">
        <v>36</v>
      </c>
      <c r="D86" s="29">
        <v>0</v>
      </c>
      <c r="E86" s="171">
        <v>0</v>
      </c>
      <c r="F86" s="19">
        <f t="shared" si="5"/>
        <v>0</v>
      </c>
      <c r="G86" s="19"/>
      <c r="H86" s="19"/>
      <c r="I86" s="19">
        <f t="shared" si="6"/>
        <v>0</v>
      </c>
      <c r="K86">
        <f>K85-2.6</f>
        <v>3.82</v>
      </c>
      <c r="L86" s="28"/>
      <c r="M86" s="76"/>
      <c r="N86" s="28"/>
    </row>
    <row r="87" spans="1:14" x14ac:dyDescent="0.25">
      <c r="L87" s="28"/>
      <c r="M87" s="76"/>
      <c r="N87" s="28"/>
    </row>
    <row r="88" spans="1:14" x14ac:dyDescent="0.25">
      <c r="B88" s="179" t="s">
        <v>46</v>
      </c>
      <c r="C88" s="180"/>
      <c r="D88" s="180"/>
      <c r="E88" s="180"/>
      <c r="F88" s="180"/>
      <c r="G88" s="180"/>
      <c r="H88" s="180"/>
      <c r="I88" s="180"/>
      <c r="L88" s="28"/>
      <c r="M88" s="76"/>
      <c r="N88" s="28"/>
    </row>
    <row r="89" spans="1:14" x14ac:dyDescent="0.25">
      <c r="B89" s="10"/>
      <c r="C89" s="10"/>
      <c r="D89" s="10"/>
      <c r="E89" s="10"/>
      <c r="F89" s="16"/>
      <c r="G89" s="16"/>
      <c r="H89" s="16"/>
      <c r="L89" s="28"/>
      <c r="M89" s="76"/>
      <c r="N89" s="28"/>
    </row>
    <row r="90" spans="1:14" ht="30" x14ac:dyDescent="0.25">
      <c r="B90" s="107" t="s">
        <v>37</v>
      </c>
      <c r="C90" s="65"/>
      <c r="D90" s="146" t="s">
        <v>140</v>
      </c>
      <c r="E90" s="30" t="s">
        <v>105</v>
      </c>
      <c r="F90" s="94" t="s">
        <v>148</v>
      </c>
      <c r="G90" s="94" t="s">
        <v>151</v>
      </c>
      <c r="H90" s="94" t="s">
        <v>152</v>
      </c>
      <c r="I90" s="92" t="s">
        <v>150</v>
      </c>
      <c r="L90" s="28"/>
      <c r="M90" s="76"/>
      <c r="N90" s="28"/>
    </row>
    <row r="91" spans="1:14" x14ac:dyDescent="0.25">
      <c r="B91" s="107"/>
      <c r="C91" s="65"/>
      <c r="D91" s="145"/>
      <c r="E91" s="19"/>
      <c r="F91" s="19">
        <f>J217</f>
        <v>0</v>
      </c>
      <c r="G91" s="19"/>
      <c r="H91" s="19"/>
      <c r="I91" s="19">
        <f>E91-F91-G91-H91</f>
        <v>0</v>
      </c>
      <c r="L91" s="28"/>
      <c r="M91" s="76"/>
      <c r="N91" s="28"/>
    </row>
    <row r="92" spans="1:14" x14ac:dyDescent="0.25">
      <c r="B92" t="s">
        <v>38</v>
      </c>
      <c r="D92" s="5"/>
      <c r="E92" s="19"/>
      <c r="F92" s="19">
        <f t="shared" ref="F92:F100" si="7">J218</f>
        <v>0</v>
      </c>
      <c r="G92" s="19"/>
      <c r="H92" s="19"/>
      <c r="I92" s="19">
        <f t="shared" ref="I92:I100" si="8">E92-F92-G92-H92</f>
        <v>0</v>
      </c>
      <c r="L92" s="28"/>
      <c r="M92" s="76"/>
      <c r="N92" s="28"/>
    </row>
    <row r="93" spans="1:14" x14ac:dyDescent="0.25">
      <c r="B93" t="s">
        <v>39</v>
      </c>
      <c r="D93" s="5"/>
      <c r="E93" s="19"/>
      <c r="F93" s="19">
        <f t="shared" si="7"/>
        <v>0</v>
      </c>
      <c r="G93" s="19"/>
      <c r="H93" s="19"/>
      <c r="I93" s="19">
        <f t="shared" si="8"/>
        <v>0</v>
      </c>
      <c r="L93" s="28"/>
      <c r="M93" s="76"/>
      <c r="N93" s="28"/>
    </row>
    <row r="94" spans="1:14" x14ac:dyDescent="0.25">
      <c r="B94" t="s">
        <v>40</v>
      </c>
      <c r="D94" s="5"/>
      <c r="E94" s="19"/>
      <c r="F94" s="19">
        <f t="shared" si="7"/>
        <v>0</v>
      </c>
      <c r="G94" s="19"/>
      <c r="H94" s="19"/>
      <c r="I94" s="19">
        <f t="shared" si="8"/>
        <v>0</v>
      </c>
      <c r="L94" s="28"/>
      <c r="M94" s="76"/>
      <c r="N94" s="28"/>
    </row>
    <row r="95" spans="1:14" x14ac:dyDescent="0.25">
      <c r="B95" t="s">
        <v>41</v>
      </c>
      <c r="D95" s="5"/>
      <c r="E95" s="19"/>
      <c r="F95" s="19">
        <f t="shared" si="7"/>
        <v>0</v>
      </c>
      <c r="G95" s="19"/>
      <c r="H95" s="19"/>
      <c r="I95" s="19">
        <f t="shared" si="8"/>
        <v>0</v>
      </c>
      <c r="L95" s="28"/>
      <c r="M95" s="76"/>
      <c r="N95" s="28"/>
    </row>
    <row r="96" spans="1:14" x14ac:dyDescent="0.25">
      <c r="B96" t="s">
        <v>42</v>
      </c>
      <c r="D96" s="5"/>
      <c r="E96" s="19"/>
      <c r="F96" s="19">
        <f t="shared" si="7"/>
        <v>0</v>
      </c>
      <c r="G96" s="19"/>
      <c r="H96" s="19"/>
      <c r="I96" s="19">
        <f t="shared" si="8"/>
        <v>0</v>
      </c>
      <c r="L96" s="28"/>
      <c r="M96" s="76"/>
      <c r="N96" s="28"/>
    </row>
    <row r="97" spans="2:14" x14ac:dyDescent="0.25">
      <c r="B97" t="s">
        <v>43</v>
      </c>
      <c r="D97" s="5"/>
      <c r="E97" s="19"/>
      <c r="F97" s="19">
        <f t="shared" si="7"/>
        <v>0</v>
      </c>
      <c r="G97" s="19"/>
      <c r="H97" s="19"/>
      <c r="I97" s="19">
        <f t="shared" si="8"/>
        <v>0</v>
      </c>
      <c r="L97" s="28"/>
      <c r="M97" s="76"/>
      <c r="N97" s="28"/>
    </row>
    <row r="98" spans="2:14" x14ac:dyDescent="0.25">
      <c r="B98" t="s">
        <v>45</v>
      </c>
      <c r="D98" s="5"/>
      <c r="E98" s="19"/>
      <c r="F98" s="19">
        <f t="shared" si="7"/>
        <v>0</v>
      </c>
      <c r="G98" s="19"/>
      <c r="H98" s="19"/>
      <c r="I98" s="19">
        <f t="shared" si="8"/>
        <v>0</v>
      </c>
      <c r="L98" s="28"/>
      <c r="M98" s="76"/>
      <c r="N98" s="28"/>
    </row>
    <row r="99" spans="2:14" x14ac:dyDescent="0.25">
      <c r="B99" t="s">
        <v>104</v>
      </c>
      <c r="D99" s="5"/>
      <c r="E99" s="19">
        <v>4</v>
      </c>
      <c r="F99" s="19">
        <f t="shared" si="7"/>
        <v>0</v>
      </c>
      <c r="G99" s="19"/>
      <c r="H99" s="19"/>
      <c r="I99" s="19">
        <f t="shared" si="8"/>
        <v>4</v>
      </c>
      <c r="L99" s="28"/>
      <c r="M99" s="76"/>
      <c r="N99" s="28"/>
    </row>
    <row r="100" spans="2:14" x14ac:dyDescent="0.25">
      <c r="B100" t="s">
        <v>44</v>
      </c>
      <c r="D100" s="5"/>
      <c r="E100" s="19"/>
      <c r="F100" s="19">
        <f t="shared" si="7"/>
        <v>0</v>
      </c>
      <c r="G100" s="19"/>
      <c r="H100" s="19"/>
      <c r="I100" s="19">
        <f t="shared" si="8"/>
        <v>0</v>
      </c>
      <c r="L100" s="28"/>
      <c r="M100" s="76"/>
      <c r="N100" s="28"/>
    </row>
    <row r="101" spans="2:14" x14ac:dyDescent="0.25">
      <c r="J101" t="s">
        <v>153</v>
      </c>
      <c r="L101" s="28"/>
      <c r="M101" s="76"/>
      <c r="N101" s="28"/>
    </row>
    <row r="102" spans="2:14" x14ac:dyDescent="0.25">
      <c r="B102" s="181" t="s">
        <v>67</v>
      </c>
      <c r="C102" s="182"/>
      <c r="D102" s="182"/>
      <c r="E102" s="182"/>
      <c r="F102" s="182"/>
      <c r="G102" s="182"/>
      <c r="H102" s="182"/>
      <c r="I102" s="182"/>
      <c r="L102" s="28"/>
      <c r="M102" s="76"/>
      <c r="N102" s="28"/>
    </row>
    <row r="103" spans="2:14" x14ac:dyDescent="0.25">
      <c r="L103" s="28"/>
      <c r="M103" s="76"/>
      <c r="N103" s="28"/>
    </row>
    <row r="104" spans="2:14" ht="30" x14ac:dyDescent="0.25">
      <c r="B104" s="107" t="s">
        <v>61</v>
      </c>
      <c r="C104" s="65"/>
      <c r="D104" s="146" t="s">
        <v>140</v>
      </c>
      <c r="E104" s="21" t="s">
        <v>83</v>
      </c>
      <c r="F104" s="94" t="s">
        <v>148</v>
      </c>
      <c r="G104" s="94" t="s">
        <v>151</v>
      </c>
      <c r="H104" s="94" t="s">
        <v>152</v>
      </c>
      <c r="I104" s="92" t="s">
        <v>150</v>
      </c>
      <c r="L104" s="28"/>
      <c r="M104" s="76"/>
      <c r="N104" s="28"/>
    </row>
    <row r="105" spans="2:14" x14ac:dyDescent="0.25">
      <c r="B105" s="107"/>
      <c r="C105" s="65"/>
      <c r="D105" s="19"/>
      <c r="E105" s="29"/>
      <c r="F105" s="19">
        <f>J230</f>
        <v>0</v>
      </c>
      <c r="G105" s="19"/>
      <c r="H105" s="19"/>
      <c r="I105" s="19">
        <f>E105-F105-G105-H105</f>
        <v>0</v>
      </c>
      <c r="L105" s="28"/>
      <c r="M105" s="76"/>
      <c r="N105" s="28"/>
    </row>
    <row r="106" spans="2:14" x14ac:dyDescent="0.25">
      <c r="B106" s="6" t="s">
        <v>62</v>
      </c>
      <c r="C106" s="6"/>
      <c r="D106" s="29"/>
      <c r="E106" s="29"/>
      <c r="F106" s="19">
        <f t="shared" ref="F106:F110" si="9">J231</f>
        <v>0</v>
      </c>
      <c r="G106" s="19"/>
      <c r="H106" s="19"/>
      <c r="I106" s="19">
        <f t="shared" ref="I106:I110" si="10">E106-F106-G106-H106</f>
        <v>0</v>
      </c>
      <c r="L106" s="28"/>
      <c r="M106" s="76"/>
      <c r="N106" s="28"/>
    </row>
    <row r="107" spans="2:14" x14ac:dyDescent="0.25">
      <c r="B107" s="6" t="s">
        <v>71</v>
      </c>
      <c r="C107" s="6"/>
      <c r="D107" s="29"/>
      <c r="E107" s="29"/>
      <c r="F107" s="19">
        <f t="shared" si="9"/>
        <v>0</v>
      </c>
      <c r="G107" s="19"/>
      <c r="H107" s="19"/>
      <c r="I107" s="19">
        <f t="shared" si="10"/>
        <v>0</v>
      </c>
      <c r="L107" s="28"/>
      <c r="M107" s="76"/>
      <c r="N107" s="28"/>
    </row>
    <row r="108" spans="2:14" x14ac:dyDescent="0.25">
      <c r="B108" s="6" t="s">
        <v>111</v>
      </c>
      <c r="C108" s="6"/>
      <c r="D108" s="29"/>
      <c r="E108" s="48">
        <v>1000</v>
      </c>
      <c r="F108" s="19">
        <f t="shared" si="9"/>
        <v>0</v>
      </c>
      <c r="G108" s="19"/>
      <c r="H108" s="19"/>
      <c r="I108" s="19">
        <f t="shared" si="10"/>
        <v>1000</v>
      </c>
      <c r="L108" s="28"/>
      <c r="M108" s="76"/>
      <c r="N108" s="28"/>
    </row>
    <row r="109" spans="2:14" x14ac:dyDescent="0.25">
      <c r="B109" s="6" t="s">
        <v>63</v>
      </c>
      <c r="C109" s="6"/>
      <c r="D109" s="29"/>
      <c r="E109" s="29"/>
      <c r="F109" s="19">
        <f t="shared" si="9"/>
        <v>0</v>
      </c>
      <c r="G109" s="19"/>
      <c r="H109" s="19"/>
      <c r="I109" s="19">
        <f t="shared" si="10"/>
        <v>0</v>
      </c>
      <c r="L109" s="28"/>
      <c r="M109" s="76"/>
      <c r="N109" s="28"/>
    </row>
    <row r="110" spans="2:14" x14ac:dyDescent="0.25">
      <c r="B110" s="6" t="s">
        <v>64</v>
      </c>
      <c r="C110" s="6"/>
      <c r="D110" s="29"/>
      <c r="E110" s="29"/>
      <c r="F110" s="19">
        <f t="shared" si="9"/>
        <v>0</v>
      </c>
      <c r="G110" s="19"/>
      <c r="H110" s="19"/>
      <c r="I110" s="19">
        <f t="shared" si="10"/>
        <v>0</v>
      </c>
      <c r="L110" s="28"/>
      <c r="M110" s="76"/>
      <c r="N110" s="28"/>
    </row>
    <row r="111" spans="2:14" x14ac:dyDescent="0.25">
      <c r="B111" s="123" t="s">
        <v>65</v>
      </c>
      <c r="C111" s="64"/>
      <c r="D111" s="173"/>
      <c r="E111" s="100">
        <v>282</v>
      </c>
      <c r="F111" s="119">
        <f>J237</f>
        <v>60</v>
      </c>
      <c r="G111" s="119"/>
      <c r="H111" s="119"/>
      <c r="I111" s="119">
        <f>E111-F111-G111-H111</f>
        <v>222</v>
      </c>
      <c r="L111" s="28"/>
      <c r="M111" s="76"/>
      <c r="N111" s="28"/>
    </row>
    <row r="112" spans="2:14" x14ac:dyDescent="0.25">
      <c r="B112" s="123"/>
      <c r="C112" s="64"/>
      <c r="D112" s="174"/>
      <c r="E112" s="101"/>
      <c r="F112" s="120"/>
      <c r="G112" s="120"/>
      <c r="H112" s="120"/>
      <c r="I112" s="120"/>
      <c r="L112" s="28"/>
      <c r="M112" s="76"/>
      <c r="N112" s="28"/>
    </row>
    <row r="113" spans="2:14" x14ac:dyDescent="0.25">
      <c r="B113" s="6" t="s">
        <v>68</v>
      </c>
      <c r="C113" s="6"/>
      <c r="D113" s="29"/>
      <c r="E113" s="29"/>
      <c r="F113" s="19">
        <f t="shared" ref="F113:F120" si="11">J238</f>
        <v>0</v>
      </c>
      <c r="G113" s="19"/>
      <c r="H113" s="19"/>
      <c r="I113" s="19">
        <f t="shared" ref="I113:I120" si="12">E113-F113-G113-H113</f>
        <v>0</v>
      </c>
      <c r="L113" s="28"/>
      <c r="M113" s="76"/>
      <c r="N113" s="28"/>
    </row>
    <row r="114" spans="2:14" x14ac:dyDescent="0.25">
      <c r="B114" s="6" t="s">
        <v>69</v>
      </c>
      <c r="C114" s="6"/>
      <c r="D114" s="29"/>
      <c r="E114" s="29"/>
      <c r="F114" s="19">
        <f t="shared" si="11"/>
        <v>0</v>
      </c>
      <c r="G114" s="19"/>
      <c r="H114" s="19"/>
      <c r="I114" s="19">
        <f t="shared" si="12"/>
        <v>0</v>
      </c>
      <c r="L114" s="28"/>
      <c r="M114" s="76"/>
      <c r="N114" s="28"/>
    </row>
    <row r="115" spans="2:14" x14ac:dyDescent="0.25">
      <c r="B115" s="20" t="s">
        <v>115</v>
      </c>
      <c r="C115" s="20"/>
      <c r="D115" s="175"/>
      <c r="E115" s="29">
        <v>2</v>
      </c>
      <c r="F115" s="19">
        <f t="shared" si="11"/>
        <v>0</v>
      </c>
      <c r="G115" s="19"/>
      <c r="H115" s="19"/>
      <c r="I115" s="19">
        <f t="shared" si="12"/>
        <v>2</v>
      </c>
      <c r="L115" s="28"/>
      <c r="M115" s="76"/>
      <c r="N115" s="28"/>
    </row>
    <row r="116" spans="2:14" x14ac:dyDescent="0.25">
      <c r="B116" s="20" t="s">
        <v>72</v>
      </c>
      <c r="C116" s="20"/>
      <c r="D116" s="175">
        <v>50</v>
      </c>
      <c r="E116" s="29">
        <v>60</v>
      </c>
      <c r="F116" s="19">
        <f t="shared" si="11"/>
        <v>18</v>
      </c>
      <c r="G116" s="19"/>
      <c r="H116" s="19"/>
      <c r="I116" s="19">
        <f t="shared" si="12"/>
        <v>42</v>
      </c>
      <c r="L116" s="28"/>
      <c r="M116" s="76"/>
      <c r="N116" s="28"/>
    </row>
    <row r="117" spans="2:14" x14ac:dyDescent="0.25">
      <c r="B117" s="20" t="s">
        <v>110</v>
      </c>
      <c r="C117" s="20"/>
      <c r="D117" s="175"/>
      <c r="E117" s="29">
        <v>40</v>
      </c>
      <c r="F117" s="19">
        <f t="shared" si="11"/>
        <v>0</v>
      </c>
      <c r="G117" s="19"/>
      <c r="H117" s="19"/>
      <c r="I117" s="19">
        <f t="shared" si="12"/>
        <v>40</v>
      </c>
      <c r="L117" s="28"/>
      <c r="M117" s="76"/>
      <c r="N117" s="28"/>
    </row>
    <row r="118" spans="2:14" x14ac:dyDescent="0.25">
      <c r="B118" s="40" t="s">
        <v>112</v>
      </c>
      <c r="C118" s="40"/>
      <c r="D118" s="46"/>
      <c r="E118" s="29">
        <v>4</v>
      </c>
      <c r="F118" s="19">
        <f t="shared" si="11"/>
        <v>0</v>
      </c>
      <c r="G118" s="19"/>
      <c r="H118" s="19"/>
      <c r="I118" s="19">
        <f t="shared" si="12"/>
        <v>4</v>
      </c>
      <c r="L118" s="28"/>
      <c r="M118" s="76"/>
      <c r="N118" s="28"/>
    </row>
    <row r="119" spans="2:14" x14ac:dyDescent="0.25">
      <c r="B119" s="42" t="s">
        <v>113</v>
      </c>
      <c r="C119" s="42"/>
      <c r="D119" s="29"/>
      <c r="E119" s="29">
        <v>5</v>
      </c>
      <c r="F119" s="19">
        <f t="shared" si="11"/>
        <v>0</v>
      </c>
      <c r="G119" s="19"/>
      <c r="H119" s="19"/>
      <c r="I119" s="19">
        <f t="shared" si="12"/>
        <v>5</v>
      </c>
      <c r="L119" s="28"/>
      <c r="M119" s="76"/>
      <c r="N119" s="28"/>
    </row>
    <row r="120" spans="2:14" x14ac:dyDescent="0.25">
      <c r="B120" s="42" t="s">
        <v>114</v>
      </c>
      <c r="C120" s="42"/>
      <c r="D120" s="29"/>
      <c r="E120" s="29">
        <v>40</v>
      </c>
      <c r="F120" s="19">
        <f t="shared" si="11"/>
        <v>0</v>
      </c>
      <c r="G120" s="19"/>
      <c r="H120" s="19"/>
      <c r="I120" s="19">
        <f t="shared" si="12"/>
        <v>40</v>
      </c>
      <c r="L120" s="28"/>
      <c r="M120" s="76"/>
      <c r="N120" s="28"/>
    </row>
    <row r="121" spans="2:14" x14ac:dyDescent="0.25">
      <c r="B121" s="42"/>
      <c r="C121" s="42"/>
      <c r="D121" s="42"/>
      <c r="E121" s="88"/>
      <c r="F121" s="42"/>
      <c r="G121" s="42"/>
      <c r="H121" s="42"/>
      <c r="I121" s="17"/>
      <c r="L121" s="28"/>
      <c r="M121" s="76"/>
      <c r="N121" s="28"/>
    </row>
    <row r="122" spans="2:14" x14ac:dyDescent="0.25">
      <c r="B122" s="102" t="s">
        <v>66</v>
      </c>
      <c r="C122" s="102"/>
      <c r="D122" s="102"/>
      <c r="E122" s="102"/>
      <c r="F122" s="24"/>
      <c r="G122" s="24"/>
      <c r="H122" s="24"/>
      <c r="I122" s="17"/>
      <c r="L122" s="28"/>
      <c r="M122" s="76"/>
      <c r="N122" s="28"/>
    </row>
    <row r="123" spans="2:14" x14ac:dyDescent="0.25">
      <c r="E123" s="24"/>
      <c r="F123" s="24"/>
      <c r="G123" s="24"/>
      <c r="H123" s="24"/>
      <c r="L123" s="28"/>
      <c r="M123" s="76"/>
      <c r="N123" s="28"/>
    </row>
    <row r="124" spans="2:14" x14ac:dyDescent="0.25">
      <c r="B124" s="103" t="s">
        <v>92</v>
      </c>
      <c r="C124" s="73"/>
      <c r="D124" s="146" t="s">
        <v>140</v>
      </c>
      <c r="E124" s="21" t="s">
        <v>83</v>
      </c>
      <c r="F124" s="40"/>
      <c r="G124" s="40"/>
      <c r="H124" s="40"/>
      <c r="L124" s="28"/>
      <c r="M124" s="76"/>
      <c r="N124" s="28"/>
    </row>
    <row r="125" spans="2:14" x14ac:dyDescent="0.25">
      <c r="B125" s="103"/>
      <c r="C125" s="73"/>
      <c r="D125" s="145"/>
      <c r="E125" s="90"/>
      <c r="F125" s="89"/>
      <c r="G125" s="89"/>
      <c r="H125" s="89"/>
      <c r="L125" s="28"/>
      <c r="M125" s="76"/>
      <c r="N125" s="28"/>
    </row>
    <row r="126" spans="2:14" x14ac:dyDescent="0.25">
      <c r="B126" t="s">
        <v>73</v>
      </c>
      <c r="D126" s="7"/>
      <c r="E126" s="90"/>
      <c r="F126" s="89"/>
      <c r="G126" s="89"/>
      <c r="H126" s="89"/>
      <c r="L126" s="28"/>
      <c r="M126" s="76"/>
      <c r="N126" s="28"/>
    </row>
    <row r="127" spans="2:14" x14ac:dyDescent="0.25">
      <c r="B127" t="s">
        <v>74</v>
      </c>
      <c r="D127" s="7"/>
      <c r="E127" s="90"/>
      <c r="F127" s="89"/>
      <c r="G127" s="89"/>
      <c r="H127" s="89"/>
      <c r="L127" s="28"/>
      <c r="M127" s="76"/>
      <c r="N127" s="28"/>
    </row>
    <row r="128" spans="2:14" x14ac:dyDescent="0.25">
      <c r="B128" t="s">
        <v>75</v>
      </c>
      <c r="D128" s="7"/>
      <c r="E128" s="90"/>
      <c r="F128" s="89"/>
      <c r="G128" s="89"/>
      <c r="H128" s="89"/>
      <c r="L128" s="28"/>
      <c r="M128" s="76"/>
      <c r="N128" s="28"/>
    </row>
    <row r="129" spans="2:14" x14ac:dyDescent="0.25">
      <c r="B129" t="s">
        <v>76</v>
      </c>
      <c r="D129" s="7"/>
      <c r="E129" s="90"/>
      <c r="F129" s="89"/>
      <c r="G129" s="89"/>
      <c r="H129" s="89"/>
      <c r="L129" s="28"/>
      <c r="M129" s="76"/>
      <c r="N129" s="28"/>
    </row>
    <row r="130" spans="2:14" x14ac:dyDescent="0.25">
      <c r="B130" t="s">
        <v>77</v>
      </c>
      <c r="D130" s="7"/>
      <c r="E130" s="90"/>
      <c r="F130" s="89"/>
      <c r="G130" s="89"/>
      <c r="H130" s="89"/>
      <c r="L130" s="28"/>
      <c r="M130" s="76"/>
      <c r="N130" s="28"/>
    </row>
    <row r="131" spans="2:14" x14ac:dyDescent="0.25">
      <c r="B131" t="s">
        <v>79</v>
      </c>
      <c r="D131" s="147"/>
      <c r="E131" s="90"/>
      <c r="F131" s="89"/>
      <c r="G131" s="89"/>
      <c r="H131" s="89"/>
      <c r="L131" s="28"/>
      <c r="M131" s="76"/>
      <c r="N131" s="28"/>
    </row>
    <row r="132" spans="2:14" x14ac:dyDescent="0.25">
      <c r="B132" t="s">
        <v>93</v>
      </c>
      <c r="D132" s="147"/>
      <c r="E132" s="90"/>
      <c r="F132" s="89"/>
      <c r="G132" s="89"/>
      <c r="H132" s="89"/>
      <c r="L132" s="28"/>
      <c r="M132" s="76"/>
      <c r="N132" s="28"/>
    </row>
    <row r="133" spans="2:14" x14ac:dyDescent="0.25">
      <c r="B133" t="s">
        <v>78</v>
      </c>
      <c r="D133" s="7"/>
      <c r="E133" s="90"/>
      <c r="F133" s="89"/>
      <c r="G133" s="89"/>
      <c r="H133" s="89"/>
      <c r="L133" s="28"/>
      <c r="M133" s="76"/>
      <c r="N133" s="28"/>
    </row>
    <row r="134" spans="2:14" x14ac:dyDescent="0.25">
      <c r="B134" t="s">
        <v>80</v>
      </c>
      <c r="D134" s="7"/>
      <c r="E134" s="90"/>
      <c r="F134" s="89"/>
      <c r="G134" s="89"/>
      <c r="H134" s="89"/>
      <c r="L134" s="28"/>
      <c r="M134" s="76"/>
      <c r="N134" s="28"/>
    </row>
    <row r="135" spans="2:14" x14ac:dyDescent="0.25">
      <c r="B135" t="s">
        <v>81</v>
      </c>
      <c r="D135" s="148"/>
      <c r="E135" s="90"/>
      <c r="F135" s="89"/>
      <c r="G135" s="89"/>
      <c r="H135" s="89"/>
      <c r="L135" s="28"/>
      <c r="M135" s="76"/>
      <c r="N135" s="28"/>
    </row>
    <row r="136" spans="2:14" x14ac:dyDescent="0.25">
      <c r="B136" t="s">
        <v>82</v>
      </c>
      <c r="D136" s="148"/>
      <c r="E136" s="90"/>
      <c r="F136" s="89"/>
      <c r="G136" s="89"/>
      <c r="H136" s="89"/>
      <c r="L136" s="28"/>
      <c r="M136" s="76"/>
      <c r="N136" s="28"/>
    </row>
    <row r="137" spans="2:14" x14ac:dyDescent="0.25">
      <c r="B137" t="s">
        <v>89</v>
      </c>
      <c r="D137" s="148"/>
      <c r="E137" s="90"/>
      <c r="F137" s="89"/>
      <c r="G137" s="89"/>
      <c r="H137" s="89"/>
      <c r="L137" s="28"/>
      <c r="M137" s="76"/>
      <c r="N137" s="28"/>
    </row>
    <row r="138" spans="2:14" x14ac:dyDescent="0.25">
      <c r="B138" t="s">
        <v>90</v>
      </c>
      <c r="D138" s="149"/>
      <c r="E138" s="90"/>
      <c r="F138" s="89"/>
      <c r="G138" s="89"/>
      <c r="H138" s="89"/>
      <c r="L138" s="28"/>
      <c r="M138" s="76"/>
      <c r="N138" s="28"/>
    </row>
    <row r="139" spans="2:14" x14ac:dyDescent="0.25">
      <c r="B139" t="s">
        <v>84</v>
      </c>
      <c r="D139" s="150"/>
      <c r="E139" s="90"/>
      <c r="F139" s="89"/>
      <c r="G139" s="89"/>
      <c r="H139" s="89"/>
      <c r="L139" s="28"/>
      <c r="M139" s="76"/>
      <c r="N139" s="28"/>
    </row>
    <row r="140" spans="2:14" x14ac:dyDescent="0.25">
      <c r="B140" t="s">
        <v>85</v>
      </c>
      <c r="D140" s="150"/>
      <c r="E140" s="90"/>
      <c r="F140" s="89"/>
      <c r="G140" s="89"/>
      <c r="H140" s="89"/>
      <c r="L140" s="28"/>
      <c r="M140" s="76"/>
      <c r="N140" s="28"/>
    </row>
    <row r="141" spans="2:14" x14ac:dyDescent="0.25">
      <c r="B141" t="s">
        <v>86</v>
      </c>
      <c r="D141" s="150"/>
      <c r="E141" s="90"/>
      <c r="F141" s="89"/>
      <c r="G141" s="89"/>
      <c r="H141" s="89"/>
      <c r="L141" s="28"/>
      <c r="M141" s="76"/>
      <c r="N141" s="28"/>
    </row>
    <row r="142" spans="2:14" x14ac:dyDescent="0.25">
      <c r="B142" t="s">
        <v>87</v>
      </c>
      <c r="D142" s="150"/>
      <c r="E142" s="90"/>
      <c r="F142" s="89"/>
      <c r="G142" s="89"/>
      <c r="H142" s="89"/>
      <c r="L142" s="28"/>
      <c r="M142" s="76"/>
      <c r="N142" s="28"/>
    </row>
    <row r="143" spans="2:14" x14ac:dyDescent="0.25">
      <c r="B143" t="s">
        <v>88</v>
      </c>
      <c r="D143" s="150"/>
      <c r="E143" s="90"/>
      <c r="F143" s="89"/>
      <c r="G143" s="89"/>
      <c r="H143" s="89"/>
      <c r="L143" s="28"/>
      <c r="M143" s="76"/>
      <c r="N143" s="28"/>
    </row>
    <row r="144" spans="2:14" x14ac:dyDescent="0.25">
      <c r="B144" t="s">
        <v>91</v>
      </c>
      <c r="D144" s="150"/>
      <c r="E144" s="90"/>
      <c r="F144" s="89"/>
      <c r="G144" s="89"/>
      <c r="H144" s="89"/>
      <c r="L144" s="28"/>
      <c r="M144" s="76"/>
      <c r="N144" s="28"/>
    </row>
    <row r="145" spans="2:22" x14ac:dyDescent="0.25">
      <c r="L145" s="28"/>
      <c r="M145" s="76"/>
      <c r="N145" s="28"/>
    </row>
    <row r="146" spans="2:22" x14ac:dyDescent="0.25">
      <c r="L146" s="28"/>
      <c r="M146" s="76"/>
      <c r="N146" s="28"/>
    </row>
    <row r="147" spans="2:22" x14ac:dyDescent="0.25">
      <c r="L147" s="28"/>
      <c r="M147" s="76"/>
      <c r="N147" s="28"/>
    </row>
    <row r="148" spans="2:22" x14ac:dyDescent="0.25">
      <c r="L148" s="28"/>
      <c r="M148" s="76"/>
      <c r="N148" s="28"/>
    </row>
    <row r="149" spans="2:22" x14ac:dyDescent="0.25">
      <c r="L149" s="28"/>
      <c r="M149" s="76"/>
      <c r="N149" s="28"/>
    </row>
    <row r="151" spans="2:22" ht="21" hidden="1" customHeight="1" x14ac:dyDescent="0.35">
      <c r="B151" s="176" t="s">
        <v>123</v>
      </c>
      <c r="C151" s="178"/>
      <c r="D151" s="178"/>
      <c r="E151" s="177"/>
      <c r="I151" s="176" t="s">
        <v>124</v>
      </c>
      <c r="J151" s="177"/>
      <c r="K151" s="78"/>
      <c r="N151" s="81"/>
      <c r="O151" s="81"/>
      <c r="P151" s="81"/>
    </row>
    <row r="152" spans="2:22" s="39" customFormat="1" ht="21" hidden="1" x14ac:dyDescent="0.35">
      <c r="B152" s="78"/>
      <c r="C152" s="78"/>
      <c r="D152" s="78"/>
      <c r="E152" s="78"/>
      <c r="I152" s="78"/>
      <c r="J152" s="78"/>
      <c r="K152" s="78"/>
      <c r="N152" s="40"/>
      <c r="O152" s="40"/>
      <c r="P152" s="40"/>
    </row>
    <row r="153" spans="2:22" s="10" customFormat="1" hidden="1" x14ac:dyDescent="0.25">
      <c r="B153" s="62"/>
      <c r="C153" s="62"/>
      <c r="D153" s="62"/>
      <c r="E153" s="22" t="s">
        <v>5</v>
      </c>
      <c r="F153" s="33" t="s">
        <v>107</v>
      </c>
      <c r="G153" s="33"/>
      <c r="H153" s="33"/>
      <c r="I153" s="22" t="s">
        <v>5</v>
      </c>
      <c r="J153" s="33" t="s">
        <v>107</v>
      </c>
      <c r="K153" s="9"/>
      <c r="L153" s="124" t="s">
        <v>130</v>
      </c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</row>
    <row r="154" spans="2:22" hidden="1" x14ac:dyDescent="0.25">
      <c r="B154" s="73" t="s">
        <v>2</v>
      </c>
      <c r="C154" s="73"/>
      <c r="D154" s="73"/>
      <c r="E154" s="5"/>
      <c r="I154" s="73" t="s">
        <v>2</v>
      </c>
      <c r="J154" s="19">
        <f t="shared" ref="J154:J157" si="13">L154+M154+N154+O154+P154+R154+S154+T154+V154+W154</f>
        <v>0</v>
      </c>
      <c r="K154" s="72"/>
      <c r="N154" s="65"/>
    </row>
    <row r="155" spans="2:22" hidden="1" x14ac:dyDescent="0.25">
      <c r="B155" s="8" t="s">
        <v>3</v>
      </c>
      <c r="C155" s="8"/>
      <c r="D155" s="8"/>
      <c r="E155" s="5"/>
      <c r="I155" s="8" t="s">
        <v>3</v>
      </c>
      <c r="J155" s="19">
        <f t="shared" si="13"/>
        <v>0</v>
      </c>
      <c r="K155" s="28"/>
      <c r="N155" s="73"/>
    </row>
    <row r="156" spans="2:22" hidden="1" x14ac:dyDescent="0.25">
      <c r="B156" s="8" t="s">
        <v>4</v>
      </c>
      <c r="C156" s="8"/>
      <c r="D156" s="8"/>
      <c r="E156" s="5"/>
      <c r="I156" s="8" t="s">
        <v>4</v>
      </c>
      <c r="J156" s="19">
        <f t="shared" si="13"/>
        <v>0</v>
      </c>
      <c r="K156" s="28"/>
      <c r="N156" s="57"/>
    </row>
    <row r="157" spans="2:22" hidden="1" x14ac:dyDescent="0.25">
      <c r="B157" s="8" t="s">
        <v>102</v>
      </c>
      <c r="C157" s="8"/>
      <c r="D157" s="8"/>
      <c r="E157" s="5"/>
      <c r="I157" s="8" t="s">
        <v>102</v>
      </c>
      <c r="J157" s="19">
        <f t="shared" si="13"/>
        <v>0</v>
      </c>
      <c r="K157" s="28"/>
    </row>
    <row r="158" spans="2:22" hidden="1" x14ac:dyDescent="0.25">
      <c r="B158" s="8"/>
      <c r="C158" s="8"/>
      <c r="D158" s="8"/>
      <c r="E158" s="5"/>
      <c r="I158" s="8"/>
      <c r="J158" s="22" t="s">
        <v>5</v>
      </c>
      <c r="K158" s="9"/>
    </row>
    <row r="159" spans="2:22" hidden="1" x14ac:dyDescent="0.25">
      <c r="B159" s="8"/>
      <c r="C159" s="8"/>
      <c r="D159" s="8"/>
      <c r="E159" s="22" t="s">
        <v>5</v>
      </c>
      <c r="I159" s="8" t="s">
        <v>6</v>
      </c>
      <c r="J159" s="19">
        <f t="shared" ref="J159:J164" si="14">L159+M159+N159+O159+P159+R159+S159+T159+V159+W159</f>
        <v>0</v>
      </c>
      <c r="K159" s="39"/>
    </row>
    <row r="160" spans="2:22" hidden="1" x14ac:dyDescent="0.25">
      <c r="B160" s="8" t="s">
        <v>6</v>
      </c>
      <c r="C160" s="8"/>
      <c r="D160" s="8"/>
      <c r="E160" s="5"/>
      <c r="I160" s="8" t="s">
        <v>7</v>
      </c>
      <c r="J160" s="19">
        <f t="shared" si="14"/>
        <v>89.08</v>
      </c>
      <c r="K160" s="54"/>
      <c r="L160">
        <v>89.08</v>
      </c>
    </row>
    <row r="161" spans="2:14" hidden="1" x14ac:dyDescent="0.25">
      <c r="B161" s="8" t="s">
        <v>7</v>
      </c>
      <c r="C161" s="8"/>
      <c r="D161" s="8"/>
      <c r="E161" s="5"/>
      <c r="I161" s="8" t="s">
        <v>126</v>
      </c>
      <c r="J161" s="19">
        <f t="shared" si="14"/>
        <v>70</v>
      </c>
      <c r="K161" s="54"/>
      <c r="L161" s="54">
        <v>70</v>
      </c>
    </row>
    <row r="162" spans="2:14" hidden="1" x14ac:dyDescent="0.25">
      <c r="E162" s="22" t="s">
        <v>5</v>
      </c>
      <c r="I162" s="79" t="s">
        <v>127</v>
      </c>
      <c r="J162" s="19">
        <f t="shared" si="14"/>
        <v>0</v>
      </c>
      <c r="K162" s="54"/>
    </row>
    <row r="163" spans="2:14" hidden="1" x14ac:dyDescent="0.25">
      <c r="B163" s="50" t="s">
        <v>8</v>
      </c>
      <c r="C163" s="73"/>
      <c r="D163" s="73"/>
      <c r="E163" s="5"/>
      <c r="J163" s="22" t="s">
        <v>5</v>
      </c>
      <c r="K163" s="9"/>
    </row>
    <row r="164" spans="2:14" hidden="1" x14ac:dyDescent="0.25">
      <c r="B164" s="6" t="s">
        <v>9</v>
      </c>
      <c r="C164" s="6"/>
      <c r="D164" s="6"/>
      <c r="E164" s="5"/>
      <c r="I164" s="57" t="s">
        <v>8</v>
      </c>
      <c r="J164" s="19">
        <f t="shared" si="14"/>
        <v>29.92</v>
      </c>
      <c r="K164" s="54"/>
      <c r="L164" s="28">
        <v>13.78</v>
      </c>
      <c r="M164">
        <v>16.14</v>
      </c>
    </row>
    <row r="165" spans="2:14" hidden="1" x14ac:dyDescent="0.25">
      <c r="B165" s="6" t="s">
        <v>11</v>
      </c>
      <c r="C165" s="6"/>
      <c r="D165" s="6"/>
      <c r="E165" s="5"/>
      <c r="I165" s="6" t="s">
        <v>9</v>
      </c>
      <c r="J165" s="19"/>
      <c r="K165" s="54"/>
      <c r="L165" s="17"/>
    </row>
    <row r="166" spans="2:14" hidden="1" x14ac:dyDescent="0.25">
      <c r="B166" s="6"/>
      <c r="C166" s="6"/>
      <c r="D166" s="6"/>
      <c r="I166" s="6" t="s">
        <v>11</v>
      </c>
      <c r="J166" s="51"/>
      <c r="K166" s="54"/>
      <c r="L166" s="17"/>
    </row>
    <row r="167" spans="2:14" hidden="1" x14ac:dyDescent="0.25">
      <c r="B167" s="6"/>
      <c r="C167" s="6"/>
      <c r="D167" s="6"/>
      <c r="E167" s="23" t="s">
        <v>13</v>
      </c>
      <c r="F167" s="36" t="s">
        <v>108</v>
      </c>
      <c r="G167" s="136"/>
      <c r="H167" s="136"/>
      <c r="I167" s="6"/>
      <c r="J167" s="23" t="s">
        <v>13</v>
      </c>
      <c r="K167" s="36" t="s">
        <v>108</v>
      </c>
      <c r="L167" s="17"/>
    </row>
    <row r="168" spans="2:14" hidden="1" x14ac:dyDescent="0.25">
      <c r="B168" s="20" t="s">
        <v>12</v>
      </c>
      <c r="C168" s="20"/>
      <c r="D168" s="20"/>
      <c r="E168" s="5"/>
      <c r="I168" s="20" t="s">
        <v>12</v>
      </c>
      <c r="J168" s="19">
        <f t="shared" ref="J168" si="15">L168+M168+N168+O168+P168+R168+S168+T168+V168+W168</f>
        <v>7</v>
      </c>
      <c r="K168" s="19">
        <v>4</v>
      </c>
      <c r="L168" s="28">
        <v>7</v>
      </c>
      <c r="M168" s="10"/>
      <c r="N168" s="10"/>
    </row>
    <row r="169" spans="2:14" hidden="1" x14ac:dyDescent="0.25">
      <c r="B169" s="6"/>
      <c r="C169" s="6"/>
      <c r="D169" s="6"/>
      <c r="I169" s="6"/>
      <c r="J169" s="52"/>
      <c r="K169" s="52"/>
    </row>
    <row r="170" spans="2:14" hidden="1" x14ac:dyDescent="0.25">
      <c r="B170" s="6"/>
      <c r="C170" s="6"/>
      <c r="D170" s="6"/>
      <c r="I170" s="6"/>
      <c r="J170" s="52"/>
      <c r="K170" s="52"/>
    </row>
    <row r="171" spans="2:14" hidden="1" x14ac:dyDescent="0.25">
      <c r="E171" s="22" t="s">
        <v>5</v>
      </c>
      <c r="J171" s="22" t="s">
        <v>5</v>
      </c>
      <c r="K171" s="9"/>
    </row>
    <row r="172" spans="2:14" hidden="1" x14ac:dyDescent="0.25">
      <c r="B172" s="27" t="s">
        <v>17</v>
      </c>
      <c r="C172" s="27"/>
      <c r="D172" s="27"/>
      <c r="E172" s="5"/>
      <c r="I172" s="27" t="s">
        <v>17</v>
      </c>
      <c r="J172" s="19">
        <f t="shared" ref="J172:J176" si="16">L172+M172+N172+O172+P172+R172+S172+T172+V172+W172</f>
        <v>0</v>
      </c>
      <c r="K172" s="28"/>
    </row>
    <row r="173" spans="2:14" hidden="1" x14ac:dyDescent="0.25">
      <c r="B173" t="s">
        <v>16</v>
      </c>
      <c r="E173" s="5"/>
      <c r="I173" t="s">
        <v>16</v>
      </c>
      <c r="J173" s="19">
        <f t="shared" si="16"/>
        <v>0</v>
      </c>
      <c r="K173" s="28"/>
    </row>
    <row r="174" spans="2:14" hidden="1" x14ac:dyDescent="0.25">
      <c r="B174" t="s">
        <v>32</v>
      </c>
      <c r="E174" s="5"/>
      <c r="I174" t="s">
        <v>32</v>
      </c>
      <c r="J174" s="19">
        <f t="shared" si="16"/>
        <v>0</v>
      </c>
      <c r="K174" s="28"/>
    </row>
    <row r="175" spans="2:14" hidden="1" x14ac:dyDescent="0.25">
      <c r="B175" t="s">
        <v>15</v>
      </c>
      <c r="E175" s="5"/>
      <c r="I175" t="s">
        <v>15</v>
      </c>
      <c r="J175" s="19">
        <f t="shared" si="16"/>
        <v>10</v>
      </c>
      <c r="K175" s="28"/>
      <c r="L175" s="52">
        <v>10</v>
      </c>
    </row>
    <row r="176" spans="2:14" hidden="1" x14ac:dyDescent="0.25">
      <c r="B176" t="s">
        <v>33</v>
      </c>
      <c r="E176" s="5"/>
      <c r="I176" t="s">
        <v>33</v>
      </c>
      <c r="J176" s="19">
        <f t="shared" si="16"/>
        <v>0</v>
      </c>
      <c r="K176" s="28"/>
      <c r="L176" s="52"/>
    </row>
    <row r="177" spans="2:13" hidden="1" x14ac:dyDescent="0.25">
      <c r="B177" t="s">
        <v>18</v>
      </c>
      <c r="E177" s="5"/>
      <c r="I177" t="s">
        <v>18</v>
      </c>
      <c r="J177" s="19">
        <f>L177+M177+N177+O177+P177+R177+S177+T177+V177+W177</f>
        <v>5.08</v>
      </c>
      <c r="K177" s="28"/>
      <c r="L177" s="52">
        <v>3.22</v>
      </c>
      <c r="M177">
        <v>1.86</v>
      </c>
    </row>
    <row r="178" spans="2:13" hidden="1" x14ac:dyDescent="0.25">
      <c r="B178" t="s">
        <v>19</v>
      </c>
      <c r="E178" s="5"/>
      <c r="I178" t="s">
        <v>19</v>
      </c>
      <c r="J178" s="19">
        <f t="shared" ref="J178:J191" si="17">L178+M178+N178+O178+P178+R178+S178+T178+V178+W178</f>
        <v>11.95</v>
      </c>
      <c r="K178" s="28"/>
      <c r="L178" s="52">
        <v>11.95</v>
      </c>
    </row>
    <row r="179" spans="2:13" hidden="1" x14ac:dyDescent="0.25">
      <c r="B179" t="s">
        <v>20</v>
      </c>
      <c r="E179" s="5"/>
      <c r="I179" t="s">
        <v>20</v>
      </c>
      <c r="J179" s="19">
        <f t="shared" si="17"/>
        <v>0</v>
      </c>
      <c r="K179" s="28"/>
      <c r="L179" s="52"/>
    </row>
    <row r="180" spans="2:13" hidden="1" x14ac:dyDescent="0.25">
      <c r="B180" t="s">
        <v>21</v>
      </c>
      <c r="E180" s="5"/>
      <c r="I180" t="s">
        <v>21</v>
      </c>
      <c r="J180" s="19">
        <f t="shared" si="17"/>
        <v>0</v>
      </c>
      <c r="K180" s="28"/>
      <c r="L180" s="52"/>
    </row>
    <row r="181" spans="2:13" hidden="1" x14ac:dyDescent="0.25">
      <c r="B181" t="s">
        <v>22</v>
      </c>
      <c r="E181" s="5"/>
      <c r="I181" t="s">
        <v>22</v>
      </c>
      <c r="J181" s="19">
        <f t="shared" si="17"/>
        <v>0</v>
      </c>
      <c r="K181" s="28"/>
      <c r="L181" s="52"/>
    </row>
    <row r="182" spans="2:13" hidden="1" x14ac:dyDescent="0.25">
      <c r="B182" t="s">
        <v>23</v>
      </c>
      <c r="E182" s="5"/>
      <c r="I182" t="s">
        <v>23</v>
      </c>
      <c r="J182" s="19">
        <f t="shared" si="17"/>
        <v>0</v>
      </c>
      <c r="K182" s="28"/>
      <c r="L182" s="52"/>
    </row>
    <row r="183" spans="2:13" hidden="1" x14ac:dyDescent="0.25">
      <c r="B183" t="s">
        <v>24</v>
      </c>
      <c r="E183" s="5"/>
      <c r="I183" t="s">
        <v>24</v>
      </c>
      <c r="J183" s="19">
        <f t="shared" si="17"/>
        <v>0</v>
      </c>
      <c r="K183" s="28"/>
      <c r="L183" s="52"/>
    </row>
    <row r="184" spans="2:13" hidden="1" x14ac:dyDescent="0.25">
      <c r="B184" t="s">
        <v>25</v>
      </c>
      <c r="E184" s="5"/>
      <c r="I184" t="s">
        <v>25</v>
      </c>
      <c r="J184" s="19">
        <f t="shared" si="17"/>
        <v>0</v>
      </c>
      <c r="K184" s="28"/>
      <c r="L184" s="80"/>
    </row>
    <row r="185" spans="2:13" hidden="1" x14ac:dyDescent="0.25">
      <c r="B185" t="s">
        <v>26</v>
      </c>
      <c r="E185" s="5"/>
      <c r="I185" t="s">
        <v>26</v>
      </c>
      <c r="J185" s="19">
        <f t="shared" si="17"/>
        <v>0</v>
      </c>
      <c r="K185" s="28"/>
      <c r="L185" s="80"/>
    </row>
    <row r="186" spans="2:13" hidden="1" x14ac:dyDescent="0.25">
      <c r="B186" t="s">
        <v>27</v>
      </c>
      <c r="E186" s="5"/>
      <c r="I186" t="s">
        <v>27</v>
      </c>
      <c r="J186" s="19">
        <f t="shared" si="17"/>
        <v>2.2000000000000002</v>
      </c>
      <c r="K186" s="28"/>
      <c r="L186" s="28">
        <v>2.2000000000000002</v>
      </c>
    </row>
    <row r="187" spans="2:13" hidden="1" x14ac:dyDescent="0.25">
      <c r="B187" t="s">
        <v>28</v>
      </c>
      <c r="E187" s="5"/>
      <c r="I187" t="s">
        <v>28</v>
      </c>
      <c r="J187" s="19">
        <f t="shared" si="17"/>
        <v>0</v>
      </c>
      <c r="K187" s="28"/>
      <c r="L187" s="28"/>
    </row>
    <row r="188" spans="2:13" hidden="1" x14ac:dyDescent="0.25">
      <c r="B188" t="s">
        <v>29</v>
      </c>
      <c r="E188" s="5"/>
      <c r="I188" t="s">
        <v>29</v>
      </c>
      <c r="J188" s="19">
        <f t="shared" si="17"/>
        <v>0</v>
      </c>
      <c r="K188" s="28"/>
      <c r="L188" s="28"/>
    </row>
    <row r="189" spans="2:13" hidden="1" x14ac:dyDescent="0.25">
      <c r="B189" t="s">
        <v>30</v>
      </c>
      <c r="E189" s="5"/>
      <c r="I189" t="s">
        <v>30</v>
      </c>
      <c r="J189" s="19">
        <f t="shared" si="17"/>
        <v>0</v>
      </c>
      <c r="K189" s="28"/>
      <c r="L189" s="28"/>
    </row>
    <row r="190" spans="2:13" hidden="1" x14ac:dyDescent="0.25">
      <c r="B190" t="s">
        <v>31</v>
      </c>
      <c r="E190" s="5"/>
      <c r="I190" t="s">
        <v>31</v>
      </c>
      <c r="J190" s="19">
        <f t="shared" si="17"/>
        <v>0</v>
      </c>
      <c r="K190" s="28"/>
      <c r="L190" s="28"/>
    </row>
    <row r="191" spans="2:13" hidden="1" x14ac:dyDescent="0.25">
      <c r="B191" t="s">
        <v>35</v>
      </c>
      <c r="E191" s="5"/>
      <c r="I191" t="s">
        <v>35</v>
      </c>
      <c r="J191" s="19">
        <f t="shared" si="17"/>
        <v>1.86</v>
      </c>
      <c r="K191" s="28"/>
      <c r="L191" s="28">
        <v>1.86</v>
      </c>
    </row>
    <row r="192" spans="2:13" hidden="1" x14ac:dyDescent="0.25">
      <c r="B192" t="s">
        <v>36</v>
      </c>
      <c r="E192" s="5"/>
      <c r="I192" t="s">
        <v>36</v>
      </c>
      <c r="J192" s="19"/>
      <c r="K192" s="28"/>
    </row>
    <row r="193" spans="2:15" hidden="1" x14ac:dyDescent="0.25">
      <c r="J193" s="52"/>
      <c r="K193" s="52"/>
    </row>
    <row r="194" spans="2:15" hidden="1" x14ac:dyDescent="0.25">
      <c r="E194" s="21" t="s">
        <v>119</v>
      </c>
      <c r="J194" s="21" t="s">
        <v>119</v>
      </c>
      <c r="K194" s="54"/>
    </row>
    <row r="195" spans="2:15" hidden="1" x14ac:dyDescent="0.25">
      <c r="B195" s="50" t="s">
        <v>48</v>
      </c>
      <c r="C195" s="73"/>
      <c r="D195" s="73"/>
      <c r="E195" s="5"/>
      <c r="I195" s="57" t="s">
        <v>48</v>
      </c>
      <c r="J195" s="19">
        <f t="shared" ref="J195:J198" si="18">L195+M195+N195+O195+P195+R195+S195+T195+V195</f>
        <v>13</v>
      </c>
      <c r="K195" s="54"/>
      <c r="L195" s="58">
        <v>10</v>
      </c>
      <c r="M195">
        <v>1</v>
      </c>
      <c r="N195" s="54">
        <v>1</v>
      </c>
      <c r="O195" s="54">
        <v>1</v>
      </c>
    </row>
    <row r="196" spans="2:15" hidden="1" x14ac:dyDescent="0.25">
      <c r="B196" t="s">
        <v>49</v>
      </c>
      <c r="E196" s="5"/>
      <c r="I196" t="s">
        <v>49</v>
      </c>
      <c r="J196" s="19">
        <f t="shared" si="18"/>
        <v>0</v>
      </c>
      <c r="K196" s="54"/>
    </row>
    <row r="197" spans="2:15" hidden="1" x14ac:dyDescent="0.25">
      <c r="B197" t="s">
        <v>58</v>
      </c>
      <c r="E197" s="5"/>
      <c r="I197" t="s">
        <v>58</v>
      </c>
      <c r="J197" s="19">
        <f t="shared" si="18"/>
        <v>0</v>
      </c>
      <c r="K197" s="54"/>
    </row>
    <row r="198" spans="2:15" hidden="1" x14ac:dyDescent="0.25">
      <c r="B198" t="s">
        <v>101</v>
      </c>
      <c r="E198" s="5"/>
      <c r="I198" t="s">
        <v>101</v>
      </c>
      <c r="J198" s="19">
        <f t="shared" si="18"/>
        <v>0</v>
      </c>
      <c r="K198" s="54"/>
    </row>
    <row r="199" spans="2:15" hidden="1" x14ac:dyDescent="0.25">
      <c r="J199" s="52"/>
      <c r="K199" s="58"/>
    </row>
    <row r="200" spans="2:15" hidden="1" x14ac:dyDescent="0.25">
      <c r="J200" s="52"/>
      <c r="K200" s="58"/>
    </row>
    <row r="201" spans="2:15" hidden="1" x14ac:dyDescent="0.25">
      <c r="J201" s="52"/>
      <c r="K201" s="58"/>
    </row>
    <row r="202" spans="2:15" hidden="1" x14ac:dyDescent="0.25">
      <c r="E202" s="22" t="s">
        <v>5</v>
      </c>
      <c r="J202" s="22" t="s">
        <v>5</v>
      </c>
      <c r="K202" s="9"/>
    </row>
    <row r="203" spans="2:15" hidden="1" x14ac:dyDescent="0.25">
      <c r="B203" s="27" t="s">
        <v>50</v>
      </c>
      <c r="C203" s="27"/>
      <c r="D203" s="27"/>
      <c r="E203" s="5"/>
      <c r="I203" s="27" t="s">
        <v>50</v>
      </c>
      <c r="J203" s="19">
        <f t="shared" ref="J203:J214" si="19">L203+M203+N203+O203+P203+R203+S203+T203+V203+W203</f>
        <v>4</v>
      </c>
      <c r="K203" s="54"/>
      <c r="L203" s="58">
        <v>4</v>
      </c>
    </row>
    <row r="204" spans="2:15" hidden="1" x14ac:dyDescent="0.25">
      <c r="B204" t="s">
        <v>51</v>
      </c>
      <c r="E204" s="5"/>
      <c r="I204" t="s">
        <v>51</v>
      </c>
      <c r="J204" s="19">
        <f t="shared" si="19"/>
        <v>4</v>
      </c>
      <c r="K204" s="54"/>
      <c r="L204" s="58">
        <v>3</v>
      </c>
      <c r="M204" s="85">
        <v>1</v>
      </c>
    </row>
    <row r="205" spans="2:15" hidden="1" x14ac:dyDescent="0.25">
      <c r="B205" t="s">
        <v>52</v>
      </c>
      <c r="E205" s="5"/>
      <c r="I205" t="s">
        <v>52</v>
      </c>
      <c r="J205" s="19">
        <f t="shared" si="19"/>
        <v>60</v>
      </c>
      <c r="K205" s="54"/>
      <c r="L205" s="58">
        <v>50</v>
      </c>
      <c r="M205">
        <v>10</v>
      </c>
    </row>
    <row r="206" spans="2:15" hidden="1" x14ac:dyDescent="0.25">
      <c r="B206" t="s">
        <v>97</v>
      </c>
      <c r="E206" s="5"/>
      <c r="I206" t="s">
        <v>97</v>
      </c>
      <c r="J206" s="19">
        <f t="shared" si="19"/>
        <v>0</v>
      </c>
      <c r="K206" s="54"/>
      <c r="L206" s="58"/>
    </row>
    <row r="207" spans="2:15" hidden="1" x14ac:dyDescent="0.25">
      <c r="B207" t="s">
        <v>98</v>
      </c>
      <c r="E207" s="5"/>
      <c r="I207" t="s">
        <v>98</v>
      </c>
      <c r="J207" s="19">
        <f t="shared" si="19"/>
        <v>0</v>
      </c>
      <c r="K207" s="54"/>
      <c r="L207" s="58"/>
    </row>
    <row r="208" spans="2:15" hidden="1" x14ac:dyDescent="0.25">
      <c r="B208" t="s">
        <v>96</v>
      </c>
      <c r="E208" s="5"/>
      <c r="I208" t="s">
        <v>96</v>
      </c>
      <c r="J208" s="19">
        <f t="shared" si="19"/>
        <v>0</v>
      </c>
      <c r="K208" s="54"/>
      <c r="L208" s="58"/>
    </row>
    <row r="209" spans="2:13" hidden="1" x14ac:dyDescent="0.25">
      <c r="B209" t="s">
        <v>53</v>
      </c>
      <c r="E209" s="5"/>
      <c r="I209" t="s">
        <v>53</v>
      </c>
      <c r="J209" s="19">
        <f t="shared" si="19"/>
        <v>34</v>
      </c>
      <c r="K209" s="54"/>
      <c r="L209" s="58">
        <v>4</v>
      </c>
      <c r="M209">
        <v>30</v>
      </c>
    </row>
    <row r="210" spans="2:13" hidden="1" x14ac:dyDescent="0.25">
      <c r="B210" t="s">
        <v>99</v>
      </c>
      <c r="E210" s="19">
        <v>3</v>
      </c>
      <c r="I210" t="s">
        <v>99</v>
      </c>
      <c r="J210" s="19">
        <f t="shared" si="19"/>
        <v>20</v>
      </c>
      <c r="K210" s="54"/>
      <c r="L210">
        <v>20</v>
      </c>
    </row>
    <row r="211" spans="2:13" hidden="1" x14ac:dyDescent="0.25">
      <c r="B211" t="s">
        <v>100</v>
      </c>
      <c r="E211" s="19">
        <v>4</v>
      </c>
      <c r="I211" t="s">
        <v>100</v>
      </c>
      <c r="J211" s="19">
        <f t="shared" si="19"/>
        <v>5</v>
      </c>
      <c r="K211" s="54"/>
      <c r="L211">
        <v>5</v>
      </c>
    </row>
    <row r="212" spans="2:13" hidden="1" x14ac:dyDescent="0.25">
      <c r="B212" t="s">
        <v>54</v>
      </c>
      <c r="E212" s="5"/>
      <c r="I212" t="s">
        <v>54</v>
      </c>
      <c r="J212" s="19">
        <f t="shared" si="19"/>
        <v>0</v>
      </c>
      <c r="K212" s="54"/>
    </row>
    <row r="213" spans="2:13" hidden="1" x14ac:dyDescent="0.25">
      <c r="B213" t="s">
        <v>55</v>
      </c>
      <c r="E213" s="5"/>
      <c r="I213" t="s">
        <v>55</v>
      </c>
      <c r="J213" s="19">
        <f t="shared" si="19"/>
        <v>0</v>
      </c>
      <c r="K213" s="54"/>
    </row>
    <row r="214" spans="2:13" hidden="1" x14ac:dyDescent="0.25">
      <c r="B214" t="s">
        <v>56</v>
      </c>
      <c r="E214" s="5"/>
      <c r="I214" t="s">
        <v>56</v>
      </c>
      <c r="J214" s="19">
        <f t="shared" si="19"/>
        <v>0</v>
      </c>
      <c r="K214" s="54"/>
    </row>
    <row r="215" spans="2:13" hidden="1" x14ac:dyDescent="0.25">
      <c r="J215" s="52"/>
      <c r="K215" s="58"/>
    </row>
    <row r="216" spans="2:13" hidden="1" x14ac:dyDescent="0.25">
      <c r="E216" s="22" t="s">
        <v>5</v>
      </c>
      <c r="J216" s="22" t="s">
        <v>5</v>
      </c>
      <c r="K216" s="9"/>
    </row>
    <row r="217" spans="2:13" hidden="1" x14ac:dyDescent="0.25">
      <c r="B217" s="50" t="s">
        <v>37</v>
      </c>
      <c r="C217" s="73"/>
      <c r="D217" s="73"/>
      <c r="E217" s="5"/>
      <c r="I217" s="57" t="s">
        <v>37</v>
      </c>
      <c r="J217" s="19">
        <f t="shared" ref="J217:J226" si="20">L217+M217+N217+O217+P217+R217+S217+T217+V217+W217</f>
        <v>0</v>
      </c>
      <c r="K217" s="54"/>
    </row>
    <row r="218" spans="2:13" hidden="1" x14ac:dyDescent="0.25">
      <c r="B218" t="s">
        <v>38</v>
      </c>
      <c r="E218" s="5"/>
      <c r="I218" t="s">
        <v>38</v>
      </c>
      <c r="J218" s="19">
        <f t="shared" si="20"/>
        <v>0</v>
      </c>
      <c r="K218" s="54"/>
    </row>
    <row r="219" spans="2:13" hidden="1" x14ac:dyDescent="0.25">
      <c r="B219" t="s">
        <v>39</v>
      </c>
      <c r="E219" s="5"/>
      <c r="I219" t="s">
        <v>39</v>
      </c>
      <c r="J219" s="19">
        <f t="shared" si="20"/>
        <v>0</v>
      </c>
      <c r="K219" s="54"/>
    </row>
    <row r="220" spans="2:13" hidden="1" x14ac:dyDescent="0.25">
      <c r="B220" t="s">
        <v>40</v>
      </c>
      <c r="E220" s="5"/>
      <c r="I220" t="s">
        <v>40</v>
      </c>
      <c r="J220" s="19">
        <f t="shared" si="20"/>
        <v>0</v>
      </c>
      <c r="K220" s="54"/>
    </row>
    <row r="221" spans="2:13" hidden="1" x14ac:dyDescent="0.25">
      <c r="B221" t="s">
        <v>41</v>
      </c>
      <c r="E221" s="5"/>
      <c r="I221" t="s">
        <v>41</v>
      </c>
      <c r="J221" s="19">
        <f t="shared" si="20"/>
        <v>0</v>
      </c>
      <c r="K221" s="28"/>
    </row>
    <row r="222" spans="2:13" hidden="1" x14ac:dyDescent="0.25">
      <c r="B222" t="s">
        <v>42</v>
      </c>
      <c r="E222" s="5"/>
      <c r="I222" t="s">
        <v>42</v>
      </c>
      <c r="J222" s="19">
        <f t="shared" si="20"/>
        <v>0</v>
      </c>
      <c r="K222" s="28"/>
    </row>
    <row r="223" spans="2:13" hidden="1" x14ac:dyDescent="0.25">
      <c r="B223" t="s">
        <v>43</v>
      </c>
      <c r="E223" s="5"/>
      <c r="I223" t="s">
        <v>43</v>
      </c>
      <c r="J223" s="19">
        <f t="shared" si="20"/>
        <v>0</v>
      </c>
      <c r="K223" s="28"/>
    </row>
    <row r="224" spans="2:13" hidden="1" x14ac:dyDescent="0.25">
      <c r="B224" t="s">
        <v>45</v>
      </c>
      <c r="E224" s="5"/>
      <c r="I224" t="s">
        <v>45</v>
      </c>
      <c r="J224" s="19">
        <f t="shared" si="20"/>
        <v>0</v>
      </c>
      <c r="K224" s="28"/>
    </row>
    <row r="225" spans="2:20" hidden="1" x14ac:dyDescent="0.25">
      <c r="B225" t="s">
        <v>104</v>
      </c>
      <c r="E225" s="5"/>
      <c r="I225" t="s">
        <v>104</v>
      </c>
      <c r="J225" s="19">
        <f t="shared" si="20"/>
        <v>0</v>
      </c>
      <c r="K225" s="28"/>
    </row>
    <row r="226" spans="2:20" hidden="1" x14ac:dyDescent="0.25">
      <c r="B226" t="s">
        <v>44</v>
      </c>
      <c r="E226" s="5"/>
      <c r="I226" t="s">
        <v>44</v>
      </c>
      <c r="J226" s="19">
        <f t="shared" si="20"/>
        <v>0</v>
      </c>
      <c r="K226" s="28"/>
    </row>
    <row r="227" spans="2:20" hidden="1" x14ac:dyDescent="0.25">
      <c r="J227" s="52"/>
      <c r="K227" s="52"/>
    </row>
    <row r="228" spans="2:20" hidden="1" x14ac:dyDescent="0.25">
      <c r="J228" s="52"/>
      <c r="K228" s="52"/>
    </row>
    <row r="229" spans="2:20" hidden="1" x14ac:dyDescent="0.25">
      <c r="B229" s="107" t="s">
        <v>61</v>
      </c>
      <c r="C229" s="65"/>
      <c r="D229" s="65"/>
      <c r="I229" s="107" t="s">
        <v>61</v>
      </c>
      <c r="J229" s="52"/>
      <c r="K229" s="52"/>
    </row>
    <row r="230" spans="2:20" hidden="1" x14ac:dyDescent="0.25">
      <c r="B230" s="107"/>
      <c r="C230" s="65"/>
      <c r="D230" s="65"/>
      <c r="E230" s="5"/>
      <c r="I230" s="107"/>
      <c r="J230" s="19">
        <f t="shared" ref="J230:J245" si="21">L230+M230+N230+O230+P230+R230+S230+T230+V230+W230</f>
        <v>0</v>
      </c>
      <c r="K230" s="28"/>
    </row>
    <row r="231" spans="2:20" hidden="1" x14ac:dyDescent="0.25">
      <c r="B231" s="6" t="s">
        <v>62</v>
      </c>
      <c r="C231" s="6"/>
      <c r="D231" s="6"/>
      <c r="E231" s="5"/>
      <c r="I231" s="6" t="s">
        <v>62</v>
      </c>
      <c r="J231" s="19">
        <f t="shared" si="21"/>
        <v>0</v>
      </c>
      <c r="K231" s="28"/>
    </row>
    <row r="232" spans="2:20" hidden="1" x14ac:dyDescent="0.25">
      <c r="B232" s="6" t="s">
        <v>71</v>
      </c>
      <c r="C232" s="6"/>
      <c r="D232" s="6"/>
      <c r="E232" s="5"/>
      <c r="I232" s="6" t="s">
        <v>71</v>
      </c>
      <c r="J232" s="19">
        <f t="shared" si="21"/>
        <v>0</v>
      </c>
      <c r="K232" s="28"/>
    </row>
    <row r="233" spans="2:20" hidden="1" x14ac:dyDescent="0.25">
      <c r="B233" s="6" t="s">
        <v>111</v>
      </c>
      <c r="C233" s="6"/>
      <c r="D233" s="6"/>
      <c r="E233" s="5"/>
      <c r="I233" s="6" t="s">
        <v>111</v>
      </c>
      <c r="J233" s="19">
        <f t="shared" si="21"/>
        <v>0</v>
      </c>
      <c r="K233" s="28"/>
    </row>
    <row r="234" spans="2:20" hidden="1" x14ac:dyDescent="0.25">
      <c r="B234" s="6" t="s">
        <v>63</v>
      </c>
      <c r="C234" s="6"/>
      <c r="D234" s="6"/>
      <c r="E234" s="5"/>
      <c r="I234" s="6" t="s">
        <v>63</v>
      </c>
      <c r="J234" s="19">
        <f t="shared" si="21"/>
        <v>0</v>
      </c>
      <c r="K234" s="28"/>
    </row>
    <row r="235" spans="2:20" hidden="1" x14ac:dyDescent="0.25">
      <c r="B235" s="6" t="s">
        <v>64</v>
      </c>
      <c r="C235" s="6"/>
      <c r="D235" s="6"/>
      <c r="E235" s="5"/>
      <c r="I235" s="6" t="s">
        <v>64</v>
      </c>
      <c r="J235" s="19">
        <f t="shared" si="21"/>
        <v>0</v>
      </c>
      <c r="K235" s="28"/>
    </row>
    <row r="236" spans="2:20" hidden="1" x14ac:dyDescent="0.25">
      <c r="B236" s="123" t="s">
        <v>65</v>
      </c>
      <c r="C236" s="64"/>
      <c r="D236" s="64"/>
      <c r="E236" s="5"/>
      <c r="I236" s="123" t="s">
        <v>65</v>
      </c>
      <c r="J236" s="19">
        <f t="shared" si="21"/>
        <v>0</v>
      </c>
      <c r="K236" s="28"/>
    </row>
    <row r="237" spans="2:20" hidden="1" x14ac:dyDescent="0.25">
      <c r="B237" s="123"/>
      <c r="C237" s="64"/>
      <c r="D237" s="64"/>
      <c r="E237" s="5"/>
      <c r="I237" s="123"/>
      <c r="J237" s="19">
        <f t="shared" si="21"/>
        <v>60</v>
      </c>
      <c r="K237" s="28">
        <v>45</v>
      </c>
      <c r="L237">
        <v>2</v>
      </c>
      <c r="M237">
        <v>8</v>
      </c>
      <c r="N237">
        <v>6</v>
      </c>
      <c r="O237">
        <v>2</v>
      </c>
      <c r="P237">
        <v>2</v>
      </c>
      <c r="R237">
        <v>32</v>
      </c>
      <c r="S237">
        <v>4</v>
      </c>
      <c r="T237">
        <v>4</v>
      </c>
    </row>
    <row r="238" spans="2:20" hidden="1" x14ac:dyDescent="0.25">
      <c r="B238" s="6" t="s">
        <v>68</v>
      </c>
      <c r="C238" s="6"/>
      <c r="D238" s="6"/>
      <c r="E238" s="5"/>
      <c r="I238" s="6" t="s">
        <v>68</v>
      </c>
      <c r="J238" s="19">
        <f t="shared" si="21"/>
        <v>0</v>
      </c>
      <c r="K238" s="28"/>
    </row>
    <row r="239" spans="2:20" hidden="1" x14ac:dyDescent="0.25">
      <c r="B239" s="6" t="s">
        <v>69</v>
      </c>
      <c r="C239" s="6"/>
      <c r="D239" s="6"/>
      <c r="E239" s="5"/>
      <c r="I239" s="6" t="s">
        <v>69</v>
      </c>
      <c r="J239" s="19">
        <f t="shared" si="21"/>
        <v>0</v>
      </c>
      <c r="K239" s="28"/>
    </row>
    <row r="240" spans="2:20" hidden="1" x14ac:dyDescent="0.25">
      <c r="B240" s="20" t="s">
        <v>70</v>
      </c>
      <c r="C240" s="20"/>
      <c r="D240" s="20"/>
      <c r="E240" s="5"/>
      <c r="I240" s="20" t="s">
        <v>70</v>
      </c>
      <c r="J240" s="19">
        <f t="shared" si="21"/>
        <v>0</v>
      </c>
      <c r="K240" s="28"/>
    </row>
    <row r="241" spans="2:12" hidden="1" x14ac:dyDescent="0.25">
      <c r="B241" s="20" t="s">
        <v>72</v>
      </c>
      <c r="C241" s="20"/>
      <c r="D241" s="20"/>
      <c r="E241" s="5"/>
      <c r="I241" s="20" t="s">
        <v>72</v>
      </c>
      <c r="J241" s="19">
        <f t="shared" si="21"/>
        <v>18</v>
      </c>
      <c r="K241" s="28"/>
      <c r="L241">
        <v>18</v>
      </c>
    </row>
    <row r="242" spans="2:12" hidden="1" x14ac:dyDescent="0.25">
      <c r="B242" s="20" t="s">
        <v>110</v>
      </c>
      <c r="C242" s="20"/>
      <c r="D242" s="20"/>
      <c r="E242" s="5"/>
      <c r="I242" s="20" t="s">
        <v>110</v>
      </c>
      <c r="J242" s="19">
        <f t="shared" si="21"/>
        <v>0</v>
      </c>
      <c r="K242" s="28"/>
    </row>
    <row r="243" spans="2:12" hidden="1" x14ac:dyDescent="0.25">
      <c r="B243" s="43" t="s">
        <v>112</v>
      </c>
      <c r="C243" s="43"/>
      <c r="D243" s="43"/>
      <c r="E243" s="5"/>
      <c r="I243" s="40" t="s">
        <v>112</v>
      </c>
      <c r="J243" s="19">
        <f t="shared" si="21"/>
        <v>0</v>
      </c>
      <c r="K243" s="28"/>
    </row>
    <row r="244" spans="2:12" hidden="1" x14ac:dyDescent="0.25">
      <c r="B244" s="45" t="s">
        <v>113</v>
      </c>
      <c r="C244" s="45"/>
      <c r="D244" s="45"/>
      <c r="E244" s="5"/>
      <c r="I244" s="42" t="s">
        <v>113</v>
      </c>
      <c r="J244" s="19">
        <f t="shared" si="21"/>
        <v>0</v>
      </c>
      <c r="K244" s="28"/>
    </row>
    <row r="245" spans="2:12" hidden="1" x14ac:dyDescent="0.25">
      <c r="B245" s="44" t="s">
        <v>122</v>
      </c>
      <c r="C245" s="44"/>
      <c r="D245" s="44"/>
      <c r="E245" s="5"/>
      <c r="I245" s="44" t="s">
        <v>122</v>
      </c>
      <c r="J245" s="19">
        <f t="shared" si="21"/>
        <v>0</v>
      </c>
      <c r="K245" s="28"/>
    </row>
  </sheetData>
  <sheetProtection formatCells="0" formatColumns="0" formatRows="0" insertColumns="0" insertRows="0" insertHyperlinks="0" deleteColumns="0" deleteRows="0" sort="0" autoFilter="0" pivotTables="0"/>
  <mergeCells count="80">
    <mergeCell ref="B88:I88"/>
    <mergeCell ref="B102:I102"/>
    <mergeCell ref="G111:G112"/>
    <mergeCell ref="H111:H112"/>
    <mergeCell ref="F28:F33"/>
    <mergeCell ref="I28:I33"/>
    <mergeCell ref="D111:D112"/>
    <mergeCell ref="B63:I63"/>
    <mergeCell ref="B41:I41"/>
    <mergeCell ref="G28:G33"/>
    <mergeCell ref="H28:H33"/>
    <mergeCell ref="B38:B39"/>
    <mergeCell ref="D28:D33"/>
    <mergeCell ref="E28:E33"/>
    <mergeCell ref="P45:Q45"/>
    <mergeCell ref="P46:Q46"/>
    <mergeCell ref="B229:B230"/>
    <mergeCell ref="B49:B50"/>
    <mergeCell ref="P49:Q49"/>
    <mergeCell ref="B236:B237"/>
    <mergeCell ref="B151:E151"/>
    <mergeCell ref="P58:Q58"/>
    <mergeCell ref="P59:Q59"/>
    <mergeCell ref="P55:Q55"/>
    <mergeCell ref="P56:Q56"/>
    <mergeCell ref="P57:Q57"/>
    <mergeCell ref="B104:B105"/>
    <mergeCell ref="P51:Q51"/>
    <mergeCell ref="P52:Q52"/>
    <mergeCell ref="P53:Q53"/>
    <mergeCell ref="P54:Q54"/>
    <mergeCell ref="P9:R9"/>
    <mergeCell ref="B43:B44"/>
    <mergeCell ref="P50:Q50"/>
    <mergeCell ref="P20:R20"/>
    <mergeCell ref="P21:R21"/>
    <mergeCell ref="P22:R22"/>
    <mergeCell ref="P23:R23"/>
    <mergeCell ref="P24:R24"/>
    <mergeCell ref="P25:R25"/>
    <mergeCell ref="P26:R26"/>
    <mergeCell ref="P27:R27"/>
    <mergeCell ref="B27:B33"/>
    <mergeCell ref="P43:Q43"/>
    <mergeCell ref="P44:Q44"/>
    <mergeCell ref="B16:B17"/>
    <mergeCell ref="P47:Q47"/>
    <mergeCell ref="A13:M13"/>
    <mergeCell ref="F9:M9"/>
    <mergeCell ref="A11:J11"/>
    <mergeCell ref="B25:J25"/>
    <mergeCell ref="B14:J14"/>
    <mergeCell ref="B124:B125"/>
    <mergeCell ref="B4:L4"/>
    <mergeCell ref="B5:L5"/>
    <mergeCell ref="N4:U4"/>
    <mergeCell ref="N5:U5"/>
    <mergeCell ref="N7:R7"/>
    <mergeCell ref="N10:R10"/>
    <mergeCell ref="N11:R11"/>
    <mergeCell ref="P33:R33"/>
    <mergeCell ref="E111:E112"/>
    <mergeCell ref="O38:Q38"/>
    <mergeCell ref="P41:Q41"/>
    <mergeCell ref="A7:L7"/>
    <mergeCell ref="A10:M10"/>
    <mergeCell ref="B90:B91"/>
    <mergeCell ref="A12:M12"/>
    <mergeCell ref="P60:Q60"/>
    <mergeCell ref="P61:Q61"/>
    <mergeCell ref="P62:Q62"/>
    <mergeCell ref="B65:B66"/>
    <mergeCell ref="I151:J151"/>
    <mergeCell ref="I229:I230"/>
    <mergeCell ref="I236:I237"/>
    <mergeCell ref="L153:V153"/>
    <mergeCell ref="B122:E122"/>
    <mergeCell ref="F111:F112"/>
    <mergeCell ref="I111:I112"/>
    <mergeCell ref="B111:B112"/>
  </mergeCells>
  <pageMargins left="0.25" right="0.25" top="0.75" bottom="0.75" header="0.3" footer="0.3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3:P71"/>
  <sheetViews>
    <sheetView topLeftCell="A19" zoomScaleNormal="100" workbookViewId="0">
      <selection activeCell="J48" sqref="J48"/>
    </sheetView>
  </sheetViews>
  <sheetFormatPr baseColWidth="10" defaultRowHeight="15" x14ac:dyDescent="0.25"/>
  <cols>
    <col min="1" max="1" width="4.28515625" customWidth="1"/>
    <col min="2" max="2" width="25.140625" customWidth="1"/>
    <col min="3" max="3" width="15.85546875" customWidth="1"/>
    <col min="4" max="4" width="10.5703125" customWidth="1"/>
    <col min="5" max="5" width="24.5703125" customWidth="1"/>
    <col min="6" max="6" width="14" customWidth="1"/>
    <col min="7" max="7" width="10" customWidth="1"/>
    <col min="8" max="8" width="10" style="10" customWidth="1"/>
    <col min="9" max="9" width="32.7109375" customWidth="1"/>
    <col min="10" max="10" width="20.28515625" customWidth="1"/>
    <col min="11" max="11" width="17" customWidth="1"/>
    <col min="12" max="12" width="2.28515625" customWidth="1"/>
    <col min="13" max="13" width="10.28515625" customWidth="1"/>
    <col min="15" max="15" width="11.42578125" customWidth="1"/>
    <col min="16" max="16" width="2.85546875" customWidth="1"/>
  </cols>
  <sheetData>
    <row r="3" spans="1:16" s="25" customFormat="1" ht="15" customHeight="1" x14ac:dyDescent="0.25">
      <c r="A3" s="32" t="s">
        <v>106</v>
      </c>
      <c r="B3" s="32"/>
      <c r="C3" s="32"/>
      <c r="D3" s="32"/>
      <c r="E3" s="32"/>
      <c r="F3" s="32"/>
      <c r="G3" s="32"/>
      <c r="H3" s="32"/>
      <c r="I3" s="34"/>
      <c r="J3" s="34"/>
      <c r="K3" s="34"/>
      <c r="L3" s="34"/>
      <c r="M3" s="34"/>
    </row>
    <row r="4" spans="1:16" s="25" customFormat="1" ht="18.75" customHeight="1" x14ac:dyDescent="0.25">
      <c r="A4" s="32"/>
      <c r="B4" s="114" t="s">
        <v>95</v>
      </c>
      <c r="C4" s="114"/>
      <c r="D4" s="114"/>
      <c r="E4" s="114"/>
      <c r="F4" s="114"/>
      <c r="G4" s="32"/>
      <c r="H4" s="32"/>
      <c r="I4" s="115" t="s">
        <v>95</v>
      </c>
      <c r="J4" s="115"/>
      <c r="K4" s="115"/>
      <c r="L4" s="115"/>
      <c r="M4" s="115"/>
      <c r="N4" s="115"/>
      <c r="O4" s="115"/>
      <c r="P4" s="115"/>
    </row>
    <row r="5" spans="1:16" s="25" customFormat="1" ht="15" customHeight="1" x14ac:dyDescent="0.25">
      <c r="A5" s="32"/>
      <c r="B5" s="126" t="s">
        <v>109</v>
      </c>
      <c r="C5" s="126"/>
      <c r="D5" s="126"/>
      <c r="E5" s="126"/>
      <c r="F5" s="126"/>
      <c r="G5" s="32"/>
      <c r="H5" s="32"/>
      <c r="I5" s="117" t="s">
        <v>109</v>
      </c>
      <c r="J5" s="117"/>
      <c r="K5" s="117"/>
      <c r="L5" s="117"/>
      <c r="M5" s="117"/>
      <c r="N5" s="117"/>
      <c r="O5" s="117"/>
      <c r="P5" s="117"/>
    </row>
    <row r="6" spans="1:16" s="25" customFormat="1" ht="19.5" customHeight="1" x14ac:dyDescent="0.25">
      <c r="A6" s="32"/>
      <c r="B6" s="32"/>
      <c r="C6" s="32"/>
      <c r="D6" s="32"/>
      <c r="E6" s="32"/>
      <c r="F6" s="32"/>
      <c r="G6" s="32"/>
      <c r="H6" s="32"/>
      <c r="I6" s="34"/>
      <c r="J6" s="34"/>
      <c r="K6" s="34"/>
      <c r="L6" s="34"/>
      <c r="M6" s="34"/>
    </row>
    <row r="7" spans="1:16" ht="21" customHeight="1" x14ac:dyDescent="0.35">
      <c r="A7" s="118"/>
      <c r="B7" s="118"/>
      <c r="C7" s="118"/>
      <c r="D7" s="118"/>
      <c r="E7" s="118"/>
      <c r="F7" s="118"/>
      <c r="G7" s="4"/>
      <c r="H7" s="137"/>
      <c r="I7" s="127"/>
      <c r="J7" s="127"/>
      <c r="K7" s="127"/>
      <c r="L7" s="127"/>
      <c r="M7" s="127"/>
    </row>
    <row r="8" spans="1:16" x14ac:dyDescent="0.25">
      <c r="B8" s="26" t="s">
        <v>14</v>
      </c>
      <c r="C8" s="13">
        <v>44225</v>
      </c>
      <c r="D8" s="112" t="s">
        <v>59</v>
      </c>
      <c r="E8" s="112"/>
      <c r="F8" s="112"/>
      <c r="G8" s="112"/>
      <c r="H8" s="138"/>
      <c r="I8" s="26" t="s">
        <v>14</v>
      </c>
      <c r="J8" s="13">
        <v>44225</v>
      </c>
      <c r="K8" s="112" t="s">
        <v>60</v>
      </c>
      <c r="L8" s="112"/>
      <c r="M8" s="112"/>
    </row>
    <row r="9" spans="1:16" x14ac:dyDescent="0.25">
      <c r="B9" s="11"/>
      <c r="C9" s="13"/>
      <c r="D9" s="112"/>
      <c r="E9" s="112"/>
      <c r="F9" s="112"/>
      <c r="G9" s="112"/>
      <c r="H9" s="138"/>
      <c r="J9" s="11"/>
      <c r="K9" s="131"/>
      <c r="L9" s="131"/>
      <c r="M9" s="131"/>
    </row>
    <row r="10" spans="1:16" x14ac:dyDescent="0.25">
      <c r="A10" s="108"/>
      <c r="B10" s="108"/>
      <c r="C10" s="108"/>
      <c r="D10" s="108"/>
      <c r="E10" s="108"/>
      <c r="F10" s="108"/>
      <c r="G10" s="108"/>
      <c r="H10" s="69"/>
      <c r="I10" s="108"/>
      <c r="J10" s="108"/>
      <c r="K10" s="108"/>
      <c r="L10" s="108"/>
      <c r="M10" s="108"/>
    </row>
    <row r="11" spans="1:16" ht="21" x14ac:dyDescent="0.35">
      <c r="A11" s="113" t="s">
        <v>1</v>
      </c>
      <c r="B11" s="113"/>
      <c r="C11" s="113"/>
      <c r="D11" s="113"/>
      <c r="E11" s="113"/>
      <c r="F11" s="113"/>
      <c r="G11" s="113"/>
      <c r="H11" s="96"/>
      <c r="I11" s="113" t="s">
        <v>1</v>
      </c>
      <c r="J11" s="113"/>
      <c r="K11" s="113"/>
      <c r="L11" s="113"/>
      <c r="M11" s="113"/>
    </row>
    <row r="12" spans="1:16" s="10" customFormat="1" ht="18" customHeight="1" x14ac:dyDescent="0.25">
      <c r="A12" s="111"/>
      <c r="B12" s="111"/>
      <c r="C12" s="111"/>
      <c r="D12" s="111"/>
      <c r="E12" s="111"/>
      <c r="F12" s="111"/>
      <c r="G12" s="111"/>
      <c r="H12" s="69"/>
    </row>
    <row r="13" spans="1:16" x14ac:dyDescent="0.25">
      <c r="A13" s="108"/>
      <c r="B13" s="108"/>
      <c r="C13" s="108"/>
      <c r="D13" s="108"/>
      <c r="E13" s="108"/>
      <c r="F13" s="108"/>
      <c r="G13" s="108"/>
      <c r="H13" s="69"/>
    </row>
    <row r="14" spans="1:16" x14ac:dyDescent="0.25">
      <c r="B14" s="106" t="s">
        <v>0</v>
      </c>
      <c r="C14" s="106"/>
      <c r="D14" s="3"/>
      <c r="E14" s="106" t="s">
        <v>10</v>
      </c>
      <c r="F14" s="106"/>
      <c r="I14" s="15" t="s">
        <v>67</v>
      </c>
      <c r="J14" s="18"/>
      <c r="K14" s="18"/>
    </row>
    <row r="15" spans="1:16" ht="8.25" customHeight="1" x14ac:dyDescent="0.25"/>
    <row r="16" spans="1:16" ht="15" customHeight="1" x14ac:dyDescent="0.25">
      <c r="B16" s="107" t="s">
        <v>2</v>
      </c>
      <c r="C16" s="22" t="s">
        <v>5</v>
      </c>
      <c r="D16" s="33" t="s">
        <v>107</v>
      </c>
      <c r="E16" s="108" t="s">
        <v>8</v>
      </c>
      <c r="F16" s="22" t="s">
        <v>5</v>
      </c>
      <c r="G16" s="35" t="s">
        <v>116</v>
      </c>
      <c r="H16" s="39"/>
      <c r="I16" s="107" t="s">
        <v>61</v>
      </c>
      <c r="J16" s="21" t="s">
        <v>83</v>
      </c>
      <c r="K16" s="135" t="s">
        <v>112</v>
      </c>
      <c r="L16" s="125"/>
      <c r="M16" s="125"/>
      <c r="N16" s="21" t="s">
        <v>83</v>
      </c>
    </row>
    <row r="17" spans="2:15" s="6" customFormat="1" ht="17.100000000000001" customHeight="1" x14ac:dyDescent="0.25">
      <c r="B17" s="107"/>
      <c r="C17" s="7">
        <v>0</v>
      </c>
      <c r="D17" s="7"/>
      <c r="E17" s="108"/>
      <c r="F17" s="29">
        <v>0</v>
      </c>
      <c r="G17" s="7"/>
      <c r="H17" s="20"/>
      <c r="I17" s="107"/>
      <c r="J17" s="29">
        <v>0</v>
      </c>
      <c r="K17" s="135"/>
      <c r="L17" s="125"/>
      <c r="M17" s="125"/>
      <c r="N17" s="29">
        <v>0</v>
      </c>
    </row>
    <row r="18" spans="2:15" s="6" customFormat="1" ht="17.100000000000001" customHeight="1" x14ac:dyDescent="0.25">
      <c r="B18" s="8" t="s">
        <v>3</v>
      </c>
      <c r="C18" s="7">
        <v>0</v>
      </c>
      <c r="D18" s="7"/>
      <c r="E18" s="1" t="s">
        <v>9</v>
      </c>
      <c r="F18" s="29">
        <v>0</v>
      </c>
      <c r="H18" s="85"/>
      <c r="I18" s="6" t="s">
        <v>62</v>
      </c>
      <c r="J18" s="29">
        <v>0</v>
      </c>
      <c r="K18" s="133" t="s">
        <v>113</v>
      </c>
      <c r="L18" s="129"/>
      <c r="M18" s="129"/>
      <c r="N18" s="29">
        <v>0</v>
      </c>
    </row>
    <row r="19" spans="2:15" s="6" customFormat="1" ht="17.100000000000001" customHeight="1" x14ac:dyDescent="0.25">
      <c r="B19" s="8" t="s">
        <v>4</v>
      </c>
      <c r="C19" s="7">
        <v>0</v>
      </c>
      <c r="D19" s="7"/>
      <c r="E19" s="1" t="s">
        <v>11</v>
      </c>
      <c r="F19" s="29">
        <v>0</v>
      </c>
      <c r="H19" s="85"/>
      <c r="I19" s="6" t="s">
        <v>71</v>
      </c>
      <c r="J19" s="29">
        <v>0</v>
      </c>
      <c r="K19" s="133"/>
      <c r="L19" s="129"/>
      <c r="M19" s="129"/>
    </row>
    <row r="20" spans="2:15" s="6" customFormat="1" ht="17.100000000000001" customHeight="1" x14ac:dyDescent="0.25">
      <c r="B20" s="8" t="s">
        <v>103</v>
      </c>
      <c r="C20" s="7">
        <v>0</v>
      </c>
      <c r="D20" s="7"/>
      <c r="E20" s="1"/>
      <c r="F20" s="23" t="s">
        <v>13</v>
      </c>
      <c r="G20" s="36" t="s">
        <v>108</v>
      </c>
      <c r="H20" s="72"/>
      <c r="I20" s="6" t="s">
        <v>111</v>
      </c>
      <c r="J20" s="29">
        <v>0</v>
      </c>
      <c r="K20" s="133"/>
      <c r="L20" s="129"/>
      <c r="M20" s="129"/>
    </row>
    <row r="21" spans="2:15" s="6" customFormat="1" ht="17.100000000000001" customHeight="1" x14ac:dyDescent="0.25">
      <c r="B21" s="8" t="s">
        <v>6</v>
      </c>
      <c r="C21" s="7">
        <v>0</v>
      </c>
      <c r="D21" s="7"/>
      <c r="E21" s="1" t="s">
        <v>12</v>
      </c>
      <c r="F21" s="29"/>
      <c r="G21" s="29"/>
      <c r="H21" s="139"/>
      <c r="I21" s="6" t="s">
        <v>63</v>
      </c>
      <c r="J21" s="29"/>
      <c r="K21" s="133"/>
      <c r="L21" s="129"/>
      <c r="M21" s="129"/>
    </row>
    <row r="22" spans="2:15" s="6" customFormat="1" ht="17.100000000000001" customHeight="1" x14ac:dyDescent="0.25">
      <c r="B22" s="8" t="s">
        <v>7</v>
      </c>
      <c r="C22" s="7">
        <v>0</v>
      </c>
      <c r="D22" s="7"/>
      <c r="H22" s="85"/>
      <c r="I22" s="6" t="s">
        <v>64</v>
      </c>
      <c r="J22" s="29">
        <v>0</v>
      </c>
      <c r="K22" s="133"/>
      <c r="L22" s="129"/>
      <c r="M22" s="129"/>
    </row>
    <row r="23" spans="2:15" ht="15" customHeight="1" x14ac:dyDescent="0.25">
      <c r="B23" s="8" t="s">
        <v>143</v>
      </c>
      <c r="C23" s="7">
        <v>0</v>
      </c>
      <c r="D23" s="7"/>
      <c r="I23" s="99" t="s">
        <v>65</v>
      </c>
      <c r="J23" s="29">
        <v>0</v>
      </c>
      <c r="K23" s="133"/>
      <c r="L23" s="129"/>
      <c r="M23" s="129"/>
    </row>
    <row r="24" spans="2:15" x14ac:dyDescent="0.25">
      <c r="I24" s="99"/>
      <c r="J24" s="29">
        <v>0</v>
      </c>
      <c r="K24" s="133"/>
      <c r="L24" s="129"/>
      <c r="M24" s="129"/>
    </row>
    <row r="25" spans="2:15" x14ac:dyDescent="0.25">
      <c r="B25" s="106" t="s">
        <v>34</v>
      </c>
      <c r="C25" s="106"/>
      <c r="E25" s="109" t="s">
        <v>46</v>
      </c>
      <c r="F25" s="109"/>
      <c r="K25" s="133"/>
      <c r="L25" s="129"/>
      <c r="M25" s="129"/>
    </row>
    <row r="26" spans="2:15" s="10" customFormat="1" x14ac:dyDescent="0.25">
      <c r="B26" s="9"/>
      <c r="C26" s="9"/>
      <c r="F26" s="16"/>
      <c r="K26" s="133"/>
      <c r="L26" s="129"/>
      <c r="M26" s="129"/>
    </row>
    <row r="27" spans="2:15" x14ac:dyDescent="0.25">
      <c r="B27" s="110" t="s">
        <v>17</v>
      </c>
      <c r="C27" s="22" t="s">
        <v>5</v>
      </c>
      <c r="E27" s="107" t="s">
        <v>37</v>
      </c>
      <c r="F27" s="30" t="s">
        <v>105</v>
      </c>
      <c r="I27" s="20" t="s">
        <v>70</v>
      </c>
      <c r="J27" s="29">
        <v>0</v>
      </c>
      <c r="K27" s="133"/>
      <c r="L27" s="129"/>
      <c r="M27" s="129"/>
    </row>
    <row r="28" spans="2:15" x14ac:dyDescent="0.25">
      <c r="B28" s="110"/>
      <c r="C28" s="29">
        <v>0</v>
      </c>
      <c r="E28" s="107"/>
      <c r="F28" s="19"/>
      <c r="I28" s="20" t="s">
        <v>72</v>
      </c>
      <c r="J28" s="29">
        <v>0</v>
      </c>
      <c r="K28" s="133"/>
      <c r="L28" s="129"/>
      <c r="M28" s="129"/>
    </row>
    <row r="29" spans="2:15" x14ac:dyDescent="0.25">
      <c r="B29" t="s">
        <v>16</v>
      </c>
      <c r="C29" s="29">
        <v>0</v>
      </c>
      <c r="E29" t="s">
        <v>38</v>
      </c>
      <c r="F29" s="19"/>
      <c r="I29" s="20" t="s">
        <v>110</v>
      </c>
      <c r="J29" s="29"/>
      <c r="K29" s="42"/>
      <c r="L29" s="42"/>
    </row>
    <row r="30" spans="2:15" x14ac:dyDescent="0.25">
      <c r="B30" t="s">
        <v>32</v>
      </c>
      <c r="C30" s="29">
        <v>0</v>
      </c>
      <c r="E30" t="s">
        <v>39</v>
      </c>
      <c r="F30" s="19"/>
      <c r="I30" s="20" t="s">
        <v>117</v>
      </c>
      <c r="J30" s="29"/>
    </row>
    <row r="31" spans="2:15" x14ac:dyDescent="0.25">
      <c r="B31" t="s">
        <v>15</v>
      </c>
      <c r="C31" s="29">
        <v>0</v>
      </c>
      <c r="E31" t="s">
        <v>40</v>
      </c>
      <c r="F31" s="19"/>
      <c r="J31" s="130"/>
      <c r="K31" s="130"/>
      <c r="L31" s="130"/>
      <c r="M31" s="24"/>
      <c r="N31" s="24"/>
      <c r="O31" s="39"/>
    </row>
    <row r="32" spans="2:15" x14ac:dyDescent="0.25">
      <c r="B32" t="s">
        <v>33</v>
      </c>
      <c r="C32" s="29">
        <v>0</v>
      </c>
      <c r="E32" t="s">
        <v>41</v>
      </c>
      <c r="F32" s="19"/>
      <c r="J32" s="39"/>
      <c r="K32" s="24"/>
      <c r="L32" s="24"/>
      <c r="M32" s="24"/>
      <c r="N32" s="24"/>
      <c r="O32" s="39"/>
    </row>
    <row r="33" spans="2:15" x14ac:dyDescent="0.25">
      <c r="B33" t="s">
        <v>18</v>
      </c>
      <c r="C33" s="29">
        <v>0</v>
      </c>
      <c r="E33" t="s">
        <v>42</v>
      </c>
      <c r="F33" s="19"/>
      <c r="J33" s="21" t="s">
        <v>119</v>
      </c>
      <c r="K33" s="125"/>
      <c r="L33" s="125"/>
      <c r="M33" s="125"/>
      <c r="N33" s="125"/>
      <c r="O33" s="125"/>
    </row>
    <row r="34" spans="2:15" x14ac:dyDescent="0.25">
      <c r="B34" t="s">
        <v>19</v>
      </c>
      <c r="C34" s="29">
        <v>0</v>
      </c>
      <c r="E34" t="s">
        <v>43</v>
      </c>
      <c r="F34" s="19"/>
      <c r="I34" s="6" t="s">
        <v>68</v>
      </c>
      <c r="J34" s="29">
        <v>0</v>
      </c>
      <c r="K34" s="125"/>
      <c r="L34" s="125"/>
      <c r="M34" s="125"/>
      <c r="N34" s="125"/>
      <c r="O34" s="125"/>
    </row>
    <row r="35" spans="2:15" x14ac:dyDescent="0.25">
      <c r="B35" t="s">
        <v>20</v>
      </c>
      <c r="C35" s="29">
        <v>0</v>
      </c>
      <c r="E35" t="s">
        <v>45</v>
      </c>
      <c r="F35" s="19"/>
      <c r="I35" s="6" t="s">
        <v>69</v>
      </c>
      <c r="J35" s="29">
        <v>0</v>
      </c>
      <c r="K35" s="125"/>
      <c r="L35" s="125"/>
      <c r="M35" s="125"/>
      <c r="N35" s="125"/>
      <c r="O35" s="125"/>
    </row>
    <row r="36" spans="2:15" x14ac:dyDescent="0.25">
      <c r="B36" t="s">
        <v>21</v>
      </c>
      <c r="C36" s="29">
        <v>0</v>
      </c>
      <c r="E36" t="s">
        <v>104</v>
      </c>
      <c r="F36" s="19">
        <v>4</v>
      </c>
      <c r="I36" t="s">
        <v>118</v>
      </c>
      <c r="J36" s="29">
        <v>0</v>
      </c>
      <c r="K36" s="125"/>
      <c r="L36" s="125"/>
      <c r="M36" s="125"/>
      <c r="N36" s="125"/>
      <c r="O36" s="125"/>
    </row>
    <row r="37" spans="2:15" x14ac:dyDescent="0.25">
      <c r="B37" t="s">
        <v>22</v>
      </c>
      <c r="C37" s="29">
        <v>0</v>
      </c>
      <c r="E37" t="s">
        <v>44</v>
      </c>
      <c r="F37" s="19"/>
      <c r="I37" t="s">
        <v>120</v>
      </c>
      <c r="J37" s="46"/>
      <c r="K37" s="125"/>
      <c r="L37" s="125"/>
      <c r="M37" s="125"/>
      <c r="N37" s="125"/>
      <c r="O37" s="125"/>
    </row>
    <row r="38" spans="2:15" x14ac:dyDescent="0.25">
      <c r="B38" t="s">
        <v>23</v>
      </c>
      <c r="C38" s="29">
        <v>0</v>
      </c>
      <c r="J38" s="39"/>
      <c r="K38" s="125"/>
      <c r="L38" s="125"/>
      <c r="M38" s="125"/>
      <c r="N38" s="125"/>
      <c r="O38" s="125"/>
    </row>
    <row r="39" spans="2:15" x14ac:dyDescent="0.25">
      <c r="B39" t="s">
        <v>24</v>
      </c>
      <c r="C39" s="29">
        <v>0</v>
      </c>
      <c r="E39" s="109" t="s">
        <v>47</v>
      </c>
      <c r="F39" s="109"/>
      <c r="J39" s="39"/>
      <c r="K39" s="125"/>
      <c r="L39" s="125"/>
      <c r="M39" s="125"/>
      <c r="N39" s="125"/>
      <c r="O39" s="125"/>
    </row>
    <row r="40" spans="2:15" x14ac:dyDescent="0.25">
      <c r="B40" t="s">
        <v>25</v>
      </c>
      <c r="C40" s="29">
        <v>0</v>
      </c>
      <c r="E40" s="107" t="s">
        <v>48</v>
      </c>
      <c r="F40" s="31" t="s">
        <v>57</v>
      </c>
      <c r="J40" s="39"/>
      <c r="K40" s="125"/>
      <c r="L40" s="125"/>
      <c r="M40" s="125"/>
      <c r="N40" s="125"/>
      <c r="O40" s="125"/>
    </row>
    <row r="41" spans="2:15" x14ac:dyDescent="0.25">
      <c r="B41" t="s">
        <v>26</v>
      </c>
      <c r="C41" s="29">
        <v>0</v>
      </c>
      <c r="E41" s="107"/>
      <c r="F41" s="19">
        <v>21</v>
      </c>
      <c r="J41" s="39"/>
      <c r="K41" s="125"/>
      <c r="L41" s="125"/>
      <c r="M41" s="125"/>
      <c r="N41" s="125"/>
      <c r="O41" s="125"/>
    </row>
    <row r="42" spans="2:15" x14ac:dyDescent="0.25">
      <c r="B42" t="s">
        <v>27</v>
      </c>
      <c r="C42" s="29">
        <v>0</v>
      </c>
      <c r="E42" t="s">
        <v>49</v>
      </c>
      <c r="F42" s="19">
        <f>'CONTROL DE INVENTARIO ARP 01.10'!D45</f>
        <v>0</v>
      </c>
      <c r="J42" s="39"/>
      <c r="K42" s="125"/>
      <c r="L42" s="125"/>
      <c r="M42" s="125"/>
      <c r="N42" s="125"/>
      <c r="O42" s="125"/>
    </row>
    <row r="43" spans="2:15" x14ac:dyDescent="0.25">
      <c r="B43" t="s">
        <v>28</v>
      </c>
      <c r="C43" s="29">
        <v>0</v>
      </c>
      <c r="E43" t="s">
        <v>58</v>
      </c>
      <c r="F43" s="19">
        <f>'CONTROL DE INVENTARIO ARP 01.10'!D46</f>
        <v>0</v>
      </c>
      <c r="J43" s="39"/>
      <c r="K43" s="125"/>
      <c r="L43" s="125"/>
      <c r="M43" s="125"/>
      <c r="N43" s="125"/>
      <c r="O43" s="125"/>
    </row>
    <row r="44" spans="2:15" x14ac:dyDescent="0.25">
      <c r="B44" t="s">
        <v>29</v>
      </c>
      <c r="C44" s="29">
        <v>0</v>
      </c>
      <c r="E44" t="s">
        <v>101</v>
      </c>
      <c r="F44" s="19">
        <v>128</v>
      </c>
      <c r="I44" s="2" t="s">
        <v>94</v>
      </c>
      <c r="J44" s="39"/>
      <c r="K44" s="125"/>
      <c r="L44" s="125"/>
      <c r="M44" s="125"/>
      <c r="N44" s="125"/>
      <c r="O44" s="125"/>
    </row>
    <row r="45" spans="2:15" x14ac:dyDescent="0.25">
      <c r="B45" t="s">
        <v>30</v>
      </c>
      <c r="C45" s="29">
        <v>0</v>
      </c>
      <c r="E45" s="110" t="s">
        <v>50</v>
      </c>
      <c r="F45" s="22" t="s">
        <v>5</v>
      </c>
      <c r="J45" s="39"/>
      <c r="K45" s="125"/>
      <c r="L45" s="125"/>
      <c r="M45" s="125"/>
      <c r="N45" s="125"/>
      <c r="O45" s="125"/>
    </row>
    <row r="46" spans="2:15" x14ac:dyDescent="0.25">
      <c r="B46" t="s">
        <v>31</v>
      </c>
      <c r="C46" s="29">
        <v>0</v>
      </c>
      <c r="E46" s="110"/>
      <c r="F46" s="19">
        <v>0</v>
      </c>
      <c r="J46" s="39"/>
      <c r="K46" s="125"/>
      <c r="L46" s="125"/>
      <c r="M46" s="125"/>
      <c r="N46" s="125"/>
      <c r="O46" s="125"/>
    </row>
    <row r="47" spans="2:15" x14ac:dyDescent="0.25">
      <c r="B47" t="s">
        <v>35</v>
      </c>
      <c r="C47" s="29">
        <v>0</v>
      </c>
      <c r="E47" t="s">
        <v>51</v>
      </c>
      <c r="F47" s="19">
        <v>101</v>
      </c>
      <c r="J47" s="39"/>
      <c r="K47" s="125"/>
      <c r="L47" s="125"/>
      <c r="M47" s="125"/>
      <c r="N47" s="125"/>
      <c r="O47" s="125"/>
    </row>
    <row r="48" spans="2:15" x14ac:dyDescent="0.25">
      <c r="B48" t="s">
        <v>36</v>
      </c>
      <c r="C48" s="29">
        <v>0</v>
      </c>
      <c r="E48" t="s">
        <v>52</v>
      </c>
      <c r="F48" s="19">
        <v>72</v>
      </c>
      <c r="H48" s="10" t="s">
        <v>147</v>
      </c>
      <c r="J48" s="39"/>
      <c r="K48" s="125"/>
      <c r="L48" s="125"/>
      <c r="M48" s="125"/>
      <c r="N48" s="125"/>
      <c r="O48" s="125"/>
    </row>
    <row r="49" spans="1:15" x14ac:dyDescent="0.25">
      <c r="E49" t="s">
        <v>97</v>
      </c>
      <c r="F49" s="19">
        <v>68</v>
      </c>
      <c r="J49" s="39"/>
      <c r="K49" s="125"/>
      <c r="L49" s="125"/>
      <c r="M49" s="125"/>
      <c r="N49" s="125"/>
      <c r="O49" s="125"/>
    </row>
    <row r="50" spans="1:15" ht="15.75" x14ac:dyDescent="0.25">
      <c r="A50" s="134"/>
      <c r="B50" s="134"/>
      <c r="C50" s="134"/>
      <c r="E50" t="s">
        <v>98</v>
      </c>
      <c r="F50" s="19">
        <v>573</v>
      </c>
      <c r="H50" s="10">
        <f>531+42</f>
        <v>573</v>
      </c>
      <c r="J50" s="39"/>
      <c r="K50" s="125"/>
      <c r="L50" s="125"/>
      <c r="M50" s="125"/>
      <c r="N50" s="125"/>
      <c r="O50" s="125"/>
    </row>
    <row r="51" spans="1:15" ht="15.75" x14ac:dyDescent="0.25">
      <c r="A51" s="134" t="s">
        <v>94</v>
      </c>
      <c r="B51" s="134"/>
      <c r="C51" s="134"/>
      <c r="E51" t="s">
        <v>96</v>
      </c>
      <c r="F51" s="19">
        <v>247</v>
      </c>
      <c r="G51">
        <f>239+8</f>
        <v>247</v>
      </c>
      <c r="I51">
        <v>42</v>
      </c>
      <c r="J51" s="39">
        <f>5*12+8</f>
        <v>68</v>
      </c>
      <c r="K51" s="125"/>
      <c r="L51" s="125"/>
      <c r="M51" s="125"/>
      <c r="N51" s="125"/>
      <c r="O51" s="125"/>
    </row>
    <row r="52" spans="1:15" x14ac:dyDescent="0.25">
      <c r="E52" t="s">
        <v>53</v>
      </c>
      <c r="F52" s="19">
        <v>73</v>
      </c>
      <c r="I52" s="2"/>
      <c r="J52" s="39"/>
      <c r="K52" s="125"/>
      <c r="L52" s="125"/>
      <c r="M52" s="125"/>
      <c r="N52" s="125"/>
      <c r="O52" s="125"/>
    </row>
    <row r="53" spans="1:15" x14ac:dyDescent="0.25">
      <c r="E53" t="s">
        <v>99</v>
      </c>
      <c r="F53" s="19">
        <v>164</v>
      </c>
      <c r="G53">
        <v>42</v>
      </c>
      <c r="H53" s="10">
        <v>8</v>
      </c>
      <c r="I53">
        <f>G53-H53</f>
        <v>34</v>
      </c>
      <c r="J53" s="39"/>
      <c r="K53" s="125"/>
      <c r="L53" s="125"/>
      <c r="M53" s="125"/>
      <c r="N53" s="125"/>
      <c r="O53" s="125"/>
    </row>
    <row r="54" spans="1:15" x14ac:dyDescent="0.25">
      <c r="E54" t="s">
        <v>100</v>
      </c>
      <c r="F54" s="19">
        <v>125</v>
      </c>
      <c r="H54" s="10">
        <v>42</v>
      </c>
      <c r="M54" s="38"/>
      <c r="N54" s="38"/>
    </row>
    <row r="55" spans="1:15" x14ac:dyDescent="0.25">
      <c r="E55" t="s">
        <v>54</v>
      </c>
      <c r="F55" s="19">
        <v>0</v>
      </c>
      <c r="H55" s="10">
        <v>15</v>
      </c>
      <c r="I55" s="28">
        <f>H55-4</f>
        <v>11</v>
      </c>
    </row>
    <row r="56" spans="1:15" x14ac:dyDescent="0.25">
      <c r="E56" t="s">
        <v>55</v>
      </c>
      <c r="F56" s="19">
        <v>0</v>
      </c>
      <c r="I56" s="28"/>
      <c r="J56">
        <f>5*12+8</f>
        <v>68</v>
      </c>
    </row>
    <row r="57" spans="1:15" x14ac:dyDescent="0.25">
      <c r="E57" t="s">
        <v>56</v>
      </c>
      <c r="F57" s="19">
        <v>0</v>
      </c>
      <c r="I57" s="28"/>
    </row>
    <row r="58" spans="1:15" x14ac:dyDescent="0.25">
      <c r="F58" s="28"/>
      <c r="I58" s="28"/>
    </row>
    <row r="59" spans="1:15" x14ac:dyDescent="0.25">
      <c r="F59" s="41"/>
      <c r="I59" s="28"/>
    </row>
    <row r="60" spans="1:15" x14ac:dyDescent="0.25">
      <c r="F60" s="41"/>
    </row>
    <row r="61" spans="1:15" x14ac:dyDescent="0.25">
      <c r="F61" s="41"/>
      <c r="I61">
        <v>12.46</v>
      </c>
    </row>
    <row r="62" spans="1:15" x14ac:dyDescent="0.25">
      <c r="F62" s="41"/>
      <c r="I62">
        <v>6.16</v>
      </c>
    </row>
    <row r="63" spans="1:15" ht="23.25" customHeight="1" x14ac:dyDescent="0.25">
      <c r="I63">
        <f>I62+I61</f>
        <v>18.62</v>
      </c>
    </row>
    <row r="64" spans="1:15" ht="20.25" customHeight="1" x14ac:dyDescent="0.25"/>
    <row r="69" spans="5:11" x14ac:dyDescent="0.25">
      <c r="E69">
        <v>24</v>
      </c>
      <c r="I69">
        <v>1</v>
      </c>
      <c r="J69">
        <v>4</v>
      </c>
    </row>
    <row r="70" spans="5:11" x14ac:dyDescent="0.25">
      <c r="E70">
        <f>E69+E68+E67+E66+E65+E64+E63+E62+E61+E60+E59</f>
        <v>24</v>
      </c>
      <c r="I70">
        <v>3</v>
      </c>
      <c r="J70">
        <f>J68*J69</f>
        <v>0</v>
      </c>
    </row>
    <row r="71" spans="5:11" x14ac:dyDescent="0.25">
      <c r="J71">
        <v>15</v>
      </c>
      <c r="K71">
        <f>J70+J71</f>
        <v>15</v>
      </c>
    </row>
  </sheetData>
  <sheetProtection formatCells="0" formatColumns="0" formatRows="0" insertColumns="0" insertRows="0" insertHyperlinks="0" deleteColumns="0" deleteRows="0" sort="0" autoFilter="0" pivotTables="0"/>
  <mergeCells count="85">
    <mergeCell ref="A11:G11"/>
    <mergeCell ref="I11:M11"/>
    <mergeCell ref="B4:F4"/>
    <mergeCell ref="I4:P4"/>
    <mergeCell ref="B5:F5"/>
    <mergeCell ref="I5:P5"/>
    <mergeCell ref="A7:F7"/>
    <mergeCell ref="I7:M7"/>
    <mergeCell ref="D8:G8"/>
    <mergeCell ref="D9:G9"/>
    <mergeCell ref="K9:M9"/>
    <mergeCell ref="A10:G10"/>
    <mergeCell ref="I10:M10"/>
    <mergeCell ref="K8:M8"/>
    <mergeCell ref="A12:G12"/>
    <mergeCell ref="A13:G13"/>
    <mergeCell ref="B14:C14"/>
    <mergeCell ref="E14:F14"/>
    <mergeCell ref="B16:B17"/>
    <mergeCell ref="E16:E17"/>
    <mergeCell ref="B25:C25"/>
    <mergeCell ref="E25:F25"/>
    <mergeCell ref="I23:I24"/>
    <mergeCell ref="K21:M21"/>
    <mergeCell ref="I16:I17"/>
    <mergeCell ref="K16:M17"/>
    <mergeCell ref="K22:M22"/>
    <mergeCell ref="K23:M23"/>
    <mergeCell ref="K24:M24"/>
    <mergeCell ref="E39:F39"/>
    <mergeCell ref="B27:B28"/>
    <mergeCell ref="E27:E28"/>
    <mergeCell ref="J31:L31"/>
    <mergeCell ref="K28:M28"/>
    <mergeCell ref="A50:C50"/>
    <mergeCell ref="A51:C51"/>
    <mergeCell ref="E45:E46"/>
    <mergeCell ref="E40:E41"/>
    <mergeCell ref="K41:M41"/>
    <mergeCell ref="K42:M42"/>
    <mergeCell ref="K43:M43"/>
    <mergeCell ref="N44:O44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51:O51"/>
    <mergeCell ref="N52:O52"/>
    <mergeCell ref="N53:O53"/>
    <mergeCell ref="K33:M34"/>
    <mergeCell ref="K35:M35"/>
    <mergeCell ref="K36:M36"/>
    <mergeCell ref="K37:M37"/>
    <mergeCell ref="K38:M38"/>
    <mergeCell ref="K39:M39"/>
    <mergeCell ref="K40:M40"/>
    <mergeCell ref="N45:O45"/>
    <mergeCell ref="N46:O46"/>
    <mergeCell ref="N47:O47"/>
    <mergeCell ref="N48:O48"/>
    <mergeCell ref="N49:O49"/>
    <mergeCell ref="N50:O50"/>
    <mergeCell ref="K52:M52"/>
    <mergeCell ref="K53:M53"/>
    <mergeCell ref="K18:M18"/>
    <mergeCell ref="K19:M19"/>
    <mergeCell ref="K20:M20"/>
    <mergeCell ref="K44:M44"/>
    <mergeCell ref="K45:M45"/>
    <mergeCell ref="K46:M46"/>
    <mergeCell ref="K47:M47"/>
    <mergeCell ref="K48:M48"/>
    <mergeCell ref="K49:M49"/>
    <mergeCell ref="K25:M25"/>
    <mergeCell ref="K26:M26"/>
    <mergeCell ref="K27:M27"/>
    <mergeCell ref="K50:M50"/>
    <mergeCell ref="K51:M51"/>
  </mergeCells>
  <pageMargins left="0.25" right="0.25" top="0.75" bottom="0.75" header="0.3" footer="0.3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RECEPCIÓN DE MERCANC</vt:lpstr>
      <vt:lpstr>CONTROL DE INVENTARIO DP 30 (2</vt:lpstr>
      <vt:lpstr>CONTROL DE INVENTARIO ARP 01.10</vt:lpstr>
      <vt:lpstr>CONTROL DE INVENTARIO DP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2021-09-29T18:18:14Z</cp:lastPrinted>
  <dcterms:created xsi:type="dcterms:W3CDTF">2021-09-29T11:19:53Z</dcterms:created>
  <dcterms:modified xsi:type="dcterms:W3CDTF">2021-10-01T14:55:11Z</dcterms:modified>
</cp:coreProperties>
</file>