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Fonske\Downloads\"/>
    </mc:Choice>
  </mc:AlternateContent>
  <xr:revisionPtr revIDLastSave="0" documentId="13_ncr:1_{5A992915-6949-4285-950B-56E8C5A63A0A}" xr6:coauthVersionLast="47" xr6:coauthVersionMax="47" xr10:uidLastSave="{00000000-0000-0000-0000-000000000000}"/>
  <bookViews>
    <workbookView xWindow="-120" yWindow="-120" windowWidth="29040" windowHeight="15840" xr2:uid="{AAFCFBBE-F434-4872-BD78-77559D0951A9}"/>
  </bookViews>
  <sheets>
    <sheet name="Dashboard" sheetId="3" r:id="rId1"/>
    <sheet name="Data"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3" l="1"/>
  <c r="F2" i="4"/>
  <c r="K2" i="3"/>
  <c r="G2" i="4"/>
  <c r="L12" i="3" l="1"/>
  <c r="L6" i="3"/>
  <c r="L30" i="3"/>
  <c r="L29" i="3"/>
  <c r="L17" i="3"/>
  <c r="L18" i="3"/>
  <c r="L28" i="3"/>
  <c r="L16" i="3"/>
  <c r="L27" i="3"/>
  <c r="L15" i="3"/>
  <c r="L25" i="3"/>
  <c r="L13" i="3"/>
  <c r="L23" i="3"/>
  <c r="L11" i="3"/>
  <c r="L22" i="3"/>
  <c r="L10" i="3"/>
  <c r="L24" i="3"/>
  <c r="D13" i="3"/>
  <c r="E13" i="3" s="1"/>
  <c r="L21" i="3"/>
  <c r="L9" i="3"/>
  <c r="L8" i="3"/>
  <c r="L26" i="3"/>
  <c r="L14" i="3"/>
  <c r="L5" i="3"/>
  <c r="L20" i="3"/>
  <c r="L31" i="3"/>
  <c r="L19" i="3"/>
  <c r="L7" i="3"/>
  <c r="D12" i="3"/>
  <c r="K24" i="3"/>
  <c r="K12" i="3"/>
  <c r="K17" i="3"/>
  <c r="K14" i="3"/>
  <c r="K25" i="3"/>
  <c r="K23" i="3"/>
  <c r="K11" i="3"/>
  <c r="K26" i="3"/>
  <c r="K22" i="3"/>
  <c r="K10" i="3"/>
  <c r="K13" i="3"/>
  <c r="K21" i="3"/>
  <c r="K9" i="3"/>
  <c r="K5" i="3"/>
  <c r="K20" i="3"/>
  <c r="K8" i="3"/>
  <c r="K31" i="3"/>
  <c r="K19" i="3"/>
  <c r="K7" i="3"/>
  <c r="K30" i="3"/>
  <c r="K18" i="3"/>
  <c r="K6" i="3"/>
  <c r="K29" i="3"/>
  <c r="K28" i="3"/>
  <c r="K16" i="3"/>
  <c r="K27" i="3"/>
  <c r="K15" i="3"/>
</calcChain>
</file>

<file path=xl/sharedStrings.xml><?xml version="1.0" encoding="utf-8"?>
<sst xmlns="http://schemas.openxmlformats.org/spreadsheetml/2006/main" count="20" uniqueCount="18">
  <si>
    <r>
      <t>Hardheid (</t>
    </r>
    <r>
      <rPr>
        <b/>
        <sz val="11"/>
        <color rgb="FFFFFFFF"/>
        <rFont val="Arial"/>
        <family val="2"/>
      </rPr>
      <t>°</t>
    </r>
    <r>
      <rPr>
        <b/>
        <sz val="11"/>
        <color rgb="FFFFFFFF"/>
        <rFont val="Calibri"/>
        <family val="2"/>
      </rPr>
      <t>dH)</t>
    </r>
  </si>
  <si>
    <t>Operating capacity</t>
  </si>
  <si>
    <t>LESS-10</t>
  </si>
  <si>
    <t>LESS-15</t>
  </si>
  <si>
    <t>LESS-20</t>
  </si>
  <si>
    <t>In liter (L)</t>
  </si>
  <si>
    <t>Model?</t>
  </si>
  <si>
    <t>R2D2-32</t>
  </si>
  <si>
    <t>R2D2-48</t>
  </si>
  <si>
    <t>R2D2-72</t>
  </si>
  <si>
    <t>Selecteer je model:</t>
  </si>
  <si>
    <t>Voer je waterhardheid in (°dH):</t>
  </si>
  <si>
    <t>Column1</t>
  </si>
  <si>
    <t>X Hars</t>
  </si>
  <si>
    <t>De capaciteit van je waterontharder is:</t>
  </si>
  <si>
    <t>Anders</t>
  </si>
  <si>
    <t>Er zitten meerdere "storende ionen" in het water die vastgehouden worden door het hars. Denk bijvoorbeeld aan ijzer, mangaan, natrium. Daarom raden wij een kleine marge aan. (Dit is ook de reden waarom harsreiniger gebruiken belangrijk is.)</t>
  </si>
  <si>
    <t>Wij raden de volgende waarde aan om in te stellen (10% marge):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</si>
</sst>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FFFF"/>
      <name val="Calibri"/>
      <family val="2"/>
    </font>
    <font>
      <b/>
      <sz val="11"/>
      <color rgb="FFFFFFFF"/>
      <name val="Arial"/>
      <family val="2"/>
    </font>
    <font>
      <b/>
      <sz val="11"/>
      <color theme="1"/>
      <name val="Times New Roman"/>
      <family val="1"/>
    </font>
    <font>
      <sz val="11"/>
      <color theme="1"/>
      <name val="Times New Roman"/>
      <family val="1"/>
    </font>
    <font>
      <b/>
      <sz val="11"/>
      <color theme="1"/>
      <name val="Calibri"/>
      <family val="2"/>
    </font>
    <font>
      <b/>
      <sz val="11"/>
      <color rgb="FF000000"/>
      <name val="Times New Roman"/>
      <family val="1"/>
    </font>
    <font>
      <sz val="11"/>
      <color theme="1"/>
      <name val="Calibri"/>
      <family val="2"/>
    </font>
    <font>
      <b/>
      <sz val="11"/>
      <color rgb="FF000000"/>
      <name val="Calibri"/>
      <family val="2"/>
    </font>
    <font>
      <b/>
      <sz val="11"/>
      <color theme="0"/>
      <name val="Calibri"/>
      <family val="2"/>
      <scheme val="minor"/>
    </font>
    <font>
      <sz val="11"/>
      <color rgb="FFFFFFFF"/>
      <name val="Calibri"/>
      <family val="2"/>
    </font>
    <font>
      <i/>
      <sz val="9"/>
      <color theme="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20">
    <border>
      <left/>
      <right/>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style="medium">
        <color rgb="FF000000"/>
      </left>
      <right/>
      <top/>
      <bottom/>
      <diagonal/>
    </border>
    <border>
      <left/>
      <right style="medium">
        <color indexed="64"/>
      </right>
      <top/>
      <bottom/>
      <diagonal/>
    </border>
    <border>
      <left style="medium">
        <color rgb="FF000000"/>
      </left>
      <right/>
      <top/>
      <bottom style="medium">
        <color indexed="64"/>
      </bottom>
      <diagonal/>
    </border>
    <border>
      <left style="medium">
        <color rgb="FF000000"/>
      </left>
      <right/>
      <top/>
      <bottom style="medium">
        <color rgb="FF000000"/>
      </bottom>
      <diagonal/>
    </border>
    <border>
      <left style="thin">
        <color theme="2"/>
      </left>
      <right style="thin">
        <color theme="2"/>
      </right>
      <top style="thin">
        <color theme="2"/>
      </top>
      <bottom style="thin">
        <color theme="2"/>
      </bottom>
      <diagonal/>
    </border>
    <border>
      <left style="medium">
        <color rgb="FF000000"/>
      </left>
      <right style="medium">
        <color indexed="64"/>
      </right>
      <top style="medium">
        <color rgb="FF000000"/>
      </top>
      <bottom style="medium">
        <color rgb="FF000000"/>
      </bottom>
      <diagonal/>
    </border>
    <border>
      <left/>
      <right style="thin">
        <color theme="2"/>
      </right>
      <top style="thin">
        <color theme="2"/>
      </top>
      <bottom style="thin">
        <color theme="2"/>
      </bottom>
      <diagonal/>
    </border>
    <border>
      <left style="medium">
        <color rgb="FF000000"/>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theme="2"/>
      </right>
      <top style="thin">
        <color theme="4" tint="0.39997558519241921"/>
      </top>
      <bottom/>
      <diagonal/>
    </border>
    <border>
      <left/>
      <right style="thin">
        <color theme="2"/>
      </right>
      <top style="thin">
        <color theme="2"/>
      </top>
      <bottom/>
      <diagonal/>
    </border>
    <border>
      <left style="thin">
        <color theme="4" tint="0.39997558519241921"/>
      </left>
      <right style="thin">
        <color theme="4" tint="0.59999389629810485"/>
      </right>
      <top style="thin">
        <color theme="4" tint="0.39997558519241921"/>
      </top>
      <bottom style="thin">
        <color theme="4" tint="0.39997558519241921"/>
      </bottom>
      <diagonal/>
    </border>
    <border>
      <left style="thin">
        <color theme="4" tint="0.39997558519241921"/>
      </left>
      <right style="thin">
        <color theme="4" tint="0.59999389629810485"/>
      </right>
      <top style="thin">
        <color theme="4" tint="0.39997558519241921"/>
      </top>
      <bottom/>
      <diagonal/>
    </border>
  </borders>
  <cellStyleXfs count="1">
    <xf numFmtId="0" fontId="0" fillId="0" borderId="0"/>
  </cellStyleXfs>
  <cellXfs count="40">
    <xf numFmtId="0" fontId="0" fillId="0" borderId="0" xfId="0"/>
    <xf numFmtId="0" fontId="2" fillId="2" borderId="1" xfId="0" applyFont="1" applyFill="1" applyBorder="1" applyAlignment="1">
      <alignment horizontal="center" vertical="center" wrapText="1"/>
    </xf>
    <xf numFmtId="0" fontId="4" fillId="3" borderId="2" xfId="0" applyFont="1" applyFill="1" applyBorder="1" applyAlignment="1">
      <alignment vertical="center" wrapText="1"/>
    </xf>
    <xf numFmtId="0" fontId="6" fillId="3" borderId="3"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 fillId="0" borderId="0" xfId="0" applyFont="1"/>
    <xf numFmtId="0" fontId="11" fillId="7" borderId="7"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7" xfId="0" applyFont="1" applyFill="1" applyBorder="1" applyAlignment="1">
      <alignment vertical="center" wrapText="1"/>
    </xf>
    <xf numFmtId="1" fontId="8" fillId="7" borderId="7" xfId="0" applyNumberFormat="1"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1" fontId="8" fillId="0" borderId="8" xfId="0" applyNumberFormat="1" applyFont="1" applyBorder="1" applyAlignment="1">
      <alignment horizontal="center" vertical="center" wrapText="1"/>
    </xf>
    <xf numFmtId="9" fontId="2" fillId="2" borderId="1" xfId="0" applyNumberFormat="1" applyFont="1" applyFill="1" applyBorder="1" applyAlignment="1">
      <alignment horizontal="center" vertical="center" wrapText="1"/>
    </xf>
    <xf numFmtId="0" fontId="0" fillId="0" borderId="12" xfId="0" applyBorder="1"/>
    <xf numFmtId="0" fontId="0" fillId="0" borderId="13" xfId="0" applyBorder="1"/>
    <xf numFmtId="0" fontId="0" fillId="0" borderId="4" xfId="0" applyBorder="1"/>
    <xf numFmtId="1" fontId="0" fillId="0" borderId="0" xfId="0" applyNumberFormat="1"/>
    <xf numFmtId="0" fontId="0" fillId="0" borderId="0" xfId="0" applyAlignment="1">
      <alignment horizontal="center" wrapText="1"/>
    </xf>
    <xf numFmtId="0" fontId="0" fillId="0" borderId="0" xfId="0" applyAlignment="1">
      <alignment vertical="top"/>
    </xf>
    <xf numFmtId="0" fontId="0" fillId="4" borderId="11" xfId="0" applyFill="1" applyBorder="1" applyAlignment="1">
      <alignment horizontal="left"/>
    </xf>
    <xf numFmtId="0" fontId="0" fillId="4" borderId="14" xfId="0" applyFill="1" applyBorder="1"/>
    <xf numFmtId="0" fontId="1" fillId="0" borderId="15" xfId="0" applyFont="1" applyBorder="1"/>
    <xf numFmtId="0" fontId="0" fillId="4" borderId="14" xfId="0" applyFill="1" applyBorder="1" applyAlignment="1">
      <alignment horizontal="left"/>
    </xf>
    <xf numFmtId="0" fontId="10" fillId="7" borderId="16" xfId="0" applyFont="1" applyFill="1" applyBorder="1"/>
    <xf numFmtId="0" fontId="0" fillId="7" borderId="17" xfId="0" applyFill="1" applyBorder="1"/>
    <xf numFmtId="0" fontId="0" fillId="7" borderId="9" xfId="0" applyFill="1" applyBorder="1"/>
    <xf numFmtId="0" fontId="10" fillId="5" borderId="19" xfId="0" applyFont="1" applyFill="1" applyBorder="1"/>
    <xf numFmtId="0" fontId="0" fillId="6" borderId="19" xfId="0" applyFill="1" applyBorder="1"/>
    <xf numFmtId="0" fontId="0" fillId="0" borderId="19" xfId="0" applyBorder="1"/>
    <xf numFmtId="0" fontId="0" fillId="6" borderId="18" xfId="0" applyFill="1" applyBorder="1"/>
    <xf numFmtId="1" fontId="0" fillId="0" borderId="0" xfId="0" applyNumberFormat="1" applyAlignment="1">
      <alignment horizontal="center" wrapText="1"/>
    </xf>
    <xf numFmtId="0" fontId="1" fillId="0" borderId="0" xfId="0" applyFont="1" applyAlignment="1">
      <alignment horizontal="left" wrapText="1"/>
    </xf>
    <xf numFmtId="0" fontId="0" fillId="0" borderId="0" xfId="0" applyAlignment="1">
      <alignment horizontal="center"/>
    </xf>
    <xf numFmtId="0" fontId="12" fillId="0" borderId="0" xfId="0" applyFont="1" applyAlignment="1">
      <alignment horizontal="center" vertical="top" wrapText="1"/>
    </xf>
    <xf numFmtId="0" fontId="0" fillId="0" borderId="0" xfId="0" applyAlignment="1">
      <alignment horizontal="center" vertical="top" wrapText="1"/>
    </xf>
  </cellXfs>
  <cellStyles count="1">
    <cellStyle name="Standaard" xfId="0" builtinId="0"/>
  </cellStyles>
  <dxfs count="1">
    <dxf>
      <font>
        <strike val="0"/>
      </font>
      <fill>
        <patternFill>
          <bgColor theme="0"/>
        </patternFill>
      </fill>
      <border>
        <left style="thin">
          <color theme="2"/>
        </left>
        <right style="thin">
          <color theme="2"/>
        </right>
        <top style="thin">
          <color theme="2"/>
        </top>
        <bottom style="thin">
          <color theme="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1</xdr:row>
      <xdr:rowOff>95250</xdr:rowOff>
    </xdr:from>
    <xdr:to>
      <xdr:col>8</xdr:col>
      <xdr:colOff>9525</xdr:colOff>
      <xdr:row>8</xdr:row>
      <xdr:rowOff>75232</xdr:rowOff>
    </xdr:to>
    <xdr:pic>
      <xdr:nvPicPr>
        <xdr:cNvPr id="3" name="Graphic 2">
          <a:extLst>
            <a:ext uri="{FF2B5EF4-FFF2-40B4-BE49-F238E27FC236}">
              <a16:creationId xmlns:a16="http://schemas.microsoft.com/office/drawing/2014/main" id="{3A04EC61-0F6B-537A-730B-747C73507C46}"/>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l="11013" t="35416" r="9236" b="35295"/>
        <a:stretch/>
      </xdr:blipFill>
      <xdr:spPr>
        <a:xfrm>
          <a:off x="4543425" y="295275"/>
          <a:ext cx="4276725" cy="157065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0E8CD-2BC6-46D3-9B9D-73FD7ED977E9}">
  <dimension ref="A1:M31"/>
  <sheetViews>
    <sheetView tabSelected="1" zoomScaleNormal="100" workbookViewId="0">
      <selection activeCell="B26" sqref="B26"/>
    </sheetView>
  </sheetViews>
  <sheetFormatPr defaultRowHeight="15" x14ac:dyDescent="0.25"/>
  <cols>
    <col min="2" max="2" width="28.85546875" customWidth="1"/>
    <col min="3" max="3" width="30" customWidth="1"/>
    <col min="4" max="4" width="27.5703125" customWidth="1"/>
    <col min="10" max="13" width="12.85546875" customWidth="1"/>
  </cols>
  <sheetData>
    <row r="1" spans="1:13" ht="15.75" thickBot="1" x14ac:dyDescent="0.3"/>
    <row r="2" spans="1:13" ht="30.75" thickBot="1" x14ac:dyDescent="0.3">
      <c r="B2" s="26" t="s">
        <v>10</v>
      </c>
      <c r="C2" s="9"/>
      <c r="D2" s="37"/>
      <c r="E2" s="37"/>
      <c r="F2" s="37"/>
      <c r="G2" s="37"/>
      <c r="H2" s="37"/>
      <c r="J2" s="1" t="s">
        <v>0</v>
      </c>
      <c r="K2" s="1" t="str">
        <f>B3</f>
        <v>Anders</v>
      </c>
      <c r="L2" s="17">
        <v>-0.1</v>
      </c>
      <c r="M2" s="10"/>
    </row>
    <row r="3" spans="1:13" ht="15.75" thickBot="1" x14ac:dyDescent="0.3">
      <c r="B3" s="25" t="s">
        <v>15</v>
      </c>
      <c r="C3" s="19"/>
      <c r="D3" s="37"/>
      <c r="E3" s="37"/>
      <c r="F3" s="37"/>
      <c r="G3" s="37"/>
      <c r="H3" s="37"/>
      <c r="J3" s="2"/>
      <c r="K3" s="14" t="s">
        <v>5</v>
      </c>
      <c r="L3" s="14" t="s">
        <v>5</v>
      </c>
      <c r="M3" s="11"/>
    </row>
    <row r="4" spans="1:13" ht="15.75" thickBot="1" x14ac:dyDescent="0.3">
      <c r="A4" s="9"/>
      <c r="D4" s="37"/>
      <c r="E4" s="37"/>
      <c r="F4" s="37"/>
      <c r="G4" s="37"/>
      <c r="H4" s="37"/>
      <c r="J4" s="3"/>
      <c r="K4" s="15"/>
      <c r="L4" s="15"/>
      <c r="M4" s="12"/>
    </row>
    <row r="5" spans="1:13" ht="15.75" thickBot="1" x14ac:dyDescent="0.3">
      <c r="B5" s="26" t="str">
        <f>IF($B$3="Anders", "Aantal liters hars:", "")</f>
        <v>Aantal liters hars:</v>
      </c>
      <c r="D5" s="37"/>
      <c r="E5" s="37"/>
      <c r="F5" s="37"/>
      <c r="G5" s="37"/>
      <c r="H5" s="37"/>
      <c r="J5" s="4">
        <v>7.5</v>
      </c>
      <c r="K5" s="16">
        <f>FLOOR(((Data!$G$2*1000)/(J5*0.17811)*Data!$F$2), 100)</f>
        <v>3200</v>
      </c>
      <c r="L5" s="16">
        <f>FLOOR(((Data!$G$2*1000)/(J5*0.17811)*Data!$F$2)*0.9, 100)</f>
        <v>2800</v>
      </c>
      <c r="M5" s="13"/>
    </row>
    <row r="6" spans="1:13" ht="15.75" thickBot="1" x14ac:dyDescent="0.3">
      <c r="B6" s="27">
        <v>8</v>
      </c>
      <c r="C6" s="19"/>
      <c r="D6" s="37"/>
      <c r="E6" s="37"/>
      <c r="F6" s="37"/>
      <c r="G6" s="37"/>
      <c r="H6" s="37"/>
      <c r="J6" s="5">
        <v>10</v>
      </c>
      <c r="K6" s="16">
        <f>FLOOR(((Data!$G$2*1000)/(J6*0.17811)*Data!$F$2), 100)</f>
        <v>2400</v>
      </c>
      <c r="L6" s="16">
        <f>FLOOR(((Data!$G$2*1000)/(J6*0.17811)*Data!$F$2)*0.9, 100)</f>
        <v>2100</v>
      </c>
      <c r="M6" s="13"/>
    </row>
    <row r="7" spans="1:13" ht="15.75" thickBot="1" x14ac:dyDescent="0.3">
      <c r="B7" s="18"/>
      <c r="D7" s="37"/>
      <c r="E7" s="37"/>
      <c r="F7" s="37"/>
      <c r="G7" s="37"/>
      <c r="H7" s="37"/>
      <c r="J7" s="6">
        <v>11</v>
      </c>
      <c r="K7" s="16">
        <f>FLOOR(((Data!$G$2*1000)/(J7*0.17811)*Data!$F$2), 100)</f>
        <v>2100</v>
      </c>
      <c r="L7" s="16">
        <f>FLOOR(((Data!$G$2*1000)/(J7*0.17811)*Data!$F$2)*0.9, 100)</f>
        <v>1900</v>
      </c>
      <c r="M7" s="13"/>
    </row>
    <row r="8" spans="1:13" ht="15.75" customHeight="1" thickBot="1" x14ac:dyDescent="0.3">
      <c r="B8" s="9" t="s">
        <v>11</v>
      </c>
      <c r="D8" s="37"/>
      <c r="E8" s="37"/>
      <c r="F8" s="37"/>
      <c r="G8" s="37"/>
      <c r="H8" s="37"/>
      <c r="J8" s="5">
        <v>12</v>
      </c>
      <c r="K8" s="16">
        <f>FLOOR(((Data!$G$2*1000)/(J8*0.17811)*Data!$F$2), 100)</f>
        <v>2000</v>
      </c>
      <c r="L8" s="16">
        <f>FLOOR(((Data!$G$2*1000)/(J8*0.17811)*Data!$F$2)*0.9, 100)</f>
        <v>1800</v>
      </c>
      <c r="M8" s="13"/>
    </row>
    <row r="9" spans="1:13" ht="15.75" thickBot="1" x14ac:dyDescent="0.3">
      <c r="A9" s="20"/>
      <c r="B9" s="24">
        <v>10</v>
      </c>
      <c r="C9" s="19"/>
      <c r="D9" s="37"/>
      <c r="E9" s="37"/>
      <c r="F9" s="37"/>
      <c r="G9" s="37"/>
      <c r="H9" s="37"/>
      <c r="J9" s="6">
        <v>13</v>
      </c>
      <c r="K9" s="16">
        <f>FLOOR(((Data!$G$2*1000)/(J9*0.17811)*Data!$F$2), 100)</f>
        <v>1800</v>
      </c>
      <c r="L9" s="16">
        <f>FLOOR(((Data!$G$2*1000)/(J9*0.17811)*Data!$F$2)*0.9, 100)</f>
        <v>1600</v>
      </c>
      <c r="M9" s="13"/>
    </row>
    <row r="10" spans="1:13" ht="15.75" thickBot="1" x14ac:dyDescent="0.3">
      <c r="J10" s="5">
        <v>14</v>
      </c>
      <c r="K10" s="16">
        <f>FLOOR(((Data!$G$2*1000)/(J10*0.17811)*Data!$F$2), 100)</f>
        <v>1700</v>
      </c>
      <c r="L10" s="16">
        <f>FLOOR(((Data!$G$2*1000)/(J10*0.17811)*Data!$F$2)*0.9, 100)</f>
        <v>1500</v>
      </c>
      <c r="M10" s="13"/>
    </row>
    <row r="11" spans="1:13" ht="15.75" thickBot="1" x14ac:dyDescent="0.3">
      <c r="J11" s="6">
        <v>15</v>
      </c>
      <c r="K11" s="16">
        <f>FLOOR(((Data!$G$2*1000)/(J11*0.17811)*Data!$F$2), 100)</f>
        <v>1600</v>
      </c>
      <c r="L11" s="16">
        <f>FLOOR(((Data!$G$2*1000)/(J11*0.17811)*Data!$F$2)*0.9, 100)</f>
        <v>1400</v>
      </c>
      <c r="M11" s="13"/>
    </row>
    <row r="12" spans="1:13" ht="15.75" customHeight="1" thickBot="1" x14ac:dyDescent="0.3">
      <c r="B12" s="36" t="s">
        <v>14</v>
      </c>
      <c r="C12" s="36"/>
      <c r="D12" s="35">
        <f>FLOOR(((Data!$G$2*1000)/($B$9*0.17811)*Data!$F$2), 100)</f>
        <v>2400</v>
      </c>
      <c r="F12" s="23"/>
      <c r="G12" s="23"/>
      <c r="H12" s="23"/>
      <c r="J12" s="5">
        <v>16</v>
      </c>
      <c r="K12" s="16">
        <f>FLOOR(((Data!$G$2*1000)/(J12*0.17811)*Data!$F$2), 100)</f>
        <v>1500</v>
      </c>
      <c r="L12" s="16">
        <f>FLOOR(((Data!$G$2*1000)/(J12*0.17811)*Data!$F$2)*0.9, 100)</f>
        <v>1300</v>
      </c>
      <c r="M12" s="13"/>
    </row>
    <row r="13" spans="1:13" ht="15.75" customHeight="1" thickBot="1" x14ac:dyDescent="0.3">
      <c r="B13" s="36" t="s">
        <v>17</v>
      </c>
      <c r="C13" s="36"/>
      <c r="D13" s="22">
        <f>FLOOR(((Data!$G$2*1000)/($B$9*0.17811)*Data!$F$2)*0.9, 100)</f>
        <v>2100</v>
      </c>
      <c r="E13" s="39" t="str">
        <f>IF(D13&lt;&gt;"", IF(ISNUMBER(SEARCH("LESS", B3)), "⭠Voer deze waarde in bij C=. (Navigeer naar menu: ↳ + ⭣) Let op dat je de waterontharder hebt ingesteld op dH in plaats van PPM! (Zelfde menu bij waarde U). Vergeet niet je hardheid in te stellen! (Navigeer naar menu: ↳ + ⭡)", "⭠Voer de waarde in bij de instelling REG.CAP in het volgende format 00.00T. Bijvoorbeeld 3200L = 03.20T"), "")</f>
        <v>⭠Voer de waarde in bij de instelling REG.CAP in het volgende format 00.00T. Bijvoorbeeld 3200L = 03.20T</v>
      </c>
      <c r="F13" s="39"/>
      <c r="G13" s="39"/>
      <c r="H13" s="39"/>
      <c r="J13" s="6">
        <v>17</v>
      </c>
      <c r="K13" s="16">
        <f>FLOOR(((Data!$G$2*1000)/(J13*0.17811)*Data!$F$2), 100)</f>
        <v>1400</v>
      </c>
      <c r="L13" s="16">
        <f>FLOOR(((Data!$G$2*1000)/(J13*0.17811)*Data!$F$2)*0.9, 100)</f>
        <v>1200</v>
      </c>
      <c r="M13" s="13"/>
    </row>
    <row r="14" spans="1:13" ht="15.75" customHeight="1" thickBot="1" x14ac:dyDescent="0.3">
      <c r="B14" s="38" t="s">
        <v>16</v>
      </c>
      <c r="C14" s="38"/>
      <c r="E14" s="39"/>
      <c r="F14" s="39"/>
      <c r="G14" s="39"/>
      <c r="H14" s="39"/>
      <c r="J14" s="5">
        <v>18</v>
      </c>
      <c r="K14" s="16">
        <f>FLOOR(((Data!$G$2*1000)/(J14*0.17811)*Data!$F$2), 100)</f>
        <v>1300</v>
      </c>
      <c r="L14" s="16">
        <f>FLOOR(((Data!$G$2*1000)/(J14*0.17811)*Data!$F$2)*0.9, 100)</f>
        <v>1200</v>
      </c>
      <c r="M14" s="13"/>
    </row>
    <row r="15" spans="1:13" ht="15.75" thickBot="1" x14ac:dyDescent="0.3">
      <c r="B15" s="38"/>
      <c r="C15" s="38"/>
      <c r="E15" s="39"/>
      <c r="F15" s="39"/>
      <c r="G15" s="39"/>
      <c r="H15" s="39"/>
      <c r="J15" s="6">
        <v>19</v>
      </c>
      <c r="K15" s="16">
        <f>FLOOR(((Data!$G$2*1000)/(J15*0.17811)*Data!$F$2), 100)</f>
        <v>1200</v>
      </c>
      <c r="L15" s="16">
        <f>FLOOR(((Data!$G$2*1000)/(J15*0.17811)*Data!$F$2)*0.9, 100)</f>
        <v>1100</v>
      </c>
      <c r="M15" s="13"/>
    </row>
    <row r="16" spans="1:13" ht="15.75" thickBot="1" x14ac:dyDescent="0.3">
      <c r="B16" s="38"/>
      <c r="C16" s="38"/>
      <c r="E16" s="39"/>
      <c r="F16" s="39"/>
      <c r="G16" s="39"/>
      <c r="H16" s="39"/>
      <c r="J16" s="5">
        <v>20</v>
      </c>
      <c r="K16" s="16">
        <f>FLOOR(((Data!$G$2*1000)/(J16*0.17811)*Data!$F$2), 100)</f>
        <v>1200</v>
      </c>
      <c r="L16" s="16">
        <f>FLOOR(((Data!$G$2*1000)/(J16*0.17811)*Data!$F$2)*0.9, 100)</f>
        <v>1000</v>
      </c>
      <c r="M16" s="13"/>
    </row>
    <row r="17" spans="2:13" ht="15.75" thickBot="1" x14ac:dyDescent="0.3">
      <c r="C17" s="21"/>
      <c r="D17" s="21"/>
      <c r="E17" s="39"/>
      <c r="F17" s="39"/>
      <c r="G17" s="39"/>
      <c r="H17" s="39"/>
      <c r="J17" s="6">
        <v>21</v>
      </c>
      <c r="K17" s="16">
        <f>FLOOR(((Data!$G$2*1000)/(J17*0.17811)*Data!$F$2), 100)</f>
        <v>1100</v>
      </c>
      <c r="L17" s="16">
        <f>FLOOR(((Data!$G$2*1000)/(J17*0.17811)*Data!$F$2)*0.9, 100)</f>
        <v>1000</v>
      </c>
      <c r="M17" s="13"/>
    </row>
    <row r="18" spans="2:13" ht="15.75" thickBot="1" x14ac:dyDescent="0.3">
      <c r="B18" s="21"/>
      <c r="C18" s="21"/>
      <c r="D18" s="21"/>
      <c r="E18" s="39"/>
      <c r="F18" s="39"/>
      <c r="G18" s="39"/>
      <c r="H18" s="39"/>
      <c r="J18" s="5">
        <v>22</v>
      </c>
      <c r="K18" s="16">
        <f>FLOOR(((Data!$G$2*1000)/(J18*0.17811)*Data!$F$2), 100)</f>
        <v>1000</v>
      </c>
      <c r="L18" s="16">
        <f>FLOOR(((Data!$G$2*1000)/(J18*0.17811)*Data!$F$2)*0.9, 100)</f>
        <v>900</v>
      </c>
      <c r="M18" s="13"/>
    </row>
    <row r="19" spans="2:13" ht="15.75" thickBot="1" x14ac:dyDescent="0.3">
      <c r="E19" s="39"/>
      <c r="F19" s="39"/>
      <c r="G19" s="39"/>
      <c r="H19" s="39"/>
      <c r="J19" s="6">
        <v>23</v>
      </c>
      <c r="K19" s="16">
        <f>FLOOR(((Data!$G$2*1000)/(J19*0.17811)*Data!$F$2), 100)</f>
        <v>1000</v>
      </c>
      <c r="L19" s="16">
        <f>FLOOR(((Data!$G$2*1000)/(J19*0.17811)*Data!$F$2)*0.9, 100)</f>
        <v>900</v>
      </c>
      <c r="M19" s="13"/>
    </row>
    <row r="20" spans="2:13" ht="15.75" thickBot="1" x14ac:dyDescent="0.3">
      <c r="J20" s="5">
        <v>24</v>
      </c>
      <c r="K20" s="16">
        <f>FLOOR(((Data!$G$2*1000)/(J20*0.17811)*Data!$F$2), 100)</f>
        <v>1000</v>
      </c>
      <c r="L20" s="16">
        <f>FLOOR(((Data!$G$2*1000)/(J20*0.17811)*Data!$F$2)*0.9, 100)</f>
        <v>900</v>
      </c>
      <c r="M20" s="13"/>
    </row>
    <row r="21" spans="2:13" ht="15.75" thickBot="1" x14ac:dyDescent="0.3">
      <c r="J21" s="6">
        <v>25</v>
      </c>
      <c r="K21" s="16">
        <f>FLOOR(((Data!$G$2*1000)/(J21*0.17811)*Data!$F$2), 100)</f>
        <v>900</v>
      </c>
      <c r="L21" s="16">
        <f>FLOOR(((Data!$G$2*1000)/(J21*0.17811)*Data!$F$2)*0.9, 100)</f>
        <v>800</v>
      </c>
      <c r="M21" s="13"/>
    </row>
    <row r="22" spans="2:13" ht="15.75" thickBot="1" x14ac:dyDescent="0.3">
      <c r="J22" s="5">
        <v>26</v>
      </c>
      <c r="K22" s="16">
        <f>FLOOR(((Data!$G$2*1000)/(J22*0.17811)*Data!$F$2), 100)</f>
        <v>900</v>
      </c>
      <c r="L22" s="16">
        <f>FLOOR(((Data!$G$2*1000)/(J22*0.17811)*Data!$F$2)*0.9, 100)</f>
        <v>800</v>
      </c>
      <c r="M22" s="13"/>
    </row>
    <row r="23" spans="2:13" ht="15.75" thickBot="1" x14ac:dyDescent="0.3">
      <c r="J23" s="6">
        <v>27</v>
      </c>
      <c r="K23" s="16">
        <f>FLOOR(((Data!$G$2*1000)/(J23*0.17811)*Data!$F$2), 100)</f>
        <v>800</v>
      </c>
      <c r="L23" s="16">
        <f>FLOOR(((Data!$G$2*1000)/(J23*0.17811)*Data!$F$2)*0.9, 100)</f>
        <v>800</v>
      </c>
      <c r="M23" s="13"/>
    </row>
    <row r="24" spans="2:13" ht="15.75" thickBot="1" x14ac:dyDescent="0.3">
      <c r="J24" s="5">
        <v>28</v>
      </c>
      <c r="K24" s="16">
        <f>FLOOR(((Data!$G$2*1000)/(J24*0.17811)*Data!$F$2), 100)</f>
        <v>800</v>
      </c>
      <c r="L24" s="16">
        <f>FLOOR(((Data!$G$2*1000)/(J24*0.17811)*Data!$F$2)*0.9, 100)</f>
        <v>700</v>
      </c>
      <c r="M24" s="13"/>
    </row>
    <row r="25" spans="2:13" ht="15.75" thickBot="1" x14ac:dyDescent="0.3">
      <c r="J25" s="6">
        <v>29</v>
      </c>
      <c r="K25" s="16">
        <f>FLOOR(((Data!$G$2*1000)/(J25*0.17811)*Data!$F$2), 100)</f>
        <v>800</v>
      </c>
      <c r="L25" s="16">
        <f>FLOOR(((Data!$G$2*1000)/(J25*0.17811)*Data!$F$2)*0.9, 100)</f>
        <v>700</v>
      </c>
      <c r="M25" s="13"/>
    </row>
    <row r="26" spans="2:13" ht="15.75" thickBot="1" x14ac:dyDescent="0.3">
      <c r="J26" s="5">
        <v>30</v>
      </c>
      <c r="K26" s="16">
        <f>FLOOR(((Data!$G$2*1000)/(J26*0.17811)*Data!$F$2), 100)</f>
        <v>800</v>
      </c>
      <c r="L26" s="16">
        <f>FLOOR(((Data!$G$2*1000)/(J26*0.17811)*Data!$F$2)*0.9, 100)</f>
        <v>700</v>
      </c>
      <c r="M26" s="13"/>
    </row>
    <row r="27" spans="2:13" ht="15.75" thickBot="1" x14ac:dyDescent="0.3">
      <c r="J27" s="6">
        <v>31</v>
      </c>
      <c r="K27" s="16">
        <f>FLOOR(((Data!$G$2*1000)/(J27*0.17811)*Data!$F$2), 100)</f>
        <v>700</v>
      </c>
      <c r="L27" s="16">
        <f>FLOOR(((Data!$G$2*1000)/(J27*0.17811)*Data!$F$2)*0.9, 100)</f>
        <v>700</v>
      </c>
      <c r="M27" s="13"/>
    </row>
    <row r="28" spans="2:13" ht="15.75" thickBot="1" x14ac:dyDescent="0.3">
      <c r="J28" s="5">
        <v>32</v>
      </c>
      <c r="K28" s="16">
        <f>FLOOR(((Data!$G$2*1000)/(J28*0.17811)*Data!$F$2), 100)</f>
        <v>700</v>
      </c>
      <c r="L28" s="16">
        <f>FLOOR(((Data!$G$2*1000)/(J28*0.17811)*Data!$F$2)*0.9, 100)</f>
        <v>600</v>
      </c>
      <c r="M28" s="13"/>
    </row>
    <row r="29" spans="2:13" ht="15.75" thickBot="1" x14ac:dyDescent="0.3">
      <c r="J29" s="6">
        <v>33</v>
      </c>
      <c r="K29" s="16">
        <f>FLOOR(((Data!$G$2*1000)/(J29*0.17811)*Data!$F$2), 100)</f>
        <v>700</v>
      </c>
      <c r="L29" s="16">
        <f>FLOOR(((Data!$G$2*1000)/(J29*0.17811)*Data!$F$2)*0.9, 100)</f>
        <v>600</v>
      </c>
      <c r="M29" s="13"/>
    </row>
    <row r="30" spans="2:13" ht="15.75" thickBot="1" x14ac:dyDescent="0.3">
      <c r="J30" s="7">
        <v>34</v>
      </c>
      <c r="K30" s="16">
        <f>FLOOR(((Data!$G$2*1000)/(J30*0.17811)*Data!$F$2), 100)</f>
        <v>700</v>
      </c>
      <c r="L30" s="16">
        <f>FLOOR(((Data!$G$2*1000)/(J30*0.17811)*Data!$F$2)*0.9, 100)</f>
        <v>600</v>
      </c>
      <c r="M30" s="13"/>
    </row>
    <row r="31" spans="2:13" ht="15.75" thickBot="1" x14ac:dyDescent="0.3">
      <c r="J31" s="8">
        <v>35</v>
      </c>
      <c r="K31" s="16">
        <f>FLOOR(((Data!$G$2*1000)/(J31*0.17811)*Data!$F$2), 100)</f>
        <v>600</v>
      </c>
      <c r="L31" s="16">
        <f>FLOOR(((Data!$G$2*1000)/(J31*0.17811)*Data!$F$2)*0.9, 100)</f>
        <v>600</v>
      </c>
      <c r="M31" s="13"/>
    </row>
  </sheetData>
  <mergeCells count="5">
    <mergeCell ref="B13:C13"/>
    <mergeCell ref="D2:H9"/>
    <mergeCell ref="B14:C16"/>
    <mergeCell ref="B12:C12"/>
    <mergeCell ref="E13:H19"/>
  </mergeCells>
  <conditionalFormatting sqref="B6">
    <cfRule type="expression" dxfId="0" priority="1">
      <formula>$B$3&lt;&gt;"Anders"</formula>
    </cfRule>
  </conditionalFormatting>
  <pageMargins left="0.7" right="0.7" top="0.75" bottom="0.75" header="0.3" footer="0.3"/>
  <pageSetup paperSize="9"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Kies model" xr:uid="{86163D6A-2D09-4A8D-896C-5E7622010F4E}">
          <x14:formula1>
            <xm:f>Data!$B$2:$B$8</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DC894-724A-46AF-BCF3-C1F817385AB8}">
  <dimension ref="B1:G8"/>
  <sheetViews>
    <sheetView workbookViewId="0">
      <selection activeCell="E9" sqref="E9"/>
    </sheetView>
  </sheetViews>
  <sheetFormatPr defaultRowHeight="15" x14ac:dyDescent="0.25"/>
  <cols>
    <col min="2" max="2" width="10" customWidth="1"/>
  </cols>
  <sheetData>
    <row r="1" spans="2:7" x14ac:dyDescent="0.25">
      <c r="B1" s="31" t="s">
        <v>6</v>
      </c>
      <c r="C1" s="28" t="s">
        <v>12</v>
      </c>
      <c r="F1" t="s">
        <v>13</v>
      </c>
      <c r="G1" t="s">
        <v>1</v>
      </c>
    </row>
    <row r="2" spans="2:7" x14ac:dyDescent="0.25">
      <c r="B2" s="32" t="s">
        <v>15</v>
      </c>
      <c r="C2" s="29"/>
      <c r="F2">
        <f>IF(Dashboard!$B$3="LESS-10",10,IF(Dashboard!$B$3="LESS-15",15,IF(Dashboard!$B$3="LESS-20",20,IF(Dashboard!$B$3="R2D2-32",8,IF(Dashboard!$B$3="R2D2-48",12,IF(Dashboard!$B$3="R2D2-72",18,Dashboard!$B$6))))))</f>
        <v>8</v>
      </c>
      <c r="G2">
        <f>IF(OR(Dashboard!$B$3="LESS-10",Dashboard!$B$3="LESS-15"),0.499,IF(Dashboard!$B$3="LESS-20",0.62371,0.537))</f>
        <v>0.53700000000000003</v>
      </c>
    </row>
    <row r="3" spans="2:7" x14ac:dyDescent="0.25">
      <c r="B3" s="33" t="s">
        <v>2</v>
      </c>
      <c r="C3" s="29"/>
    </row>
    <row r="4" spans="2:7" x14ac:dyDescent="0.25">
      <c r="B4" s="32" t="s">
        <v>3</v>
      </c>
      <c r="C4" s="29"/>
    </row>
    <row r="5" spans="2:7" x14ac:dyDescent="0.25">
      <c r="B5" s="33" t="s">
        <v>4</v>
      </c>
      <c r="C5" s="29"/>
    </row>
    <row r="6" spans="2:7" x14ac:dyDescent="0.25">
      <c r="B6" s="32" t="s">
        <v>7</v>
      </c>
      <c r="C6" s="29"/>
    </row>
    <row r="7" spans="2:7" x14ac:dyDescent="0.25">
      <c r="B7" s="33" t="s">
        <v>8</v>
      </c>
      <c r="C7" s="29"/>
    </row>
    <row r="8" spans="2:7" x14ac:dyDescent="0.25">
      <c r="B8" s="34" t="s">
        <v>9</v>
      </c>
      <c r="C8"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Peters</dc:creator>
  <cp:lastModifiedBy>Fonske</cp:lastModifiedBy>
  <dcterms:created xsi:type="dcterms:W3CDTF">2022-12-05T12:02:42Z</dcterms:created>
  <dcterms:modified xsi:type="dcterms:W3CDTF">2024-07-03T09:58:56Z</dcterms:modified>
</cp:coreProperties>
</file>