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featurePropertyBag/featurePropertyBag.xml" ContentType="application/vnd.ms-excel.featurepropertyba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5"/>
  <workbookPr/>
  <xr:revisionPtr revIDLastSave="0" documentId="8_{332CA0A5-F3AE-4747-9F2A-2D556653763A}" xr6:coauthVersionLast="47" xr6:coauthVersionMax="47" xr10:uidLastSave="{00000000-0000-0000-0000-000000000000}"/>
  <bookViews>
    <workbookView xWindow="0" yWindow="0" windowWidth="0" windowHeight="0" activeTab="3" xr2:uid="{00000000-000D-0000-FFFF-FFFF00000000}"/>
  </bookViews>
  <sheets>
    <sheet name="🏠 INSTRUCTIONS" sheetId="1" r:id="rId1"/>
    <sheet name="Data" sheetId="2" r:id="rId2"/>
    <sheet name="1 - Unique baby names" sheetId="3" r:id="rId3"/>
    <sheet name="2 - Time dependence" sheetId="4" r:id="rId4"/>
  </sheets>
  <definedNames>
    <definedName name="_xlnm._FilterDatabase" localSheetId="1" hidden="1">Data!$A$1:$D$1968</definedName>
    <definedName name="Count">Data!$C$2:$C$2001</definedName>
    <definedName name="Name">Data!$A$2:$A$2001</definedName>
    <definedName name="Sex">Data!$B$2:$B$2001</definedName>
    <definedName name="Year">Data!$D$2:$D$2001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9" i="4" l="1"/>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AP9" i="4"/>
  <c r="AO9" i="4"/>
  <c r="AN9" i="4"/>
  <c r="AM9" i="4"/>
  <c r="AL9" i="4"/>
  <c r="AK9" i="4"/>
  <c r="AJ9" i="4"/>
  <c r="AI9" i="4"/>
  <c r="AH9" i="4"/>
  <c r="AG9" i="4"/>
  <c r="AF9" i="4"/>
  <c r="AE9" i="4"/>
  <c r="AD9" i="4"/>
  <c r="AC9" i="4"/>
  <c r="AB9" i="4"/>
  <c r="AA9" i="4"/>
  <c r="Z9" i="4"/>
  <c r="Y9" i="4"/>
  <c r="X9" i="4"/>
  <c r="W9" i="4"/>
  <c r="V9" i="4"/>
  <c r="U9" i="4"/>
  <c r="T9" i="4"/>
  <c r="S9" i="4"/>
  <c r="R9" i="4"/>
  <c r="Q9" i="4"/>
  <c r="P9" i="4"/>
  <c r="O9" i="4"/>
  <c r="N9" i="4"/>
  <c r="M9" i="4"/>
  <c r="L9" i="4"/>
  <c r="K9" i="4"/>
  <c r="J9" i="4"/>
  <c r="I9" i="4"/>
  <c r="H9" i="4"/>
  <c r="G9" i="4"/>
  <c r="F9" i="4"/>
  <c r="E9" i="4"/>
  <c r="D9" i="4"/>
  <c r="C9" i="4"/>
  <c r="B103" i="3"/>
  <c r="C103" i="3" s="1"/>
  <c r="B102" i="3"/>
  <c r="C102" i="3" s="1"/>
  <c r="B101" i="3"/>
  <c r="C101" i="3" s="1"/>
  <c r="B100" i="3"/>
  <c r="C100" i="3" s="1"/>
  <c r="B99" i="3"/>
  <c r="C99" i="3" s="1"/>
  <c r="B98" i="3"/>
  <c r="C98" i="3" s="1"/>
  <c r="B97" i="3"/>
  <c r="C97" i="3" s="1"/>
  <c r="B96" i="3"/>
  <c r="C96" i="3" s="1"/>
  <c r="B95" i="3"/>
  <c r="C95" i="3" s="1"/>
  <c r="B94" i="3"/>
  <c r="C94" i="3" s="1"/>
  <c r="B93" i="3"/>
  <c r="C93" i="3" s="1"/>
  <c r="B92" i="3"/>
  <c r="C92" i="3" s="1"/>
  <c r="B91" i="3"/>
  <c r="C91" i="3" s="1"/>
  <c r="B90" i="3"/>
  <c r="C90" i="3" s="1"/>
  <c r="B89" i="3"/>
  <c r="C89" i="3" s="1"/>
  <c r="B88" i="3"/>
  <c r="C88" i="3" s="1"/>
  <c r="B87" i="3"/>
  <c r="C87" i="3" s="1"/>
  <c r="B86" i="3"/>
  <c r="C86" i="3" s="1"/>
  <c r="B85" i="3"/>
  <c r="C85" i="3" s="1"/>
  <c r="B84" i="3"/>
  <c r="C84" i="3" s="1"/>
  <c r="B80" i="3"/>
  <c r="C80" i="3" s="1"/>
  <c r="B79" i="3"/>
  <c r="C79" i="3" s="1"/>
  <c r="B78" i="3"/>
  <c r="C78" i="3" s="1"/>
  <c r="B77" i="3"/>
  <c r="C77" i="3" s="1"/>
  <c r="B76" i="3"/>
  <c r="C76" i="3" s="1"/>
  <c r="B75" i="3"/>
  <c r="C75" i="3" s="1"/>
  <c r="B74" i="3"/>
  <c r="C74" i="3" s="1"/>
  <c r="B73" i="3"/>
  <c r="C73" i="3" s="1"/>
  <c r="B72" i="3"/>
  <c r="C72" i="3" s="1"/>
  <c r="B71" i="3"/>
  <c r="C71" i="3" s="1"/>
  <c r="B70" i="3"/>
  <c r="C70" i="3" s="1"/>
  <c r="B69" i="3"/>
  <c r="C69" i="3" s="1"/>
  <c r="B68" i="3"/>
  <c r="C68" i="3" s="1"/>
  <c r="B67" i="3"/>
  <c r="C67" i="3" s="1"/>
  <c r="B66" i="3"/>
  <c r="C66" i="3" s="1"/>
  <c r="B65" i="3"/>
  <c r="C65" i="3" s="1"/>
  <c r="B64" i="3"/>
  <c r="C64" i="3" s="1"/>
  <c r="B63" i="3"/>
  <c r="C63" i="3" s="1"/>
  <c r="B62" i="3"/>
  <c r="C62" i="3" s="1"/>
  <c r="B61" i="3"/>
  <c r="C61" i="3" s="1"/>
  <c r="B51" i="3"/>
  <c r="C51" i="3" s="1"/>
  <c r="B50" i="3"/>
  <c r="C50" i="3" s="1"/>
  <c r="B49" i="3"/>
  <c r="C49" i="3" s="1"/>
  <c r="B48" i="3"/>
  <c r="C48" i="3" s="1"/>
  <c r="B47" i="3"/>
  <c r="C47" i="3" s="1"/>
  <c r="B46" i="3"/>
  <c r="C46" i="3" s="1"/>
  <c r="B45" i="3"/>
  <c r="C45" i="3" s="1"/>
  <c r="B44" i="3"/>
  <c r="C44" i="3" s="1"/>
  <c r="B43" i="3"/>
  <c r="C43" i="3" s="1"/>
  <c r="B42" i="3"/>
  <c r="C42" i="3" s="1"/>
  <c r="B41" i="3"/>
  <c r="C41" i="3" s="1"/>
  <c r="B40" i="3"/>
  <c r="C40" i="3" s="1"/>
  <c r="B39" i="3"/>
  <c r="C39" i="3" s="1"/>
  <c r="B38" i="3"/>
  <c r="C38" i="3" s="1"/>
  <c r="B37" i="3"/>
  <c r="C37" i="3" s="1"/>
  <c r="B36" i="3"/>
  <c r="C36" i="3" s="1"/>
  <c r="B35" i="3"/>
  <c r="C35" i="3" s="1"/>
  <c r="B34" i="3"/>
  <c r="C34" i="3" s="1"/>
  <c r="B33" i="3"/>
  <c r="C33" i="3" s="1"/>
  <c r="B32" i="3"/>
  <c r="C32" i="3" s="1"/>
  <c r="B31" i="3"/>
  <c r="C31" i="3" s="1"/>
  <c r="B30" i="3"/>
  <c r="C30" i="3" s="1"/>
  <c r="B29" i="3"/>
  <c r="C29" i="3" s="1"/>
  <c r="B28" i="3"/>
  <c r="C28" i="3" s="1"/>
  <c r="B27" i="3"/>
  <c r="C27" i="3" s="1"/>
  <c r="B26" i="3"/>
  <c r="C26" i="3" s="1"/>
  <c r="B25" i="3"/>
  <c r="C25" i="3" s="1"/>
  <c r="B24" i="3"/>
  <c r="C24" i="3" s="1"/>
  <c r="B23" i="3"/>
  <c r="C23" i="3" s="1"/>
  <c r="B22" i="3"/>
  <c r="C22" i="3" s="1"/>
  <c r="B21" i="3"/>
  <c r="C21" i="3" s="1"/>
  <c r="B20" i="3"/>
  <c r="C20" i="3" s="1"/>
  <c r="B19" i="3"/>
  <c r="C19" i="3" s="1"/>
  <c r="B18" i="3"/>
  <c r="C18" i="3" s="1"/>
  <c r="B17" i="3"/>
  <c r="C17" i="3" s="1"/>
  <c r="B16" i="3"/>
  <c r="C16" i="3" s="1"/>
  <c r="B15" i="3"/>
  <c r="C15" i="3" s="1"/>
  <c r="B14" i="3"/>
  <c r="C14" i="3" s="1"/>
  <c r="B13" i="3"/>
  <c r="C13" i="3" s="1"/>
  <c r="B12" i="3"/>
  <c r="C12" i="3" s="1"/>
  <c r="I12" i="3" s="1"/>
  <c r="C59" i="4" l="1"/>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H59" i="4"/>
  <c r="H58" i="4"/>
  <c r="H57" i="4"/>
  <c r="H56" i="4"/>
  <c r="H55" i="4"/>
  <c r="H54" i="4"/>
  <c r="H53" i="4"/>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K59" i="4"/>
  <c r="K58" i="4"/>
  <c r="K57" i="4"/>
  <c r="K56" i="4"/>
  <c r="K55" i="4"/>
  <c r="K54" i="4"/>
  <c r="K53" i="4"/>
  <c r="K52" i="4"/>
  <c r="K51" i="4"/>
  <c r="K50" i="4"/>
  <c r="K49" i="4"/>
  <c r="K48" i="4"/>
  <c r="K47" i="4"/>
  <c r="K46" i="4"/>
  <c r="K45" i="4"/>
  <c r="K44" i="4"/>
  <c r="K43" i="4"/>
  <c r="K42" i="4"/>
  <c r="K41" i="4"/>
  <c r="K40" i="4"/>
  <c r="K39" i="4"/>
  <c r="K38" i="4"/>
  <c r="K37" i="4"/>
  <c r="K36" i="4"/>
  <c r="K35" i="4"/>
  <c r="K34" i="4"/>
  <c r="K33" i="4"/>
  <c r="K32" i="4"/>
  <c r="K31" i="4"/>
  <c r="K30" i="4"/>
  <c r="K29" i="4"/>
  <c r="K28" i="4"/>
  <c r="K27" i="4"/>
  <c r="K26" i="4"/>
  <c r="K25" i="4"/>
  <c r="K24" i="4"/>
  <c r="K23" i="4"/>
  <c r="K22" i="4"/>
  <c r="K21" i="4"/>
  <c r="K20" i="4"/>
  <c r="K19" i="4"/>
  <c r="K18" i="4"/>
  <c r="K17" i="4"/>
  <c r="K16" i="4"/>
  <c r="K15" i="4"/>
  <c r="K14" i="4"/>
  <c r="K13" i="4"/>
  <c r="K12" i="4"/>
  <c r="K11" i="4"/>
  <c r="K1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N59"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N26" i="4"/>
  <c r="N25" i="4"/>
  <c r="N24" i="4"/>
  <c r="N23" i="4"/>
  <c r="N22" i="4"/>
  <c r="N21" i="4"/>
  <c r="N20" i="4"/>
  <c r="N19" i="4"/>
  <c r="N18" i="4"/>
  <c r="N17" i="4"/>
  <c r="N16" i="4"/>
  <c r="N15" i="4"/>
  <c r="N14" i="4"/>
  <c r="N13" i="4"/>
  <c r="N12" i="4"/>
  <c r="N11" i="4"/>
  <c r="N1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6" i="4"/>
  <c r="P15" i="4"/>
  <c r="P14" i="4"/>
  <c r="P13" i="4"/>
  <c r="P12" i="4"/>
  <c r="P11" i="4"/>
  <c r="P10" i="4"/>
  <c r="Q59" i="4"/>
  <c r="Q58" i="4"/>
  <c r="Q57" i="4"/>
  <c r="Q56" i="4"/>
  <c r="Q55" i="4"/>
  <c r="Q54" i="4"/>
  <c r="Q53" i="4"/>
  <c r="Q52" i="4"/>
  <c r="Q51" i="4"/>
  <c r="Q50" i="4"/>
  <c r="Q49" i="4"/>
  <c r="Q48" i="4"/>
  <c r="Q47" i="4"/>
  <c r="Q46" i="4"/>
  <c r="Q45" i="4"/>
  <c r="Q44" i="4"/>
  <c r="Q43" i="4"/>
  <c r="Q42" i="4"/>
  <c r="Q41" i="4"/>
  <c r="Q40" i="4"/>
  <c r="Q39" i="4"/>
  <c r="Q38" i="4"/>
  <c r="Q37" i="4"/>
  <c r="Q36" i="4"/>
  <c r="Q35" i="4"/>
  <c r="Q34" i="4"/>
  <c r="Q33" i="4"/>
  <c r="Q32" i="4"/>
  <c r="Q31" i="4"/>
  <c r="Q30" i="4"/>
  <c r="Q29" i="4"/>
  <c r="Q28" i="4"/>
  <c r="Q27" i="4"/>
  <c r="Q26" i="4"/>
  <c r="Q25" i="4"/>
  <c r="Q24" i="4"/>
  <c r="Q23" i="4"/>
  <c r="Q22" i="4"/>
  <c r="Q21" i="4"/>
  <c r="Q20" i="4"/>
  <c r="Q19" i="4"/>
  <c r="Q18" i="4"/>
  <c r="Q17" i="4"/>
  <c r="Q16" i="4"/>
  <c r="Q15" i="4"/>
  <c r="Q14" i="4"/>
  <c r="Q13" i="4"/>
  <c r="Q12" i="4"/>
  <c r="Q11" i="4"/>
  <c r="Q10" i="4"/>
  <c r="R59" i="4"/>
  <c r="R58" i="4"/>
  <c r="R57" i="4"/>
  <c r="R56" i="4"/>
  <c r="R55" i="4"/>
  <c r="R54" i="4"/>
  <c r="R53" i="4"/>
  <c r="R52" i="4"/>
  <c r="R51" i="4"/>
  <c r="R50" i="4"/>
  <c r="R49" i="4"/>
  <c r="R48" i="4"/>
  <c r="R47" i="4"/>
  <c r="R46" i="4"/>
  <c r="R45" i="4"/>
  <c r="R44" i="4"/>
  <c r="R43" i="4"/>
  <c r="R42" i="4"/>
  <c r="R41" i="4"/>
  <c r="R40" i="4"/>
  <c r="R39" i="4"/>
  <c r="R38" i="4"/>
  <c r="R37" i="4"/>
  <c r="R36" i="4"/>
  <c r="R35" i="4"/>
  <c r="R34" i="4"/>
  <c r="R33" i="4"/>
  <c r="R32" i="4"/>
  <c r="R31" i="4"/>
  <c r="R30" i="4"/>
  <c r="R29" i="4"/>
  <c r="R28" i="4"/>
  <c r="R27" i="4"/>
  <c r="R26" i="4"/>
  <c r="R25" i="4"/>
  <c r="R24" i="4"/>
  <c r="R23" i="4"/>
  <c r="R22" i="4"/>
  <c r="R21" i="4"/>
  <c r="R20" i="4"/>
  <c r="R19" i="4"/>
  <c r="R18" i="4"/>
  <c r="R17" i="4"/>
  <c r="R16" i="4"/>
  <c r="R15" i="4"/>
  <c r="R14" i="4"/>
  <c r="R13" i="4"/>
  <c r="R12" i="4"/>
  <c r="R11" i="4"/>
  <c r="R10" i="4"/>
  <c r="S59" i="4"/>
  <c r="S58" i="4"/>
  <c r="S57" i="4"/>
  <c r="S56" i="4"/>
  <c r="S55" i="4"/>
  <c r="S54" i="4"/>
  <c r="S53" i="4"/>
  <c r="S52" i="4"/>
  <c r="S51" i="4"/>
  <c r="S50" i="4"/>
  <c r="S49" i="4"/>
  <c r="S48" i="4"/>
  <c r="S47" i="4"/>
  <c r="S46" i="4"/>
  <c r="S45" i="4"/>
  <c r="S44" i="4"/>
  <c r="S43" i="4"/>
  <c r="S42" i="4"/>
  <c r="S41" i="4"/>
  <c r="S40" i="4"/>
  <c r="S39" i="4"/>
  <c r="S38" i="4"/>
  <c r="S37" i="4"/>
  <c r="S36" i="4"/>
  <c r="S35" i="4"/>
  <c r="S34" i="4"/>
  <c r="S33" i="4"/>
  <c r="S32" i="4"/>
  <c r="S31" i="4"/>
  <c r="S30" i="4"/>
  <c r="S29" i="4"/>
  <c r="S28" i="4"/>
  <c r="S27" i="4"/>
  <c r="S26" i="4"/>
  <c r="S25" i="4"/>
  <c r="S24" i="4"/>
  <c r="S23" i="4"/>
  <c r="S22" i="4"/>
  <c r="S21" i="4"/>
  <c r="S20" i="4"/>
  <c r="S19" i="4"/>
  <c r="S18" i="4"/>
  <c r="S17" i="4"/>
  <c r="S16" i="4"/>
  <c r="S15" i="4"/>
  <c r="S14" i="4"/>
  <c r="S13" i="4"/>
  <c r="S12" i="4"/>
  <c r="S11" i="4"/>
  <c r="S10" i="4"/>
  <c r="T59" i="4"/>
  <c r="T58" i="4"/>
  <c r="T57" i="4"/>
  <c r="T56" i="4"/>
  <c r="T55" i="4"/>
  <c r="T54" i="4"/>
  <c r="T53" i="4"/>
  <c r="T52" i="4"/>
  <c r="T51" i="4"/>
  <c r="T50" i="4"/>
  <c r="T49" i="4"/>
  <c r="T48" i="4"/>
  <c r="T47" i="4"/>
  <c r="T46" i="4"/>
  <c r="T45" i="4"/>
  <c r="T44" i="4"/>
  <c r="T43" i="4"/>
  <c r="T42" i="4"/>
  <c r="T41" i="4"/>
  <c r="T40" i="4"/>
  <c r="T39" i="4"/>
  <c r="T38" i="4"/>
  <c r="T37" i="4"/>
  <c r="T36" i="4"/>
  <c r="T35" i="4"/>
  <c r="T34" i="4"/>
  <c r="T33" i="4"/>
  <c r="T32" i="4"/>
  <c r="T31" i="4"/>
  <c r="T30" i="4"/>
  <c r="T29" i="4"/>
  <c r="T28" i="4"/>
  <c r="T27" i="4"/>
  <c r="T26" i="4"/>
  <c r="T25" i="4"/>
  <c r="T24" i="4"/>
  <c r="T23" i="4"/>
  <c r="T22" i="4"/>
  <c r="T21" i="4"/>
  <c r="T20" i="4"/>
  <c r="T19" i="4"/>
  <c r="T18" i="4"/>
  <c r="T17" i="4"/>
  <c r="T16" i="4"/>
  <c r="T15" i="4"/>
  <c r="T14" i="4"/>
  <c r="T13" i="4"/>
  <c r="T12" i="4"/>
  <c r="T11" i="4"/>
  <c r="T10" i="4"/>
  <c r="U59" i="4"/>
  <c r="U58" i="4"/>
  <c r="U57" i="4"/>
  <c r="U56" i="4"/>
  <c r="U55" i="4"/>
  <c r="U54" i="4"/>
  <c r="U53" i="4"/>
  <c r="U52" i="4"/>
  <c r="U51" i="4"/>
  <c r="U50" i="4"/>
  <c r="U49" i="4"/>
  <c r="U48" i="4"/>
  <c r="U47" i="4"/>
  <c r="U46" i="4"/>
  <c r="U45" i="4"/>
  <c r="U44" i="4"/>
  <c r="U43" i="4"/>
  <c r="U42" i="4"/>
  <c r="U41" i="4"/>
  <c r="U40" i="4"/>
  <c r="U39" i="4"/>
  <c r="U38" i="4"/>
  <c r="U37" i="4"/>
  <c r="U36" i="4"/>
  <c r="U35" i="4"/>
  <c r="U34" i="4"/>
  <c r="U33" i="4"/>
  <c r="U32" i="4"/>
  <c r="U31" i="4"/>
  <c r="U30" i="4"/>
  <c r="U29" i="4"/>
  <c r="U28" i="4"/>
  <c r="U27" i="4"/>
  <c r="U26" i="4"/>
  <c r="U25" i="4"/>
  <c r="U24" i="4"/>
  <c r="U23" i="4"/>
  <c r="U22" i="4"/>
  <c r="U21" i="4"/>
  <c r="U20" i="4"/>
  <c r="U19" i="4"/>
  <c r="U18" i="4"/>
  <c r="U17" i="4"/>
  <c r="U16" i="4"/>
  <c r="U15" i="4"/>
  <c r="U14" i="4"/>
  <c r="U13" i="4"/>
  <c r="U12" i="4"/>
  <c r="U11" i="4"/>
  <c r="U10" i="4"/>
  <c r="V59" i="4"/>
  <c r="V58" i="4"/>
  <c r="V57" i="4"/>
  <c r="V56" i="4"/>
  <c r="V55" i="4"/>
  <c r="V54" i="4"/>
  <c r="V53" i="4"/>
  <c r="V52" i="4"/>
  <c r="V51" i="4"/>
  <c r="V50" i="4"/>
  <c r="V49" i="4"/>
  <c r="V48" i="4"/>
  <c r="V47" i="4"/>
  <c r="V46" i="4"/>
  <c r="V45" i="4"/>
  <c r="V44" i="4"/>
  <c r="V43" i="4"/>
  <c r="V42" i="4"/>
  <c r="V41" i="4"/>
  <c r="V40" i="4"/>
  <c r="V39" i="4"/>
  <c r="V38" i="4"/>
  <c r="V37" i="4"/>
  <c r="V36" i="4"/>
  <c r="V35" i="4"/>
  <c r="V34" i="4"/>
  <c r="V33" i="4"/>
  <c r="V32" i="4"/>
  <c r="V31" i="4"/>
  <c r="V30" i="4"/>
  <c r="V29" i="4"/>
  <c r="V28" i="4"/>
  <c r="V27" i="4"/>
  <c r="V26" i="4"/>
  <c r="V25" i="4"/>
  <c r="V24" i="4"/>
  <c r="V23" i="4"/>
  <c r="V22" i="4"/>
  <c r="V21" i="4"/>
  <c r="V20" i="4"/>
  <c r="V19" i="4"/>
  <c r="V18" i="4"/>
  <c r="V17" i="4"/>
  <c r="V16" i="4"/>
  <c r="V15" i="4"/>
  <c r="V14" i="4"/>
  <c r="V13" i="4"/>
  <c r="V12" i="4"/>
  <c r="V11" i="4"/>
  <c r="V10" i="4"/>
  <c r="W59" i="4"/>
  <c r="W58" i="4"/>
  <c r="W57" i="4"/>
  <c r="W56" i="4"/>
  <c r="W55" i="4"/>
  <c r="W54" i="4"/>
  <c r="W53" i="4"/>
  <c r="W52" i="4"/>
  <c r="W51" i="4"/>
  <c r="W50" i="4"/>
  <c r="W49" i="4"/>
  <c r="W48" i="4"/>
  <c r="W47" i="4"/>
  <c r="W46" i="4"/>
  <c r="W45" i="4"/>
  <c r="W44" i="4"/>
  <c r="W43" i="4"/>
  <c r="W42" i="4"/>
  <c r="W41" i="4"/>
  <c r="W40" i="4"/>
  <c r="W39" i="4"/>
  <c r="W38" i="4"/>
  <c r="W37" i="4"/>
  <c r="W36" i="4"/>
  <c r="W35" i="4"/>
  <c r="W34" i="4"/>
  <c r="W33" i="4"/>
  <c r="W32" i="4"/>
  <c r="W31" i="4"/>
  <c r="W30" i="4"/>
  <c r="W29" i="4"/>
  <c r="W28" i="4"/>
  <c r="W27" i="4"/>
  <c r="W26" i="4"/>
  <c r="W25" i="4"/>
  <c r="W24" i="4"/>
  <c r="W23" i="4"/>
  <c r="W22" i="4"/>
  <c r="W21" i="4"/>
  <c r="W20" i="4"/>
  <c r="W19" i="4"/>
  <c r="W18" i="4"/>
  <c r="W17" i="4"/>
  <c r="W16" i="4"/>
  <c r="W15" i="4"/>
  <c r="W14" i="4"/>
  <c r="W13" i="4"/>
  <c r="W12" i="4"/>
  <c r="W11" i="4"/>
  <c r="W10" i="4"/>
  <c r="X59" i="4"/>
  <c r="X58" i="4"/>
  <c r="X57" i="4"/>
  <c r="X56" i="4"/>
  <c r="X55" i="4"/>
  <c r="X54" i="4"/>
  <c r="X53" i="4"/>
  <c r="X52" i="4"/>
  <c r="X51" i="4"/>
  <c r="X50" i="4"/>
  <c r="X49" i="4"/>
  <c r="X48" i="4"/>
  <c r="X47" i="4"/>
  <c r="X46" i="4"/>
  <c r="X45" i="4"/>
  <c r="X44" i="4"/>
  <c r="X43" i="4"/>
  <c r="X42" i="4"/>
  <c r="X41" i="4"/>
  <c r="X40" i="4"/>
  <c r="X39" i="4"/>
  <c r="X38" i="4"/>
  <c r="X37" i="4"/>
  <c r="X36" i="4"/>
  <c r="X35" i="4"/>
  <c r="X34" i="4"/>
  <c r="X33" i="4"/>
  <c r="X32" i="4"/>
  <c r="X31" i="4"/>
  <c r="X30" i="4"/>
  <c r="X29" i="4"/>
  <c r="X28" i="4"/>
  <c r="X27" i="4"/>
  <c r="X26" i="4"/>
  <c r="X25" i="4"/>
  <c r="X24" i="4"/>
  <c r="X23" i="4"/>
  <c r="X22" i="4"/>
  <c r="X21" i="4"/>
  <c r="X20" i="4"/>
  <c r="X19" i="4"/>
  <c r="X18" i="4"/>
  <c r="X17" i="4"/>
  <c r="X16" i="4"/>
  <c r="X15" i="4"/>
  <c r="X14" i="4"/>
  <c r="X13" i="4"/>
  <c r="X12" i="4"/>
  <c r="X11" i="4"/>
  <c r="X10" i="4"/>
  <c r="Y59" i="4"/>
  <c r="Y58" i="4"/>
  <c r="Y57" i="4"/>
  <c r="Y56" i="4"/>
  <c r="Y55" i="4"/>
  <c r="Y54" i="4"/>
  <c r="Y53" i="4"/>
  <c r="Y52" i="4"/>
  <c r="Y51" i="4"/>
  <c r="Y50" i="4"/>
  <c r="Y49" i="4"/>
  <c r="Y48" i="4"/>
  <c r="Y47" i="4"/>
  <c r="Y46" i="4"/>
  <c r="Y45" i="4"/>
  <c r="Y44" i="4"/>
  <c r="Y43" i="4"/>
  <c r="Y42" i="4"/>
  <c r="Y41" i="4"/>
  <c r="Y40" i="4"/>
  <c r="Y39" i="4"/>
  <c r="Y38" i="4"/>
  <c r="Y37" i="4"/>
  <c r="Y36" i="4"/>
  <c r="Y35" i="4"/>
  <c r="Y34" i="4"/>
  <c r="Y33" i="4"/>
  <c r="Y32" i="4"/>
  <c r="Y31" i="4"/>
  <c r="Y30" i="4"/>
  <c r="Y29" i="4"/>
  <c r="Y28" i="4"/>
  <c r="Y27" i="4"/>
  <c r="Y26" i="4"/>
  <c r="Y25" i="4"/>
  <c r="Y24" i="4"/>
  <c r="Y23" i="4"/>
  <c r="Y22" i="4"/>
  <c r="Y21" i="4"/>
  <c r="Y20" i="4"/>
  <c r="Y19" i="4"/>
  <c r="Y18" i="4"/>
  <c r="Y17" i="4"/>
  <c r="Y16" i="4"/>
  <c r="Y15" i="4"/>
  <c r="Y14" i="4"/>
  <c r="Y13" i="4"/>
  <c r="Y12" i="4"/>
  <c r="Y11" i="4"/>
  <c r="Y10" i="4"/>
  <c r="Z59" i="4"/>
  <c r="Z58" i="4"/>
  <c r="Z57" i="4"/>
  <c r="Z56" i="4"/>
  <c r="Z55" i="4"/>
  <c r="Z54" i="4"/>
  <c r="Z53" i="4"/>
  <c r="Z52" i="4"/>
  <c r="Z51" i="4"/>
  <c r="Z50" i="4"/>
  <c r="Z49" i="4"/>
  <c r="Z48" i="4"/>
  <c r="Z47" i="4"/>
  <c r="Z46" i="4"/>
  <c r="Z45" i="4"/>
  <c r="Z44" i="4"/>
  <c r="Z43" i="4"/>
  <c r="Z42" i="4"/>
  <c r="Z41" i="4"/>
  <c r="Z40" i="4"/>
  <c r="Z39" i="4"/>
  <c r="Z38" i="4"/>
  <c r="Z37" i="4"/>
  <c r="Z36" i="4"/>
  <c r="Z35" i="4"/>
  <c r="Z34" i="4"/>
  <c r="Z33" i="4"/>
  <c r="Z32" i="4"/>
  <c r="Z31" i="4"/>
  <c r="Z30" i="4"/>
  <c r="Z29" i="4"/>
  <c r="Z28" i="4"/>
  <c r="Z27" i="4"/>
  <c r="Z26" i="4"/>
  <c r="Z25" i="4"/>
  <c r="Z24" i="4"/>
  <c r="Z23" i="4"/>
  <c r="Z22" i="4"/>
  <c r="Z21" i="4"/>
  <c r="Z20" i="4"/>
  <c r="Z19" i="4"/>
  <c r="Z18" i="4"/>
  <c r="Z17" i="4"/>
  <c r="Z16" i="4"/>
  <c r="Z15" i="4"/>
  <c r="Z14" i="4"/>
  <c r="Z13" i="4"/>
  <c r="Z12" i="4"/>
  <c r="Z11" i="4"/>
  <c r="Z10" i="4"/>
  <c r="AA59" i="4"/>
  <c r="AA58" i="4"/>
  <c r="AA57" i="4"/>
  <c r="AA56" i="4"/>
  <c r="AA55" i="4"/>
  <c r="AA54" i="4"/>
  <c r="AA53" i="4"/>
  <c r="AA52" i="4"/>
  <c r="AA51" i="4"/>
  <c r="AA50" i="4"/>
  <c r="AA49" i="4"/>
  <c r="AA48" i="4"/>
  <c r="AA47" i="4"/>
  <c r="AA46" i="4"/>
  <c r="AA45" i="4"/>
  <c r="AA44" i="4"/>
  <c r="AA43" i="4"/>
  <c r="AA42" i="4"/>
  <c r="AA41" i="4"/>
  <c r="AA40" i="4"/>
  <c r="AA39" i="4"/>
  <c r="AA38" i="4"/>
  <c r="AA37" i="4"/>
  <c r="AA36" i="4"/>
  <c r="AA35" i="4"/>
  <c r="AA34" i="4"/>
  <c r="AA33" i="4"/>
  <c r="AA32" i="4"/>
  <c r="AA31" i="4"/>
  <c r="AA30" i="4"/>
  <c r="AA29" i="4"/>
  <c r="AA28" i="4"/>
  <c r="AA27" i="4"/>
  <c r="AA26" i="4"/>
  <c r="AA25" i="4"/>
  <c r="AA24" i="4"/>
  <c r="AA23" i="4"/>
  <c r="AA22" i="4"/>
  <c r="AA21" i="4"/>
  <c r="AA20" i="4"/>
  <c r="AA19" i="4"/>
  <c r="AA18" i="4"/>
  <c r="AA17" i="4"/>
  <c r="AA16" i="4"/>
  <c r="AA15" i="4"/>
  <c r="AA14" i="4"/>
  <c r="AA13" i="4"/>
  <c r="AA12" i="4"/>
  <c r="AA11" i="4"/>
  <c r="AA10" i="4"/>
  <c r="AB59" i="4"/>
  <c r="AB58" i="4"/>
  <c r="AB57" i="4"/>
  <c r="AB56" i="4"/>
  <c r="AB55" i="4"/>
  <c r="AB54" i="4"/>
  <c r="AB53" i="4"/>
  <c r="AB52" i="4"/>
  <c r="AB51" i="4"/>
  <c r="AB50" i="4"/>
  <c r="AB49" i="4"/>
  <c r="AB48" i="4"/>
  <c r="AB47" i="4"/>
  <c r="AB46" i="4"/>
  <c r="AB45" i="4"/>
  <c r="AB44" i="4"/>
  <c r="AB43" i="4"/>
  <c r="AB42" i="4"/>
  <c r="AB41" i="4"/>
  <c r="AB40" i="4"/>
  <c r="AB39" i="4"/>
  <c r="AB38" i="4"/>
  <c r="AB37" i="4"/>
  <c r="AB36" i="4"/>
  <c r="AB35" i="4"/>
  <c r="AB34" i="4"/>
  <c r="AB33" i="4"/>
  <c r="AB32" i="4"/>
  <c r="AB31" i="4"/>
  <c r="AB30" i="4"/>
  <c r="AB29" i="4"/>
  <c r="AB28" i="4"/>
  <c r="AB27" i="4"/>
  <c r="AB26" i="4"/>
  <c r="AB25" i="4"/>
  <c r="AB24" i="4"/>
  <c r="AB23" i="4"/>
  <c r="AB22" i="4"/>
  <c r="AB21" i="4"/>
  <c r="AB20" i="4"/>
  <c r="AB19" i="4"/>
  <c r="AB18" i="4"/>
  <c r="AB17" i="4"/>
  <c r="AB16" i="4"/>
  <c r="AB15" i="4"/>
  <c r="AB14" i="4"/>
  <c r="AB13" i="4"/>
  <c r="AB12" i="4"/>
  <c r="AB11" i="4"/>
  <c r="AB10" i="4"/>
  <c r="AC59" i="4"/>
  <c r="AC58" i="4"/>
  <c r="AC57" i="4"/>
  <c r="AC56" i="4"/>
  <c r="AC55" i="4"/>
  <c r="AC54" i="4"/>
  <c r="AC53" i="4"/>
  <c r="AC52" i="4"/>
  <c r="AC51" i="4"/>
  <c r="AC50" i="4"/>
  <c r="AC49" i="4"/>
  <c r="AC48" i="4"/>
  <c r="AC47" i="4"/>
  <c r="AC46" i="4"/>
  <c r="AC45" i="4"/>
  <c r="AC44" i="4"/>
  <c r="AC43" i="4"/>
  <c r="AC42" i="4"/>
  <c r="AC41" i="4"/>
  <c r="AC40" i="4"/>
  <c r="AC39" i="4"/>
  <c r="AC38" i="4"/>
  <c r="AC37" i="4"/>
  <c r="AC36" i="4"/>
  <c r="AC35" i="4"/>
  <c r="AC34" i="4"/>
  <c r="AC33" i="4"/>
  <c r="AC32" i="4"/>
  <c r="AC31" i="4"/>
  <c r="AC30" i="4"/>
  <c r="AC29" i="4"/>
  <c r="AC28" i="4"/>
  <c r="AC27" i="4"/>
  <c r="AC26" i="4"/>
  <c r="AC25" i="4"/>
  <c r="AC24" i="4"/>
  <c r="AC23" i="4"/>
  <c r="AC22" i="4"/>
  <c r="AC21" i="4"/>
  <c r="AC20" i="4"/>
  <c r="AC19" i="4"/>
  <c r="AC18" i="4"/>
  <c r="AC17" i="4"/>
  <c r="AC16" i="4"/>
  <c r="AC15" i="4"/>
  <c r="AC14" i="4"/>
  <c r="AC13" i="4"/>
  <c r="AC12" i="4"/>
  <c r="AC11" i="4"/>
  <c r="AC10" i="4"/>
  <c r="AD59" i="4"/>
  <c r="AD58" i="4"/>
  <c r="AD57" i="4"/>
  <c r="AD56" i="4"/>
  <c r="AD55" i="4"/>
  <c r="AD54" i="4"/>
  <c r="AD53" i="4"/>
  <c r="AD52" i="4"/>
  <c r="AD51" i="4"/>
  <c r="AD50" i="4"/>
  <c r="AD49" i="4"/>
  <c r="AD48" i="4"/>
  <c r="AD47" i="4"/>
  <c r="AD46" i="4"/>
  <c r="AD45" i="4"/>
  <c r="AD44" i="4"/>
  <c r="AD43" i="4"/>
  <c r="AD42" i="4"/>
  <c r="AD41" i="4"/>
  <c r="AD40" i="4"/>
  <c r="AD39" i="4"/>
  <c r="AD38" i="4"/>
  <c r="AD37" i="4"/>
  <c r="AD36" i="4"/>
  <c r="AD35" i="4"/>
  <c r="AD34" i="4"/>
  <c r="AD33" i="4"/>
  <c r="AD32" i="4"/>
  <c r="AD31" i="4"/>
  <c r="AD30" i="4"/>
  <c r="AD29" i="4"/>
  <c r="AD28" i="4"/>
  <c r="AD27" i="4"/>
  <c r="AD26" i="4"/>
  <c r="AD25" i="4"/>
  <c r="AD24" i="4"/>
  <c r="AD23" i="4"/>
  <c r="AD22" i="4"/>
  <c r="AD21" i="4"/>
  <c r="AD20" i="4"/>
  <c r="AD19" i="4"/>
  <c r="AD18" i="4"/>
  <c r="AD17" i="4"/>
  <c r="AD16" i="4"/>
  <c r="AD15" i="4"/>
  <c r="AD14" i="4"/>
  <c r="AD13" i="4"/>
  <c r="AD12" i="4"/>
  <c r="AD11" i="4"/>
  <c r="AD10" i="4"/>
  <c r="AE59" i="4"/>
  <c r="AE58" i="4"/>
  <c r="AE57" i="4"/>
  <c r="AE56" i="4"/>
  <c r="AE55" i="4"/>
  <c r="AE54" i="4"/>
  <c r="AE53" i="4"/>
  <c r="AE52" i="4"/>
  <c r="AE51" i="4"/>
  <c r="AE50" i="4"/>
  <c r="AE49" i="4"/>
  <c r="AE48" i="4"/>
  <c r="AE47" i="4"/>
  <c r="AE46" i="4"/>
  <c r="AE45" i="4"/>
  <c r="AE44" i="4"/>
  <c r="AE43" i="4"/>
  <c r="AE42" i="4"/>
  <c r="AE41" i="4"/>
  <c r="AE40" i="4"/>
  <c r="AE39" i="4"/>
  <c r="AE38" i="4"/>
  <c r="AE37" i="4"/>
  <c r="AE36" i="4"/>
  <c r="AE35" i="4"/>
  <c r="AE34" i="4"/>
  <c r="AE33" i="4"/>
  <c r="AE32" i="4"/>
  <c r="AE31" i="4"/>
  <c r="AE30" i="4"/>
  <c r="AE29" i="4"/>
  <c r="AE28" i="4"/>
  <c r="AE27" i="4"/>
  <c r="AE26" i="4"/>
  <c r="AE25" i="4"/>
  <c r="AE24" i="4"/>
  <c r="AE23" i="4"/>
  <c r="AE22" i="4"/>
  <c r="AE21" i="4"/>
  <c r="AE20" i="4"/>
  <c r="AE19" i="4"/>
  <c r="AE18" i="4"/>
  <c r="AE17" i="4"/>
  <c r="AE16" i="4"/>
  <c r="AE15" i="4"/>
  <c r="AE14" i="4"/>
  <c r="AE13" i="4"/>
  <c r="AE12" i="4"/>
  <c r="AE11" i="4"/>
  <c r="AE10" i="4"/>
  <c r="AF59" i="4"/>
  <c r="AF58" i="4"/>
  <c r="AF57" i="4"/>
  <c r="AF56" i="4"/>
  <c r="AF55" i="4"/>
  <c r="AF54" i="4"/>
  <c r="AF53" i="4"/>
  <c r="AF52" i="4"/>
  <c r="AF51" i="4"/>
  <c r="AF50" i="4"/>
  <c r="AF49" i="4"/>
  <c r="AF48" i="4"/>
  <c r="AF47" i="4"/>
  <c r="AF46" i="4"/>
  <c r="AF45" i="4"/>
  <c r="AF44" i="4"/>
  <c r="AF43" i="4"/>
  <c r="AF42" i="4"/>
  <c r="AF41" i="4"/>
  <c r="AF40" i="4"/>
  <c r="AF39" i="4"/>
  <c r="AF38" i="4"/>
  <c r="AF37" i="4"/>
  <c r="AF36" i="4"/>
  <c r="AF35" i="4"/>
  <c r="AF34" i="4"/>
  <c r="AF33" i="4"/>
  <c r="AF32" i="4"/>
  <c r="AF31" i="4"/>
  <c r="AF30" i="4"/>
  <c r="AF29" i="4"/>
  <c r="AF28" i="4"/>
  <c r="AF27" i="4"/>
  <c r="AF26" i="4"/>
  <c r="AF25" i="4"/>
  <c r="AF24" i="4"/>
  <c r="AF23" i="4"/>
  <c r="AF22" i="4"/>
  <c r="AF21" i="4"/>
  <c r="AF20" i="4"/>
  <c r="AF19" i="4"/>
  <c r="AF18" i="4"/>
  <c r="AF17" i="4"/>
  <c r="AF16" i="4"/>
  <c r="AF15" i="4"/>
  <c r="AF14" i="4"/>
  <c r="AF13" i="4"/>
  <c r="AF12" i="4"/>
  <c r="AF11" i="4"/>
  <c r="AF10" i="4"/>
  <c r="AG59" i="4"/>
  <c r="AG58" i="4"/>
  <c r="AG57" i="4"/>
  <c r="AG56" i="4"/>
  <c r="AG55" i="4"/>
  <c r="AG54" i="4"/>
  <c r="AG53" i="4"/>
  <c r="AG52" i="4"/>
  <c r="AG51" i="4"/>
  <c r="AG50" i="4"/>
  <c r="AG49" i="4"/>
  <c r="AG48" i="4"/>
  <c r="AG47" i="4"/>
  <c r="AG46" i="4"/>
  <c r="AG45" i="4"/>
  <c r="AG44" i="4"/>
  <c r="AG43" i="4"/>
  <c r="AG42" i="4"/>
  <c r="AG41" i="4"/>
  <c r="AG40" i="4"/>
  <c r="AG39" i="4"/>
  <c r="AG38" i="4"/>
  <c r="AG37" i="4"/>
  <c r="AG36" i="4"/>
  <c r="AG35" i="4"/>
  <c r="AG34" i="4"/>
  <c r="AG33" i="4"/>
  <c r="AG32" i="4"/>
  <c r="AG31" i="4"/>
  <c r="AG30" i="4"/>
  <c r="AG29" i="4"/>
  <c r="AG28" i="4"/>
  <c r="AG27" i="4"/>
  <c r="AG26" i="4"/>
  <c r="AG25" i="4"/>
  <c r="AG24" i="4"/>
  <c r="AG23" i="4"/>
  <c r="AG22" i="4"/>
  <c r="AG21" i="4"/>
  <c r="AG20" i="4"/>
  <c r="AG19" i="4"/>
  <c r="AG18" i="4"/>
  <c r="AG17" i="4"/>
  <c r="AG16" i="4"/>
  <c r="AG15" i="4"/>
  <c r="AG14" i="4"/>
  <c r="AG13" i="4"/>
  <c r="AG12" i="4"/>
  <c r="AG11" i="4"/>
  <c r="AG10" i="4"/>
  <c r="AH59" i="4"/>
  <c r="AH58" i="4"/>
  <c r="AH57" i="4"/>
  <c r="AH56" i="4"/>
  <c r="AH55" i="4"/>
  <c r="AH54" i="4"/>
  <c r="AH53" i="4"/>
  <c r="AH52" i="4"/>
  <c r="AH51" i="4"/>
  <c r="AH50" i="4"/>
  <c r="AH49" i="4"/>
  <c r="AH48" i="4"/>
  <c r="AH47" i="4"/>
  <c r="AH46" i="4"/>
  <c r="AH45" i="4"/>
  <c r="AH44" i="4"/>
  <c r="AH43" i="4"/>
  <c r="AH42" i="4"/>
  <c r="AH41" i="4"/>
  <c r="AH40" i="4"/>
  <c r="AH39" i="4"/>
  <c r="AH38" i="4"/>
  <c r="AH37" i="4"/>
  <c r="AH36" i="4"/>
  <c r="AH35" i="4"/>
  <c r="AH34" i="4"/>
  <c r="AH33" i="4"/>
  <c r="AH32" i="4"/>
  <c r="AH31" i="4"/>
  <c r="AH30" i="4"/>
  <c r="AH29" i="4"/>
  <c r="AH28" i="4"/>
  <c r="AH27" i="4"/>
  <c r="AH26" i="4"/>
  <c r="AH25" i="4"/>
  <c r="AH24" i="4"/>
  <c r="AH23" i="4"/>
  <c r="AH22" i="4"/>
  <c r="AH21" i="4"/>
  <c r="AH20" i="4"/>
  <c r="AH19" i="4"/>
  <c r="AH18" i="4"/>
  <c r="AH17" i="4"/>
  <c r="AH16" i="4"/>
  <c r="AH15" i="4"/>
  <c r="AH14" i="4"/>
  <c r="AH13" i="4"/>
  <c r="AH12" i="4"/>
  <c r="AH11" i="4"/>
  <c r="AH10" i="4"/>
  <c r="AI59" i="4"/>
  <c r="AI58" i="4"/>
  <c r="AI57" i="4"/>
  <c r="AI56" i="4"/>
  <c r="AI55" i="4"/>
  <c r="AI54" i="4"/>
  <c r="AI53" i="4"/>
  <c r="AI52" i="4"/>
  <c r="AI51" i="4"/>
  <c r="AI50" i="4"/>
  <c r="AI49" i="4"/>
  <c r="AI48" i="4"/>
  <c r="AI47" i="4"/>
  <c r="AI46" i="4"/>
  <c r="AI45" i="4"/>
  <c r="AI44" i="4"/>
  <c r="AI43" i="4"/>
  <c r="AI42" i="4"/>
  <c r="AI41" i="4"/>
  <c r="AI40" i="4"/>
  <c r="AI39" i="4"/>
  <c r="AI38" i="4"/>
  <c r="AI37" i="4"/>
  <c r="AI36" i="4"/>
  <c r="AI35" i="4"/>
  <c r="AI34" i="4"/>
  <c r="AI33" i="4"/>
  <c r="AI32" i="4"/>
  <c r="AI31" i="4"/>
  <c r="AI30" i="4"/>
  <c r="AI29" i="4"/>
  <c r="AI28" i="4"/>
  <c r="AI27" i="4"/>
  <c r="AI26" i="4"/>
  <c r="AI25" i="4"/>
  <c r="AI24" i="4"/>
  <c r="AI23" i="4"/>
  <c r="AI22" i="4"/>
  <c r="AI21" i="4"/>
  <c r="AI20" i="4"/>
  <c r="AI19" i="4"/>
  <c r="AI18" i="4"/>
  <c r="AI17" i="4"/>
  <c r="AI16" i="4"/>
  <c r="AI15" i="4"/>
  <c r="AI14" i="4"/>
  <c r="AI13" i="4"/>
  <c r="AI12" i="4"/>
  <c r="AI11" i="4"/>
  <c r="AI10" i="4"/>
  <c r="AJ59" i="4"/>
  <c r="AJ58" i="4"/>
  <c r="AJ57" i="4"/>
  <c r="AJ56" i="4"/>
  <c r="AJ55" i="4"/>
  <c r="AJ54" i="4"/>
  <c r="AJ53" i="4"/>
  <c r="AJ52" i="4"/>
  <c r="AJ51" i="4"/>
  <c r="AJ50" i="4"/>
  <c r="AJ49" i="4"/>
  <c r="AJ48" i="4"/>
  <c r="AJ47" i="4"/>
  <c r="AJ46" i="4"/>
  <c r="AJ45" i="4"/>
  <c r="AJ44" i="4"/>
  <c r="AJ43" i="4"/>
  <c r="AJ42" i="4"/>
  <c r="AJ41" i="4"/>
  <c r="AJ40" i="4"/>
  <c r="AJ39" i="4"/>
  <c r="AJ38" i="4"/>
  <c r="AJ37" i="4"/>
  <c r="AJ36" i="4"/>
  <c r="AJ35" i="4"/>
  <c r="AJ34" i="4"/>
  <c r="AJ33" i="4"/>
  <c r="AJ32" i="4"/>
  <c r="AJ31" i="4"/>
  <c r="AJ30" i="4"/>
  <c r="AJ29" i="4"/>
  <c r="AJ28" i="4"/>
  <c r="AJ27" i="4"/>
  <c r="AJ26" i="4"/>
  <c r="AJ25" i="4"/>
  <c r="AJ24" i="4"/>
  <c r="AJ23" i="4"/>
  <c r="AJ22" i="4"/>
  <c r="AJ21" i="4"/>
  <c r="AJ20" i="4"/>
  <c r="AJ19" i="4"/>
  <c r="AJ18" i="4"/>
  <c r="AJ17" i="4"/>
  <c r="AJ16" i="4"/>
  <c r="AJ15" i="4"/>
  <c r="AJ14" i="4"/>
  <c r="AJ13" i="4"/>
  <c r="AJ12" i="4"/>
  <c r="AJ11" i="4"/>
  <c r="AJ10" i="4"/>
  <c r="AK59" i="4"/>
  <c r="AK58" i="4"/>
  <c r="AK57" i="4"/>
  <c r="AK56" i="4"/>
  <c r="AK55" i="4"/>
  <c r="AK54" i="4"/>
  <c r="AK53" i="4"/>
  <c r="AK52" i="4"/>
  <c r="AK51" i="4"/>
  <c r="AK50" i="4"/>
  <c r="AK49" i="4"/>
  <c r="AK48" i="4"/>
  <c r="AK47" i="4"/>
  <c r="AK46" i="4"/>
  <c r="AK45" i="4"/>
  <c r="AK44" i="4"/>
  <c r="AK43" i="4"/>
  <c r="AK42" i="4"/>
  <c r="AK41" i="4"/>
  <c r="AK40" i="4"/>
  <c r="AK39" i="4"/>
  <c r="AK38" i="4"/>
  <c r="AK37" i="4"/>
  <c r="AK36" i="4"/>
  <c r="AK35" i="4"/>
  <c r="AK34" i="4"/>
  <c r="AK33" i="4"/>
  <c r="AK32" i="4"/>
  <c r="AK31" i="4"/>
  <c r="AK30" i="4"/>
  <c r="AK29" i="4"/>
  <c r="AK28" i="4"/>
  <c r="AK27" i="4"/>
  <c r="AK26" i="4"/>
  <c r="AK25" i="4"/>
  <c r="AK24" i="4"/>
  <c r="AK23" i="4"/>
  <c r="AK22" i="4"/>
  <c r="AK21" i="4"/>
  <c r="AK20" i="4"/>
  <c r="AK19" i="4"/>
  <c r="AK18" i="4"/>
  <c r="AK17" i="4"/>
  <c r="AK16" i="4"/>
  <c r="AK15" i="4"/>
  <c r="AK14" i="4"/>
  <c r="AK13" i="4"/>
  <c r="AK12" i="4"/>
  <c r="AK11" i="4"/>
  <c r="AK10" i="4"/>
  <c r="AL59" i="4"/>
  <c r="AL58" i="4"/>
  <c r="AL57" i="4"/>
  <c r="AL56" i="4"/>
  <c r="AL55" i="4"/>
  <c r="AL54" i="4"/>
  <c r="AL53" i="4"/>
  <c r="AL52" i="4"/>
  <c r="AL51" i="4"/>
  <c r="AL50" i="4"/>
  <c r="AL49" i="4"/>
  <c r="AL48" i="4"/>
  <c r="AL47" i="4"/>
  <c r="AL46" i="4"/>
  <c r="AL45" i="4"/>
  <c r="AL44" i="4"/>
  <c r="AL43" i="4"/>
  <c r="AL42" i="4"/>
  <c r="AL41" i="4"/>
  <c r="AL40" i="4"/>
  <c r="AL39" i="4"/>
  <c r="AL38" i="4"/>
  <c r="AL37" i="4"/>
  <c r="AL36" i="4"/>
  <c r="AL35" i="4"/>
  <c r="AL34" i="4"/>
  <c r="AL33" i="4"/>
  <c r="AL32" i="4"/>
  <c r="AL31" i="4"/>
  <c r="AL30" i="4"/>
  <c r="AL29" i="4"/>
  <c r="AL28" i="4"/>
  <c r="AL27" i="4"/>
  <c r="AL26" i="4"/>
  <c r="AL25" i="4"/>
  <c r="AL24" i="4"/>
  <c r="AL23" i="4"/>
  <c r="AL22" i="4"/>
  <c r="AL21" i="4"/>
  <c r="AL20" i="4"/>
  <c r="AL19" i="4"/>
  <c r="AL18" i="4"/>
  <c r="AL17" i="4"/>
  <c r="AL16" i="4"/>
  <c r="AL15" i="4"/>
  <c r="AL14" i="4"/>
  <c r="AL13" i="4"/>
  <c r="AL12" i="4"/>
  <c r="AL11" i="4"/>
  <c r="AL10" i="4"/>
  <c r="AM59" i="4"/>
  <c r="AM58" i="4"/>
  <c r="AM57" i="4"/>
  <c r="AM56" i="4"/>
  <c r="AM55" i="4"/>
  <c r="AM54" i="4"/>
  <c r="AM53" i="4"/>
  <c r="AM52" i="4"/>
  <c r="AM51" i="4"/>
  <c r="AM50" i="4"/>
  <c r="AM49" i="4"/>
  <c r="AM48" i="4"/>
  <c r="AM47" i="4"/>
  <c r="AM46" i="4"/>
  <c r="AM45" i="4"/>
  <c r="AM44" i="4"/>
  <c r="AM43" i="4"/>
  <c r="AM42" i="4"/>
  <c r="AM41" i="4"/>
  <c r="AM40" i="4"/>
  <c r="AM39" i="4"/>
  <c r="AM38" i="4"/>
  <c r="AM37" i="4"/>
  <c r="AM36" i="4"/>
  <c r="AM35" i="4"/>
  <c r="AM34" i="4"/>
  <c r="AM33" i="4"/>
  <c r="AM32" i="4"/>
  <c r="AM31" i="4"/>
  <c r="AM30" i="4"/>
  <c r="AM29" i="4"/>
  <c r="AM28" i="4"/>
  <c r="AM27" i="4"/>
  <c r="AM26" i="4"/>
  <c r="AM25" i="4"/>
  <c r="AM24" i="4"/>
  <c r="AM23" i="4"/>
  <c r="AM22" i="4"/>
  <c r="AM21" i="4"/>
  <c r="AM20" i="4"/>
  <c r="AM19" i="4"/>
  <c r="AM18" i="4"/>
  <c r="AM17" i="4"/>
  <c r="AM16" i="4"/>
  <c r="AM15" i="4"/>
  <c r="AM14" i="4"/>
  <c r="AM13" i="4"/>
  <c r="AM12" i="4"/>
  <c r="AM11" i="4"/>
  <c r="AM10" i="4"/>
  <c r="AN59" i="4"/>
  <c r="AN58" i="4"/>
  <c r="AN57" i="4"/>
  <c r="AN56" i="4"/>
  <c r="AN55" i="4"/>
  <c r="AN54" i="4"/>
  <c r="AN53" i="4"/>
  <c r="AN52" i="4"/>
  <c r="AN51" i="4"/>
  <c r="AN50" i="4"/>
  <c r="AN49" i="4"/>
  <c r="AN48" i="4"/>
  <c r="AN47" i="4"/>
  <c r="AN46" i="4"/>
  <c r="AN45" i="4"/>
  <c r="AN44" i="4"/>
  <c r="AN43" i="4"/>
  <c r="AN42" i="4"/>
  <c r="AN41" i="4"/>
  <c r="AN40" i="4"/>
  <c r="AN39" i="4"/>
  <c r="AN38" i="4"/>
  <c r="AN37" i="4"/>
  <c r="AN36" i="4"/>
  <c r="AN35" i="4"/>
  <c r="AN34" i="4"/>
  <c r="AN33" i="4"/>
  <c r="AN32" i="4"/>
  <c r="AN31" i="4"/>
  <c r="AN30" i="4"/>
  <c r="AN29" i="4"/>
  <c r="AN28" i="4"/>
  <c r="AN27" i="4"/>
  <c r="AN26" i="4"/>
  <c r="AN25" i="4"/>
  <c r="AN24" i="4"/>
  <c r="AN23" i="4"/>
  <c r="AN22" i="4"/>
  <c r="AN21" i="4"/>
  <c r="AN20" i="4"/>
  <c r="AN19" i="4"/>
  <c r="AN18" i="4"/>
  <c r="AN17" i="4"/>
  <c r="AN16" i="4"/>
  <c r="AN15" i="4"/>
  <c r="AN14" i="4"/>
  <c r="AN13" i="4"/>
  <c r="AN12" i="4"/>
  <c r="AN11" i="4"/>
  <c r="AN10" i="4"/>
  <c r="AO59" i="4"/>
  <c r="AO58" i="4"/>
  <c r="AO57" i="4"/>
  <c r="AO56" i="4"/>
  <c r="AO55" i="4"/>
  <c r="AO54" i="4"/>
  <c r="AO53" i="4"/>
  <c r="AO52" i="4"/>
  <c r="AO51" i="4"/>
  <c r="AO50" i="4"/>
  <c r="AO49" i="4"/>
  <c r="AO48" i="4"/>
  <c r="AO47" i="4"/>
  <c r="AO46" i="4"/>
  <c r="AO45" i="4"/>
  <c r="AO44" i="4"/>
  <c r="AO43" i="4"/>
  <c r="AO42" i="4"/>
  <c r="AO41" i="4"/>
  <c r="AO40" i="4"/>
  <c r="AO39" i="4"/>
  <c r="AO38" i="4"/>
  <c r="AO37" i="4"/>
  <c r="AO36" i="4"/>
  <c r="AO35" i="4"/>
  <c r="AO34" i="4"/>
  <c r="AO33" i="4"/>
  <c r="AO32" i="4"/>
  <c r="AO31" i="4"/>
  <c r="AO30" i="4"/>
  <c r="AO29" i="4"/>
  <c r="AO28" i="4"/>
  <c r="AO27" i="4"/>
  <c r="AO26" i="4"/>
  <c r="AO25" i="4"/>
  <c r="AO24" i="4"/>
  <c r="AO23" i="4"/>
  <c r="AO22" i="4"/>
  <c r="AO21" i="4"/>
  <c r="AO20" i="4"/>
  <c r="AO19" i="4"/>
  <c r="AO18" i="4"/>
  <c r="AO17" i="4"/>
  <c r="AO16" i="4"/>
  <c r="AO15" i="4"/>
  <c r="AO14" i="4"/>
  <c r="AO13" i="4"/>
  <c r="AO12" i="4"/>
  <c r="AO11" i="4"/>
  <c r="AO10" i="4"/>
  <c r="AP59" i="4"/>
  <c r="AP58" i="4"/>
  <c r="AP57" i="4"/>
  <c r="AP56" i="4"/>
  <c r="AP55" i="4"/>
  <c r="AP54" i="4"/>
  <c r="AP53" i="4"/>
  <c r="AP52" i="4"/>
  <c r="AP51" i="4"/>
  <c r="AP50" i="4"/>
  <c r="AP49" i="4"/>
  <c r="AP48" i="4"/>
  <c r="AP47" i="4"/>
  <c r="AP46" i="4"/>
  <c r="AP45" i="4"/>
  <c r="AP44" i="4"/>
  <c r="AP43" i="4"/>
  <c r="AP42" i="4"/>
  <c r="AP41" i="4"/>
  <c r="AP40" i="4"/>
  <c r="AP39" i="4"/>
  <c r="AP38" i="4"/>
  <c r="AP37" i="4"/>
  <c r="AP36" i="4"/>
  <c r="AP35" i="4"/>
  <c r="AP34" i="4"/>
  <c r="AP33" i="4"/>
  <c r="AP32" i="4"/>
  <c r="AP31" i="4"/>
  <c r="AP30" i="4"/>
  <c r="AP29" i="4"/>
  <c r="AP28" i="4"/>
  <c r="AP27" i="4"/>
  <c r="AP26" i="4"/>
  <c r="AP25" i="4"/>
  <c r="AP24" i="4"/>
  <c r="AP23" i="4"/>
  <c r="AP22" i="4"/>
  <c r="AP21" i="4"/>
  <c r="AP20" i="4"/>
  <c r="AP19" i="4"/>
  <c r="AP18" i="4"/>
  <c r="AP17" i="4"/>
  <c r="AP16" i="4"/>
  <c r="AP15" i="4"/>
  <c r="AP14" i="4"/>
  <c r="AP13" i="4"/>
  <c r="AP12" i="4"/>
  <c r="AP11" i="4"/>
  <c r="AP10" i="4"/>
</calcChain>
</file>

<file path=xl/sharedStrings.xml><?xml version="1.0" encoding="utf-8"?>
<sst xmlns="http://schemas.openxmlformats.org/spreadsheetml/2006/main" count="4038" uniqueCount="75">
  <si>
    <t>Practice lab: Exploring baby names</t>
  </si>
  <si>
    <t>Check off each step as you go:</t>
  </si>
  <si>
    <t>1. Read the background and dataset information below</t>
  </si>
  <si>
    <r>
      <rPr>
        <sz val="11"/>
        <color rgb="FF000000"/>
        <rFont val="Arial"/>
      </rPr>
      <t xml:space="preserve">2. Examine the data in the </t>
    </r>
    <r>
      <rPr>
        <b/>
        <sz val="11"/>
        <color rgb="FF1155CC"/>
        <rFont val="Arial"/>
      </rPr>
      <t>Data</t>
    </r>
    <r>
      <rPr>
        <sz val="11"/>
        <color rgb="FF000000"/>
        <rFont val="Arial"/>
      </rPr>
      <t xml:space="preserve"> sheet to see what you're working with.</t>
    </r>
  </si>
  <si>
    <r>
      <rPr>
        <sz val="11"/>
        <color rgb="FF000000"/>
        <rFont val="Arial"/>
      </rPr>
      <t xml:space="preserve">3. Move on to the next </t>
    </r>
    <r>
      <rPr>
        <b/>
        <sz val="11"/>
        <color rgb="FF1155CC"/>
        <rFont val="Arial"/>
      </rPr>
      <t>Sheet 1 - Unique baby names</t>
    </r>
    <r>
      <rPr>
        <sz val="11"/>
        <color rgb="FF000000"/>
        <rFont val="Arial"/>
      </rPr>
      <t>!</t>
    </r>
  </si>
  <si>
    <r>
      <rPr>
        <b/>
        <sz val="11"/>
        <rFont val="Arial"/>
      </rPr>
      <t xml:space="preserve">Background
</t>
    </r>
    <r>
      <rPr>
        <sz val="11"/>
        <rFont val="Arial"/>
      </rPr>
      <t xml:space="preserve">Your friend is having a baby! Their biggest worry at this point is that they want to give their baby a relatively special name, not one that is too common. Since they've been having trouble making up new names, they asked you, as a data analyst, to get some data-driven insights about what baby names (not) to choose.
You have looked around online and found a promising dataset of </t>
    </r>
    <r>
      <rPr>
        <b/>
        <u/>
        <sz val="11"/>
        <color rgb="FF1155CC"/>
        <rFont val="Arial"/>
      </rPr>
      <t>popular baby names</t>
    </r>
    <r>
      <rPr>
        <sz val="11"/>
        <rFont val="Arial"/>
      </rPr>
      <t xml:space="preserve"> published by the Social Security Administration in the United States. The dataset consists of the 1000 most popular baby names going back more than 100 years. Note: in this lab, you will explore only the top 20 female and 20 male names in the last 50 years so the lab runs smoothly and you can easily interpret the results without too much scrolling. The full version of the dataset will be provided to you, should you wish to explore further!</t>
    </r>
  </si>
  <si>
    <r>
      <rPr>
        <b/>
        <sz val="11"/>
        <color theme="1"/>
        <rFont val="Arial"/>
      </rPr>
      <t>Fields</t>
    </r>
    <r>
      <rPr>
        <sz val="11"/>
        <color theme="1"/>
        <rFont val="Arial"/>
      </rPr>
      <t xml:space="preserve">
</t>
    </r>
    <r>
      <rPr>
        <b/>
        <sz val="11"/>
        <color theme="1"/>
        <rFont val="Arial"/>
      </rPr>
      <t>● Name</t>
    </r>
    <r>
      <rPr>
        <sz val="11"/>
        <color theme="1"/>
        <rFont val="Arial"/>
      </rPr>
      <t xml:space="preserve"> - Baby name
</t>
    </r>
    <r>
      <rPr>
        <b/>
        <sz val="11"/>
        <color theme="1"/>
        <rFont val="Arial"/>
      </rPr>
      <t xml:space="preserve">● Sex </t>
    </r>
    <r>
      <rPr>
        <sz val="11"/>
        <color theme="1"/>
        <rFont val="Arial"/>
      </rPr>
      <t xml:space="preserve">- Sex of the baby (only recorded as F for female, M for male)
</t>
    </r>
    <r>
      <rPr>
        <b/>
        <sz val="11"/>
        <color theme="1"/>
        <rFont val="Arial"/>
      </rPr>
      <t>● Year</t>
    </r>
    <r>
      <rPr>
        <sz val="11"/>
        <color theme="1"/>
        <rFont val="Arial"/>
      </rPr>
      <t xml:space="preserve"> - Year
</t>
    </r>
    <r>
      <rPr>
        <b/>
        <sz val="11"/>
        <color theme="1"/>
        <rFont val="Arial"/>
      </rPr>
      <t xml:space="preserve">● Count </t>
    </r>
    <r>
      <rPr>
        <sz val="11"/>
        <color theme="1"/>
        <rFont val="Arial"/>
      </rPr>
      <t>- Number of babies of given sex and with given name born in this year</t>
    </r>
  </si>
  <si>
    <t>Name</t>
  </si>
  <si>
    <t>Sex</t>
  </si>
  <si>
    <t>Count</t>
  </si>
  <si>
    <t>Year</t>
  </si>
  <si>
    <t>Michael</t>
  </si>
  <si>
    <t>M</t>
  </si>
  <si>
    <t>Jennifer</t>
  </si>
  <si>
    <t>F</t>
  </si>
  <si>
    <t>Christopher</t>
  </si>
  <si>
    <t>Jason</t>
  </si>
  <si>
    <t>James</t>
  </si>
  <si>
    <t>David</t>
  </si>
  <si>
    <t>John</t>
  </si>
  <si>
    <t>Robert</t>
  </si>
  <si>
    <t>William</t>
  </si>
  <si>
    <t>Amy</t>
  </si>
  <si>
    <t>Michelle</t>
  </si>
  <si>
    <t>Matthew</t>
  </si>
  <si>
    <t>Daniel</t>
  </si>
  <si>
    <t>Kimberly</t>
  </si>
  <si>
    <t>Melissa</t>
  </si>
  <si>
    <t>Joseph</t>
  </si>
  <si>
    <t>Heather</t>
  </si>
  <si>
    <t>Stephanie</t>
  </si>
  <si>
    <t>Anthony</t>
  </si>
  <si>
    <t>Nicole</t>
  </si>
  <si>
    <t>Elizabeth</t>
  </si>
  <si>
    <t>Andrew</t>
  </si>
  <si>
    <t>Ryan</t>
  </si>
  <si>
    <t>Jonathan</t>
  </si>
  <si>
    <t>Joshua</t>
  </si>
  <si>
    <t>Jessica</t>
  </si>
  <si>
    <t>Sarah</t>
  </si>
  <si>
    <t>Rachel</t>
  </si>
  <si>
    <t>Justin</t>
  </si>
  <si>
    <t>Amanda</t>
  </si>
  <si>
    <t>Brandon</t>
  </si>
  <si>
    <t>Nicholas</t>
  </si>
  <si>
    <t>Emily</t>
  </si>
  <si>
    <t>Jacob</t>
  </si>
  <si>
    <t>Samantha</t>
  </si>
  <si>
    <t>Ashley</t>
  </si>
  <si>
    <t>Lauren</t>
  </si>
  <si>
    <t>Emma</t>
  </si>
  <si>
    <t>Olivia</t>
  </si>
  <si>
    <t>Hannah</t>
  </si>
  <si>
    <r>
      <rPr>
        <b/>
        <sz val="11"/>
        <color theme="1"/>
        <rFont val="Arial"/>
      </rPr>
      <t xml:space="preserve">Exercise 1 - Unique baby names
</t>
    </r>
    <r>
      <rPr>
        <sz val="11"/>
        <color theme="1"/>
        <rFont val="Arial"/>
      </rPr>
      <t>You will look at all the unique names that appear in the data and sum the count of the names over all of the years.</t>
    </r>
  </si>
  <si>
    <r>
      <rPr>
        <sz val="11"/>
        <color theme="1"/>
        <rFont val="Arial"/>
      </rPr>
      <t xml:space="preserve">1. Check cell </t>
    </r>
    <r>
      <rPr>
        <b/>
        <sz val="11"/>
        <color theme="7"/>
        <rFont val="Arial"/>
      </rPr>
      <t>B12</t>
    </r>
    <r>
      <rPr>
        <sz val="11"/>
        <color theme="1"/>
        <rFont val="Arial"/>
      </rPr>
      <t xml:space="preserve"> to see the formula that you can use to extract all the unique values from a column.
      ● When using this formula, it automatically populates the whole column (not just one cell)</t>
    </r>
  </si>
  <si>
    <r>
      <rPr>
        <sz val="11"/>
        <color rgb="FF000000"/>
        <rFont val="Arial"/>
      </rPr>
      <t xml:space="preserve">2. Check cell </t>
    </r>
    <r>
      <rPr>
        <b/>
        <sz val="11"/>
        <color theme="4"/>
        <rFont val="Arial"/>
      </rPr>
      <t>C12</t>
    </r>
    <r>
      <rPr>
        <sz val="11"/>
        <color rgb="FF000000"/>
        <rFont val="Arial"/>
      </rPr>
      <t xml:space="preserve"> to see the formula for the sum of values in a column, given that the name equals the name in A4. 
      ● Write this formula only once and then drag it to apply to the other cells</t>
    </r>
  </si>
  <si>
    <r>
      <rPr>
        <sz val="11"/>
        <color theme="1"/>
        <rFont val="Arial"/>
      </rPr>
      <t xml:space="preserve">3. Check cell </t>
    </r>
    <r>
      <rPr>
        <b/>
        <sz val="11"/>
        <color theme="8"/>
        <rFont val="Arial"/>
      </rPr>
      <t>I12</t>
    </r>
    <r>
      <rPr>
        <sz val="11"/>
        <color theme="1"/>
        <rFont val="Arial"/>
      </rPr>
      <t xml:space="preserve"> to see how you can count the nonzero values in a column.</t>
    </r>
  </si>
  <si>
    <t>4. Explore the histogram below, which summarizes the table.</t>
  </si>
  <si>
    <t>5. Answer the reflection questions below
      ● Which name is the most common?
      ● How many births were recorded with this name in total?
      ● How many unique names are there in the dataset (hint: you can count them by hand or use the formula)</t>
  </si>
  <si>
    <t>6. Move to the next section below in this sheet to split the names into male and female groups.</t>
  </si>
  <si>
    <t>Unique names</t>
  </si>
  <si>
    <t>Total unique names that have at least one birth recorded:</t>
  </si>
  <si>
    <r>
      <rPr>
        <sz val="11"/>
        <color theme="1"/>
        <rFont val="Arial"/>
      </rPr>
      <t xml:space="preserve">7. Check cell </t>
    </r>
    <r>
      <rPr>
        <b/>
        <sz val="11"/>
        <color rgb="FFEA4335"/>
        <rFont val="Arial"/>
      </rPr>
      <t>B61</t>
    </r>
    <r>
      <rPr>
        <sz val="11"/>
        <color theme="1"/>
        <rFont val="Arial"/>
      </rPr>
      <t xml:space="preserve"> to see the formula that you can use to extract all the unique values from a column given a condition using the filter function (note that this function is out of the scope of this module, but just shows an interesting use case).
      ● When using this formula, it automatically populates the whole column (not just one cell)</t>
    </r>
  </si>
  <si>
    <t>8. Look at the two tables and plots below and find the most popular male and female names in the last 50 years.</t>
  </si>
  <si>
    <t>9. Given how often the top male and female names were used, where do you think there is more variety of names: among boys or girls?</t>
  </si>
  <si>
    <t>10. When you are done, move on to the next sheet!</t>
  </si>
  <si>
    <t>Unique female names</t>
  </si>
  <si>
    <t>Unique male names</t>
  </si>
  <si>
    <r>
      <rPr>
        <b/>
        <sz val="11"/>
        <color rgb="FF222222"/>
        <rFont val="Arial"/>
      </rPr>
      <t xml:space="preserve">Exercise 2 - Name popularity through time
</t>
    </r>
    <r>
      <rPr>
        <sz val="11"/>
        <color rgb="FF222222"/>
        <rFont val="Arial"/>
      </rPr>
      <t xml:space="preserve">Now you will look at the newborn names each year. You'll see how their popularity changes with time and how different names peak in different years. Below you can see a matrix of names vs. years. The vertical axis is a list of all the years that appear in the dataset. The horizontal axis is a list of all names that appear in the dataset. The table uses conditional formatting, with more frequent names in red, and less frequent ones in green.
</t>
    </r>
    <r>
      <rPr>
        <b/>
        <sz val="11"/>
        <color rgb="FF222222"/>
        <rFont val="Arial"/>
      </rPr>
      <t>Check off each step as you go:</t>
    </r>
    <r>
      <rPr>
        <sz val="11"/>
        <color rgb="FF222222"/>
        <rFont val="Arial"/>
      </rPr>
      <t xml:space="preserve"> </t>
    </r>
  </si>
  <si>
    <r>
      <rPr>
        <sz val="11"/>
        <color rgb="FF222222"/>
        <rFont val="Arial"/>
      </rPr>
      <t xml:space="preserve">1. Check cell </t>
    </r>
    <r>
      <rPr>
        <b/>
        <sz val="11"/>
        <color theme="9"/>
        <rFont val="Arial"/>
      </rPr>
      <t>B10</t>
    </r>
    <r>
      <rPr>
        <sz val="11"/>
        <color rgb="FF222222"/>
        <rFont val="Arial"/>
      </rPr>
      <t xml:space="preserve"> to see the formula that gives you all unique </t>
    </r>
    <r>
      <rPr>
        <b/>
        <sz val="11"/>
        <color rgb="FF222222"/>
        <rFont val="Arial"/>
      </rPr>
      <t>year</t>
    </r>
    <r>
      <rPr>
        <sz val="11"/>
        <color rgb="FF222222"/>
        <rFont val="Arial"/>
      </rPr>
      <t xml:space="preserve"> values sorted from lowest to highest.</t>
    </r>
  </si>
  <si>
    <r>
      <rPr>
        <sz val="11"/>
        <color rgb="FF222222"/>
        <rFont val="Arial"/>
      </rPr>
      <t xml:space="preserve">2. Check cell </t>
    </r>
    <r>
      <rPr>
        <b/>
        <sz val="11"/>
        <color theme="4"/>
        <rFont val="Arial"/>
      </rPr>
      <t>C9</t>
    </r>
    <r>
      <rPr>
        <sz val="11"/>
        <color rgb="FF222222"/>
        <rFont val="Arial"/>
      </rPr>
      <t xml:space="preserve"> for the formula that gives each unique </t>
    </r>
    <r>
      <rPr>
        <b/>
        <sz val="11"/>
        <color rgb="FF222222"/>
        <rFont val="Arial"/>
      </rPr>
      <t>name</t>
    </r>
    <r>
      <rPr>
        <sz val="11"/>
        <color rgb="FF222222"/>
        <rFont val="Arial"/>
      </rPr>
      <t xml:space="preserve"> value sorted alphabetically and in a row.</t>
    </r>
  </si>
  <si>
    <t>3. Check any of the cells with conditional formatting in the matrix to see the formula that calculates the name frequency.</t>
  </si>
  <si>
    <r>
      <rPr>
        <sz val="11"/>
        <color rgb="FF222222"/>
        <rFont val="Arial"/>
      </rPr>
      <t xml:space="preserve">4. Use the data to answer the questions </t>
    </r>
    <r>
      <rPr>
        <b/>
        <u/>
        <sz val="11"/>
        <color rgb="FF1155CC"/>
        <rFont val="Arial"/>
      </rPr>
      <t>beneath the table</t>
    </r>
    <r>
      <rPr>
        <sz val="11"/>
        <color rgb="FF222222"/>
        <rFont val="Arial"/>
      </rPr>
      <t>!</t>
    </r>
  </si>
  <si>
    <t>5. Congrats, you're done with this lab! Continue on to the next lesson in Coursera! 🎉🎉</t>
  </si>
  <si>
    <r>
      <rPr>
        <b/>
        <sz val="11"/>
        <color theme="1"/>
        <rFont val="Arial"/>
      </rPr>
      <t xml:space="preserve">Reflection questions:
</t>
    </r>
    <r>
      <rPr>
        <sz val="11"/>
        <color theme="1"/>
        <rFont val="Arial"/>
      </rPr>
      <t xml:space="preserve">   1. In what year did the name Amy peak in popularity?
   2. Which name was more popular in the 70s: Anthony or Amy? How about in the late 80s?
   3. You meet two new people online: Amy and Andrew. You dont know anything about them. Based solely on the graph below, who would you assume is most likely younger? Why?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</si>
</sst>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color rgb="FF000000"/>
      <name val="Arial"/>
      <scheme val="minor"/>
    </font>
    <font>
      <b/>
      <sz val="16"/>
      <color theme="1"/>
      <name val="Arial"/>
      <scheme val="minor"/>
    </font>
    <font>
      <sz val="10"/>
      <color theme="1"/>
      <name val="Arial"/>
      <scheme val="minor"/>
    </font>
    <font>
      <b/>
      <sz val="11"/>
      <color theme="1"/>
      <name val="Arial"/>
      <scheme val="minor"/>
    </font>
    <font>
      <sz val="11"/>
      <color theme="1"/>
      <name val="Arial"/>
      <scheme val="minor"/>
    </font>
    <font>
      <u/>
      <sz val="11"/>
      <color rgb="FF0000FF"/>
      <name val="Arial"/>
    </font>
    <font>
      <b/>
      <sz val="10"/>
      <color theme="1"/>
      <name val="Arial"/>
      <scheme val="minor"/>
    </font>
    <font>
      <sz val="11"/>
      <color rgb="FF000000"/>
      <name val="Arial"/>
    </font>
    <font>
      <sz val="11"/>
      <color rgb="FF222222"/>
      <name val="Google Sans"/>
    </font>
    <font>
      <sz val="11"/>
      <color rgb="FF000000"/>
      <name val="&quot;Aptos Narrow&quot;"/>
    </font>
    <font>
      <b/>
      <sz val="11"/>
      <color rgb="FF000000"/>
      <name val="Arial"/>
      <scheme val="minor"/>
    </font>
    <font>
      <sz val="11"/>
      <color rgb="FF000000"/>
      <name val="Arial"/>
      <scheme val="minor"/>
    </font>
    <font>
      <sz val="11"/>
      <color rgb="FF111111"/>
      <name val="Arial"/>
      <scheme val="minor"/>
    </font>
    <font>
      <b/>
      <sz val="11"/>
      <color rgb="FF222222"/>
      <name val="Arial"/>
      <scheme val="minor"/>
    </font>
    <font>
      <sz val="11"/>
      <color rgb="FF222222"/>
      <name val="Arial"/>
      <scheme val="minor"/>
    </font>
    <font>
      <u/>
      <sz val="11"/>
      <color rgb="FF222222"/>
      <name val="Arial"/>
    </font>
    <font>
      <sz val="9"/>
      <color rgb="FF000000"/>
      <name val="&quot;Google Sans Mono&quot;"/>
    </font>
    <font>
      <sz val="11"/>
      <name val="Arial"/>
    </font>
    <font>
      <b/>
      <u/>
      <sz val="11"/>
      <color rgb="FF1155CC"/>
      <name val="Arial"/>
    </font>
    <font>
      <b/>
      <sz val="11"/>
      <name val="Arial"/>
    </font>
    <font>
      <b/>
      <sz val="11"/>
      <color theme="1"/>
      <name val="Arial"/>
    </font>
    <font>
      <sz val="11"/>
      <color theme="1"/>
      <name val="Arial"/>
    </font>
    <font>
      <b/>
      <sz val="11"/>
      <color theme="7"/>
      <name val="Arial"/>
    </font>
    <font>
      <b/>
      <sz val="11"/>
      <color theme="4"/>
      <name val="Arial"/>
    </font>
    <font>
      <b/>
      <sz val="11"/>
      <color theme="8"/>
      <name val="Arial"/>
    </font>
    <font>
      <b/>
      <sz val="11"/>
      <color rgb="FFEA4335"/>
      <name val="Arial"/>
    </font>
    <font>
      <b/>
      <sz val="11"/>
      <color rgb="FF222222"/>
      <name val="Arial"/>
    </font>
    <font>
      <sz val="11"/>
      <color rgb="FF222222"/>
      <name val="Arial"/>
    </font>
    <font>
      <b/>
      <sz val="11"/>
      <color theme="9"/>
      <name val="Arial"/>
    </font>
    <font>
      <b/>
      <sz val="11"/>
      <color rgb="FF1155CC"/>
      <name val="Arial"/>
    </font>
    <font>
      <sz val="11"/>
      <color rgb="FF0000FF"/>
      <name val="Arial"/>
    </font>
  </fonts>
  <fills count="8">
    <fill>
      <patternFill patternType="none"/>
    </fill>
    <fill>
      <patternFill patternType="gray125"/>
    </fill>
    <fill>
      <patternFill patternType="solid">
        <fgColor rgb="FF94BDEA"/>
        <bgColor rgb="FF94BDEA"/>
      </patternFill>
    </fill>
    <fill>
      <patternFill patternType="solid">
        <fgColor rgb="FFFFFFFF"/>
        <bgColor rgb="FFFFFFFF"/>
      </patternFill>
    </fill>
    <fill>
      <patternFill patternType="solid">
        <fgColor rgb="FFB7E1CD"/>
        <bgColor rgb="FFB7E1CD"/>
      </patternFill>
    </fill>
    <fill>
      <patternFill patternType="solid">
        <fgColor rgb="FFFFBF8F"/>
        <bgColor rgb="FFFFBF8F"/>
      </patternFill>
    </fill>
    <fill>
      <patternFill patternType="solid">
        <fgColor rgb="FFE67C73"/>
        <bgColor rgb="FFE67C73"/>
      </patternFill>
    </fill>
    <fill>
      <patternFill patternType="solid">
        <fgColor rgb="FFACF2F7"/>
        <bgColor rgb="FFACF2F7"/>
      </patternFill>
    </fill>
  </fills>
  <borders count="1">
    <border>
      <left/>
      <right/>
      <top/>
      <bottom/>
      <diagonal/>
    </border>
  </borders>
  <cellStyleXfs count="1">
    <xf numFmtId="0" fontId="0" fillId="0" borderId="0"/>
  </cellStyleXfs>
  <cellXfs count="55">
    <xf numFmtId="0" fontId="0" fillId="0" borderId="0" xfId="0"/>
    <xf numFmtId="0" fontId="1" fillId="0" borderId="0" xfId="0" applyFont="1" applyAlignment="1">
      <alignment wrapText="1"/>
    </xf>
    <xf numFmtId="0" fontId="2" fillId="2" borderId="0" xfId="0" applyFont="1" applyFill="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xf numFmtId="0" fontId="2" fillId="2" borderId="0" xfId="0" applyFont="1" applyFill="1" applyAlignment="1">
      <alignment wrapText="1"/>
    </xf>
    <xf numFmtId="0" fontId="6" fillId="0" borderId="0" xfId="0" applyFont="1" applyAlignment="1">
      <alignment horizontal="center"/>
    </xf>
    <xf numFmtId="0" fontId="7" fillId="0" borderId="0" xfId="0" applyFont="1" applyAlignment="1">
      <alignment horizontal="left" wrapText="1"/>
    </xf>
    <xf numFmtId="0" fontId="7" fillId="0" borderId="0" xfId="0" applyFont="1" applyAlignment="1">
      <alignment horizontal="left"/>
    </xf>
    <xf numFmtId="0" fontId="3" fillId="0" borderId="0" xfId="0" applyFont="1"/>
    <xf numFmtId="0" fontId="6" fillId="0" borderId="0" xfId="0" applyFont="1"/>
    <xf numFmtId="0" fontId="2" fillId="0" borderId="0" xfId="0" applyFont="1"/>
    <xf numFmtId="0" fontId="8" fillId="0" borderId="0" xfId="0" applyFont="1" applyAlignment="1">
      <alignment horizontal="left"/>
    </xf>
    <xf numFmtId="49" fontId="2" fillId="0" borderId="0" xfId="0" applyNumberFormat="1" applyFont="1"/>
    <xf numFmtId="0" fontId="9" fillId="0" borderId="0" xfId="0" applyFont="1"/>
    <xf numFmtId="0" fontId="9" fillId="0" borderId="0" xfId="0" applyFont="1" applyAlignment="1">
      <alignment horizontal="right"/>
    </xf>
    <xf numFmtId="0" fontId="7" fillId="0" borderId="0" xfId="0" applyFont="1"/>
    <xf numFmtId="0" fontId="7" fillId="0" borderId="0" xfId="0" applyFont="1" applyAlignment="1">
      <alignment horizontal="right"/>
    </xf>
    <xf numFmtId="0" fontId="3" fillId="2" borderId="0" xfId="0" applyFont="1" applyFill="1"/>
    <xf numFmtId="0" fontId="10" fillId="3" borderId="0" xfId="0" applyFont="1" applyFill="1" applyAlignment="1">
      <alignment horizontal="left"/>
    </xf>
    <xf numFmtId="0" fontId="4" fillId="4" borderId="0" xfId="0" applyFont="1" applyFill="1"/>
    <xf numFmtId="3" fontId="4" fillId="2" borderId="0" xfId="0" applyNumberFormat="1" applyFont="1" applyFill="1"/>
    <xf numFmtId="0" fontId="2" fillId="5" borderId="0" xfId="0" applyFont="1" applyFill="1"/>
    <xf numFmtId="3" fontId="4" fillId="0" borderId="0" xfId="0" applyNumberFormat="1" applyFont="1"/>
    <xf numFmtId="0" fontId="11" fillId="6" borderId="0" xfId="0" applyFont="1" applyFill="1"/>
    <xf numFmtId="0" fontId="12" fillId="0" borderId="0" xfId="0" applyFont="1" applyAlignment="1">
      <alignment horizontal="left"/>
    </xf>
    <xf numFmtId="0" fontId="13" fillId="0" borderId="0" xfId="0" applyFont="1" applyAlignment="1">
      <alignment wrapText="1"/>
    </xf>
    <xf numFmtId="0" fontId="4" fillId="2" borderId="0" xfId="0" applyFont="1" applyFill="1"/>
    <xf numFmtId="0" fontId="3" fillId="7" borderId="0" xfId="0" applyFont="1" applyFill="1"/>
    <xf numFmtId="0" fontId="16" fillId="3" borderId="0" xfId="0" applyFont="1" applyFill="1"/>
    <xf numFmtId="0" fontId="2" fillId="2" borderId="0" xfId="0" applyFont="1" applyFill="1" applyAlignment="1">
      <alignment wrapText="1"/>
    </xf>
    <xf numFmtId="0" fontId="4" fillId="0" borderId="0" xfId="0" applyFont="1" applyAlignment="1">
      <alignment wrapText="1"/>
    </xf>
    <xf numFmtId="0" fontId="2" fillId="0" borderId="0" xfId="0" applyFont="1" applyAlignment="1">
      <alignment wrapText="1"/>
    </xf>
    <xf numFmtId="0" fontId="1" fillId="0" borderId="0" xfId="0" applyFont="1" applyAlignment="1">
      <alignment wrapText="1"/>
    </xf>
    <xf numFmtId="0" fontId="3" fillId="0" borderId="0" xfId="0" applyFont="1" applyAlignment="1">
      <alignment wrapText="1"/>
    </xf>
    <xf numFmtId="0" fontId="10" fillId="3" borderId="0" xfId="0" applyFont="1" applyFill="1" applyAlignment="1">
      <alignment horizontal="left"/>
    </xf>
    <xf numFmtId="0" fontId="11" fillId="3" borderId="0" xfId="0" applyFont="1" applyFill="1" applyAlignment="1">
      <alignment horizontal="left" wrapText="1"/>
    </xf>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4" fillId="0" borderId="0" xfId="0" applyFont="1">
      <extLst>
        <ext xmlns:xfpb="http://schemas.microsoft.com/office/spreadsheetml/2022/featurepropertybag" uri="{C7286773-470A-42A8-94C5-96B5CB345126}">
          <xfpb:xfComplement i="0"/>
        </ext>
      </extLst>
    </xf>
    <xf numFmtId="0" fontId="4" fillId="0" borderId="0" xfId="0" applyFont="1" applyAlignment="1">
      <alignment wrapText="1"/>
      <extLst>
        <ext xmlns:xfpb="http://schemas.microsoft.com/office/spreadsheetml/2022/featurepropertybag" uri="{C7286773-470A-42A8-94C5-96B5CB345126}">
          <xfpb:xfComplement i="0"/>
        </ext>
      </extLst>
    </xf>
    <xf numFmtId="0" fontId="30" fillId="0" borderId="0" xfId="0" applyFont="1" applyAlignment="1">
      <alignment wrapText="1"/>
    </xf>
    <xf numFmtId="0" fontId="3" fillId="0" borderId="0" xfId="0" applyFont="1" applyAlignment="1">
      <alignment wrapText="1"/>
      <extLst>
        <ext xmlns:xfpb="http://schemas.microsoft.com/office/spreadsheetml/2022/featurepropertybag" uri="{C7286773-470A-42A8-94C5-96B5CB345126}">
          <xfpb:xfComplement i="0"/>
        </ext>
      </extLst>
    </xf>
    <xf numFmtId="0" fontId="13" fillId="0" borderId="0" xfId="0" applyFont="1" applyAlignment="1">
      <alignment wrapText="1"/>
      <extLst>
        <ext xmlns:xfpb="http://schemas.microsoft.com/office/spreadsheetml/2022/featurepropertybag" uri="{C7286773-470A-42A8-94C5-96B5CB345126}">
          <xfpb:xfComplement i="0"/>
        </ext>
      </extLst>
    </xf>
    <xf numFmtId="0" fontId="0" fillId="0" borderId="0" xfId="0" applyAlignment="1"/>
    <xf numFmtId="0" fontId="2" fillId="2" borderId="0" xfId="0" applyFont="1" applyFill="1" applyAlignment="1"/>
    <xf numFmtId="0" fontId="4" fillId="0" borderId="0" xfId="0" applyFont="1" applyAlignment="1"/>
    <xf numFmtId="0" fontId="30" fillId="0" borderId="0" xfId="0" applyFont="1" applyAlignment="1"/>
    <xf numFmtId="0" fontId="5" fillId="0" borderId="0" xfId="0" applyFont="1" applyAlignment="1">
      <alignment wrapText="1"/>
    </xf>
    <xf numFmtId="0" fontId="3" fillId="2" borderId="0" xfId="0" applyFont="1" applyFill="1" applyAlignment="1"/>
    <xf numFmtId="0" fontId="6" fillId="0" borderId="0" xfId="0" applyFont="1" applyAlignment="1"/>
    <xf numFmtId="0" fontId="4" fillId="2" borderId="0" xfId="0" applyFont="1" applyFill="1" applyAlignment="1"/>
  </cellXfs>
  <cellStyles count="1">
    <cellStyle name="Normal" xfId="0" builtinId="0"/>
  </cellStyles>
  <dxfs count="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1/relationships/FeaturePropertyBag" Target="featurePropertyBag/featurePropertyBag.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Popularity of unique female names</a:t>
            </a:r>
          </a:p>
        </c:rich>
      </c:tx>
      <c:overlay val="0"/>
    </c:title>
    <c:autoTitleDeleted val="0"/>
    <c:plotArea>
      <c:layout/>
      <c:barChart>
        <c:barDir val="col"/>
        <c:grouping val="clustered"/>
        <c:varyColors val="1"/>
        <c:ser>
          <c:idx val="0"/>
          <c:order val="0"/>
          <c:tx>
            <c:strRef>
              <c:f>'1 - Unique baby names'!$C$60</c:f>
              <c:strCache>
                <c:ptCount val="1"/>
                <c:pt idx="0">
                  <c:v>Count</c:v>
                </c:pt>
              </c:strCache>
            </c:strRef>
          </c:tx>
          <c:spPr>
            <a:solidFill>
              <a:srgbClr val="F1C232"/>
            </a:solidFill>
            <a:ln cmpd="sng">
              <a:solidFill>
                <a:srgbClr val="000000"/>
              </a:solidFill>
            </a:ln>
          </c:spPr>
          <c:invertIfNegative val="1"/>
          <c:dPt>
            <c:idx val="5"/>
            <c:invertIfNegative val="1"/>
            <c:bubble3D val="0"/>
            <c:extLst>
              <c:ext xmlns:c16="http://schemas.microsoft.com/office/drawing/2014/chart" uri="{C3380CC4-5D6E-409C-BE32-E72D297353CC}">
                <c16:uniqueId val="{00000000-C6DA-4591-99EB-12614425D7C7}"/>
              </c:ext>
            </c:extLst>
          </c:dPt>
          <c:cat>
            <c:strRef>
              <c:f>'1 - Unique baby names'!$B$61:$B$80</c:f>
              <c:strCache>
                <c:ptCount val="20"/>
                <c:pt idx="0">
                  <c:v>Jennifer</c:v>
                </c:pt>
                <c:pt idx="1">
                  <c:v>Amy</c:v>
                </c:pt>
                <c:pt idx="2">
                  <c:v>Michelle</c:v>
                </c:pt>
                <c:pt idx="3">
                  <c:v>Kimberly</c:v>
                </c:pt>
                <c:pt idx="4">
                  <c:v>Melissa</c:v>
                </c:pt>
                <c:pt idx="5">
                  <c:v>Heather</c:v>
                </c:pt>
                <c:pt idx="6">
                  <c:v>Stephanie</c:v>
                </c:pt>
                <c:pt idx="7">
                  <c:v>Nicole</c:v>
                </c:pt>
                <c:pt idx="8">
                  <c:v>Elizabeth</c:v>
                </c:pt>
                <c:pt idx="9">
                  <c:v>Jessica</c:v>
                </c:pt>
                <c:pt idx="10">
                  <c:v>Sarah</c:v>
                </c:pt>
                <c:pt idx="11">
                  <c:v>Rachel</c:v>
                </c:pt>
                <c:pt idx="12">
                  <c:v>Amanda</c:v>
                </c:pt>
                <c:pt idx="13">
                  <c:v>Emily</c:v>
                </c:pt>
                <c:pt idx="14">
                  <c:v>Samantha</c:v>
                </c:pt>
                <c:pt idx="15">
                  <c:v>Ashley</c:v>
                </c:pt>
                <c:pt idx="16">
                  <c:v>Lauren</c:v>
                </c:pt>
                <c:pt idx="17">
                  <c:v>Emma</c:v>
                </c:pt>
                <c:pt idx="18">
                  <c:v>Olivia</c:v>
                </c:pt>
                <c:pt idx="19">
                  <c:v>Hannah</c:v>
                </c:pt>
              </c:strCache>
            </c:strRef>
          </c:cat>
          <c:val>
            <c:numRef>
              <c:f>'1 - Unique baby names'!$C$61:$C$80</c:f>
              <c:numCache>
                <c:formatCode>#,##0</c:formatCode>
                <c:ptCount val="20"/>
                <c:pt idx="0">
                  <c:v>1084858</c:v>
                </c:pt>
                <c:pt idx="1">
                  <c:v>446330</c:v>
                </c:pt>
                <c:pt idx="2">
                  <c:v>456609</c:v>
                </c:pt>
                <c:pt idx="3">
                  <c:v>442327</c:v>
                </c:pt>
                <c:pt idx="4">
                  <c:v>540515</c:v>
                </c:pt>
                <c:pt idx="5">
                  <c:v>438814</c:v>
                </c:pt>
                <c:pt idx="6">
                  <c:v>548879</c:v>
                </c:pt>
                <c:pt idx="7">
                  <c:v>534375</c:v>
                </c:pt>
                <c:pt idx="8">
                  <c:v>722580</c:v>
                </c:pt>
                <c:pt idx="9">
                  <c:v>1011457</c:v>
                </c:pt>
                <c:pt idx="10">
                  <c:v>778058</c:v>
                </c:pt>
                <c:pt idx="11">
                  <c:v>448244</c:v>
                </c:pt>
                <c:pt idx="12">
                  <c:v>732631</c:v>
                </c:pt>
                <c:pt idx="13">
                  <c:v>770957</c:v>
                </c:pt>
                <c:pt idx="14">
                  <c:v>566671</c:v>
                </c:pt>
                <c:pt idx="15">
                  <c:v>847393</c:v>
                </c:pt>
                <c:pt idx="16">
                  <c:v>446413</c:v>
                </c:pt>
                <c:pt idx="17">
                  <c:v>493733</c:v>
                </c:pt>
                <c:pt idx="18">
                  <c:v>489298</c:v>
                </c:pt>
                <c:pt idx="19">
                  <c:v>429631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6DA-4591-99EB-12614425D7C7}"/>
            </c:ext>
          </c:extLst>
        </c:ser>
        <c:dLbls>
          <c:showLegendKey val="0"/>
          <c:showVal val="0"/>
          <c:showCatName val="0"/>
          <c:showSerName val="0"/>
          <c:showPercent val="0"/>
          <c:showBubbleSize val="0"/>
        </c:dLbls>
        <c:gapWidth val="150"/>
        <c:axId val="1079054072"/>
        <c:axId val="1512050298"/>
      </c:barChart>
      <c:catAx>
        <c:axId val="107905407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Unique female names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12050298"/>
        <c:crosses val="autoZero"/>
        <c:auto val="1"/>
        <c:lblAlgn val="ctr"/>
        <c:lblOffset val="100"/>
        <c:noMultiLvlLbl val="1"/>
      </c:catAx>
      <c:valAx>
        <c:axId val="15120502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Count</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07905407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Popularity of unique male names</a:t>
            </a:r>
          </a:p>
        </c:rich>
      </c:tx>
      <c:overlay val="0"/>
    </c:title>
    <c:autoTitleDeleted val="0"/>
    <c:plotArea>
      <c:layout/>
      <c:barChart>
        <c:barDir val="col"/>
        <c:grouping val="clustered"/>
        <c:varyColors val="1"/>
        <c:ser>
          <c:idx val="0"/>
          <c:order val="0"/>
          <c:tx>
            <c:strRef>
              <c:f>'1 - Unique baby names'!$C$83</c:f>
              <c:strCache>
                <c:ptCount val="1"/>
                <c:pt idx="0">
                  <c:v>Count</c:v>
                </c:pt>
              </c:strCache>
            </c:strRef>
          </c:tx>
          <c:spPr>
            <a:solidFill>
              <a:srgbClr val="0B5394"/>
            </a:solidFill>
            <a:ln cmpd="sng">
              <a:solidFill>
                <a:srgbClr val="000000"/>
              </a:solidFill>
            </a:ln>
          </c:spPr>
          <c:invertIfNegative val="1"/>
          <c:cat>
            <c:strRef>
              <c:f>'1 - Unique baby names'!$B$84:$B$103</c:f>
              <c:strCache>
                <c:ptCount val="20"/>
                <c:pt idx="0">
                  <c:v>Michael</c:v>
                </c:pt>
                <c:pt idx="1">
                  <c:v>Christopher</c:v>
                </c:pt>
                <c:pt idx="2">
                  <c:v>Jason</c:v>
                </c:pt>
                <c:pt idx="3">
                  <c:v>James</c:v>
                </c:pt>
                <c:pt idx="4">
                  <c:v>David</c:v>
                </c:pt>
                <c:pt idx="5">
                  <c:v>John</c:v>
                </c:pt>
                <c:pt idx="6">
                  <c:v>Robert</c:v>
                </c:pt>
                <c:pt idx="7">
                  <c:v>William</c:v>
                </c:pt>
                <c:pt idx="8">
                  <c:v>Matthew</c:v>
                </c:pt>
                <c:pt idx="9">
                  <c:v>Daniel</c:v>
                </c:pt>
                <c:pt idx="10">
                  <c:v>Joseph</c:v>
                </c:pt>
                <c:pt idx="11">
                  <c:v>Anthony</c:v>
                </c:pt>
                <c:pt idx="12">
                  <c:v>Andrew</c:v>
                </c:pt>
                <c:pt idx="13">
                  <c:v>Ryan</c:v>
                </c:pt>
                <c:pt idx="14">
                  <c:v>Jonathan</c:v>
                </c:pt>
                <c:pt idx="15">
                  <c:v>Joshua</c:v>
                </c:pt>
                <c:pt idx="16">
                  <c:v>Justin</c:v>
                </c:pt>
                <c:pt idx="17">
                  <c:v>Brandon</c:v>
                </c:pt>
                <c:pt idx="18">
                  <c:v>Nicholas</c:v>
                </c:pt>
                <c:pt idx="19">
                  <c:v>Jacob</c:v>
                </c:pt>
              </c:strCache>
            </c:strRef>
          </c:cat>
          <c:val>
            <c:numRef>
              <c:f>'1 - Unique baby names'!$C$84:$C$103</c:f>
              <c:numCache>
                <c:formatCode>#,##0</c:formatCode>
                <c:ptCount val="20"/>
                <c:pt idx="0">
                  <c:v>2022840</c:v>
                </c:pt>
                <c:pt idx="1">
                  <c:v>1571467</c:v>
                </c:pt>
                <c:pt idx="2">
                  <c:v>895410</c:v>
                </c:pt>
                <c:pt idx="3">
                  <c:v>1222397</c:v>
                </c:pt>
                <c:pt idx="4">
                  <c:v>1242528</c:v>
                </c:pt>
                <c:pt idx="5">
                  <c:v>1098883</c:v>
                </c:pt>
                <c:pt idx="6">
                  <c:v>955658</c:v>
                </c:pt>
                <c:pt idx="7">
                  <c:v>1035018</c:v>
                </c:pt>
                <c:pt idx="8">
                  <c:v>1391999</c:v>
                </c:pt>
                <c:pt idx="9">
                  <c:v>1160345</c:v>
                </c:pt>
                <c:pt idx="10">
                  <c:v>1066131</c:v>
                </c:pt>
                <c:pt idx="11">
                  <c:v>869381</c:v>
                </c:pt>
                <c:pt idx="12">
                  <c:v>982247</c:v>
                </c:pt>
                <c:pt idx="13">
                  <c:v>921088</c:v>
                </c:pt>
                <c:pt idx="14">
                  <c:v>747315</c:v>
                </c:pt>
                <c:pt idx="15">
                  <c:v>1210022</c:v>
                </c:pt>
                <c:pt idx="16">
                  <c:v>761160</c:v>
                </c:pt>
                <c:pt idx="17">
                  <c:v>749531</c:v>
                </c:pt>
                <c:pt idx="18">
                  <c:v>811441</c:v>
                </c:pt>
                <c:pt idx="19">
                  <c:v>917824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149-445A-ABC9-C095C7AD9696}"/>
            </c:ext>
          </c:extLst>
        </c:ser>
        <c:dLbls>
          <c:showLegendKey val="0"/>
          <c:showVal val="0"/>
          <c:showCatName val="0"/>
          <c:showSerName val="0"/>
          <c:showPercent val="0"/>
          <c:showBubbleSize val="0"/>
        </c:dLbls>
        <c:gapWidth val="150"/>
        <c:axId val="612457177"/>
        <c:axId val="14518856"/>
      </c:barChart>
      <c:catAx>
        <c:axId val="612457177"/>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Unique male names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518856"/>
        <c:crosses val="autoZero"/>
        <c:auto val="1"/>
        <c:lblAlgn val="ctr"/>
        <c:lblOffset val="100"/>
        <c:noMultiLvlLbl val="1"/>
      </c:catAx>
      <c:valAx>
        <c:axId val="145188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Count</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61245717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Popularity of unique names</a:t>
            </a:r>
          </a:p>
        </c:rich>
      </c:tx>
      <c:overlay val="0"/>
    </c:title>
    <c:autoTitleDeleted val="0"/>
    <c:plotArea>
      <c:layout/>
      <c:barChart>
        <c:barDir val="col"/>
        <c:grouping val="clustered"/>
        <c:varyColors val="1"/>
        <c:ser>
          <c:idx val="0"/>
          <c:order val="0"/>
          <c:tx>
            <c:strRef>
              <c:f>'1 - Unique baby names'!$C$11</c:f>
              <c:strCache>
                <c:ptCount val="1"/>
                <c:pt idx="0">
                  <c:v>Count</c:v>
                </c:pt>
              </c:strCache>
            </c:strRef>
          </c:tx>
          <c:spPr>
            <a:solidFill>
              <a:srgbClr val="D5A6BD"/>
            </a:solidFill>
            <a:ln cmpd="sng">
              <a:solidFill>
                <a:srgbClr val="000000"/>
              </a:solidFill>
            </a:ln>
          </c:spPr>
          <c:invertIfNegative val="1"/>
          <c:dPt>
            <c:idx val="5"/>
            <c:invertIfNegative val="1"/>
            <c:bubble3D val="0"/>
            <c:extLst>
              <c:ext xmlns:c16="http://schemas.microsoft.com/office/drawing/2014/chart" uri="{C3380CC4-5D6E-409C-BE32-E72D297353CC}">
                <c16:uniqueId val="{00000000-3DCA-401B-899C-EA46DE4B2D33}"/>
              </c:ext>
            </c:extLst>
          </c:dPt>
          <c:cat>
            <c:strRef>
              <c:f>'1 - Unique baby names'!$B$12:$B$51</c:f>
              <c:strCache>
                <c:ptCount val="40"/>
                <c:pt idx="0">
                  <c:v>Michael</c:v>
                </c:pt>
                <c:pt idx="1">
                  <c:v>Jennifer</c:v>
                </c:pt>
                <c:pt idx="2">
                  <c:v>Christopher</c:v>
                </c:pt>
                <c:pt idx="3">
                  <c:v>Jason</c:v>
                </c:pt>
                <c:pt idx="4">
                  <c:v>James</c:v>
                </c:pt>
                <c:pt idx="5">
                  <c:v>David</c:v>
                </c:pt>
                <c:pt idx="6">
                  <c:v>John</c:v>
                </c:pt>
                <c:pt idx="7">
                  <c:v>Robert</c:v>
                </c:pt>
                <c:pt idx="8">
                  <c:v>William</c:v>
                </c:pt>
                <c:pt idx="9">
                  <c:v>Amy</c:v>
                </c:pt>
                <c:pt idx="10">
                  <c:v>Michelle</c:v>
                </c:pt>
                <c:pt idx="11">
                  <c:v>Matthew</c:v>
                </c:pt>
                <c:pt idx="12">
                  <c:v>Daniel</c:v>
                </c:pt>
                <c:pt idx="13">
                  <c:v>Kimberly</c:v>
                </c:pt>
                <c:pt idx="14">
                  <c:v>Melissa</c:v>
                </c:pt>
                <c:pt idx="15">
                  <c:v>Joseph</c:v>
                </c:pt>
                <c:pt idx="16">
                  <c:v>Heather</c:v>
                </c:pt>
                <c:pt idx="17">
                  <c:v>Stephanie</c:v>
                </c:pt>
                <c:pt idx="18">
                  <c:v>Anthony</c:v>
                </c:pt>
                <c:pt idx="19">
                  <c:v>Nicole</c:v>
                </c:pt>
                <c:pt idx="20">
                  <c:v>Elizabeth</c:v>
                </c:pt>
                <c:pt idx="21">
                  <c:v>Andrew</c:v>
                </c:pt>
                <c:pt idx="22">
                  <c:v>Ryan</c:v>
                </c:pt>
                <c:pt idx="23">
                  <c:v>Jonathan</c:v>
                </c:pt>
                <c:pt idx="24">
                  <c:v>Joshua</c:v>
                </c:pt>
                <c:pt idx="25">
                  <c:v>Jessica</c:v>
                </c:pt>
                <c:pt idx="26">
                  <c:v>Sarah</c:v>
                </c:pt>
                <c:pt idx="27">
                  <c:v>Rachel</c:v>
                </c:pt>
                <c:pt idx="28">
                  <c:v>Justin</c:v>
                </c:pt>
                <c:pt idx="29">
                  <c:v>Amanda</c:v>
                </c:pt>
                <c:pt idx="30">
                  <c:v>Brandon</c:v>
                </c:pt>
                <c:pt idx="31">
                  <c:v>Nicholas</c:v>
                </c:pt>
                <c:pt idx="32">
                  <c:v>Emily</c:v>
                </c:pt>
                <c:pt idx="33">
                  <c:v>Jacob</c:v>
                </c:pt>
                <c:pt idx="34">
                  <c:v>Samantha</c:v>
                </c:pt>
                <c:pt idx="35">
                  <c:v>Ashley</c:v>
                </c:pt>
                <c:pt idx="36">
                  <c:v>Lauren</c:v>
                </c:pt>
                <c:pt idx="37">
                  <c:v>Emma</c:v>
                </c:pt>
                <c:pt idx="38">
                  <c:v>Olivia</c:v>
                </c:pt>
                <c:pt idx="39">
                  <c:v>Hannah</c:v>
                </c:pt>
              </c:strCache>
            </c:strRef>
          </c:cat>
          <c:val>
            <c:numRef>
              <c:f>'1 - Unique baby names'!$C$12:$C$51</c:f>
              <c:numCache>
                <c:formatCode>#,##0</c:formatCode>
                <c:ptCount val="40"/>
                <c:pt idx="0">
                  <c:v>2022840</c:v>
                </c:pt>
                <c:pt idx="1">
                  <c:v>1084858</c:v>
                </c:pt>
                <c:pt idx="2">
                  <c:v>1571467</c:v>
                </c:pt>
                <c:pt idx="3">
                  <c:v>895410</c:v>
                </c:pt>
                <c:pt idx="4">
                  <c:v>1222397</c:v>
                </c:pt>
                <c:pt idx="5">
                  <c:v>1242528</c:v>
                </c:pt>
                <c:pt idx="6">
                  <c:v>1098883</c:v>
                </c:pt>
                <c:pt idx="7">
                  <c:v>955658</c:v>
                </c:pt>
                <c:pt idx="8">
                  <c:v>1035018</c:v>
                </c:pt>
                <c:pt idx="9">
                  <c:v>446330</c:v>
                </c:pt>
                <c:pt idx="10">
                  <c:v>456609</c:v>
                </c:pt>
                <c:pt idx="11">
                  <c:v>1391999</c:v>
                </c:pt>
                <c:pt idx="12">
                  <c:v>1160345</c:v>
                </c:pt>
                <c:pt idx="13">
                  <c:v>442327</c:v>
                </c:pt>
                <c:pt idx="14">
                  <c:v>540515</c:v>
                </c:pt>
                <c:pt idx="15">
                  <c:v>1066131</c:v>
                </c:pt>
                <c:pt idx="16">
                  <c:v>438814</c:v>
                </c:pt>
                <c:pt idx="17">
                  <c:v>548879</c:v>
                </c:pt>
                <c:pt idx="18">
                  <c:v>869381</c:v>
                </c:pt>
                <c:pt idx="19">
                  <c:v>534375</c:v>
                </c:pt>
                <c:pt idx="20">
                  <c:v>722580</c:v>
                </c:pt>
                <c:pt idx="21">
                  <c:v>982247</c:v>
                </c:pt>
                <c:pt idx="22">
                  <c:v>921088</c:v>
                </c:pt>
                <c:pt idx="23">
                  <c:v>747315</c:v>
                </c:pt>
                <c:pt idx="24">
                  <c:v>1210022</c:v>
                </c:pt>
                <c:pt idx="25">
                  <c:v>1011457</c:v>
                </c:pt>
                <c:pt idx="26">
                  <c:v>778058</c:v>
                </c:pt>
                <c:pt idx="27">
                  <c:v>448244</c:v>
                </c:pt>
                <c:pt idx="28">
                  <c:v>761160</c:v>
                </c:pt>
                <c:pt idx="29">
                  <c:v>732631</c:v>
                </c:pt>
                <c:pt idx="30">
                  <c:v>749531</c:v>
                </c:pt>
                <c:pt idx="31">
                  <c:v>811441</c:v>
                </c:pt>
                <c:pt idx="32">
                  <c:v>770957</c:v>
                </c:pt>
                <c:pt idx="33">
                  <c:v>917824</c:v>
                </c:pt>
                <c:pt idx="34">
                  <c:v>566671</c:v>
                </c:pt>
                <c:pt idx="35">
                  <c:v>847393</c:v>
                </c:pt>
                <c:pt idx="36">
                  <c:v>446413</c:v>
                </c:pt>
                <c:pt idx="37">
                  <c:v>493733</c:v>
                </c:pt>
                <c:pt idx="38">
                  <c:v>489298</c:v>
                </c:pt>
                <c:pt idx="39">
                  <c:v>429631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DCA-401B-899C-EA46DE4B2D33}"/>
            </c:ext>
          </c:extLst>
        </c:ser>
        <c:dLbls>
          <c:showLegendKey val="0"/>
          <c:showVal val="0"/>
          <c:showCatName val="0"/>
          <c:showSerName val="0"/>
          <c:showPercent val="0"/>
          <c:showBubbleSize val="0"/>
        </c:dLbls>
        <c:gapWidth val="150"/>
        <c:axId val="1448497083"/>
        <c:axId val="1361928279"/>
      </c:barChart>
      <c:catAx>
        <c:axId val="144849708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Unique names</a:t>
                </a:r>
              </a:p>
            </c:rich>
          </c:tx>
          <c:overlay val="0"/>
        </c:title>
        <c:numFmt formatCode="General" sourceLinked="1"/>
        <c:majorTickMark val="none"/>
        <c:minorTickMark val="none"/>
        <c:tickLblPos val="nextTo"/>
        <c:txPr>
          <a:bodyPr rot="-3600000"/>
          <a:lstStyle/>
          <a:p>
            <a:pPr lvl="0">
              <a:defRPr b="0">
                <a:solidFill>
                  <a:srgbClr val="000000"/>
                </a:solidFill>
                <a:latin typeface="+mn-lt"/>
              </a:defRPr>
            </a:pPr>
            <a:endParaRPr lang="en-US"/>
          </a:p>
        </c:txPr>
        <c:crossAx val="1361928279"/>
        <c:crosses val="autoZero"/>
        <c:auto val="1"/>
        <c:lblAlgn val="ctr"/>
        <c:lblOffset val="100"/>
        <c:noMultiLvlLbl val="1"/>
      </c:catAx>
      <c:valAx>
        <c:axId val="13619282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Count</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44849708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Andrew, Anthony, Ashley and Christopher</a:t>
            </a:r>
          </a:p>
        </c:rich>
      </c:tx>
      <c:overlay val="0"/>
    </c:title>
    <c:autoTitleDeleted val="0"/>
    <c:plotArea>
      <c:layout/>
      <c:lineChart>
        <c:grouping val="standard"/>
        <c:varyColors val="1"/>
        <c:ser>
          <c:idx val="0"/>
          <c:order val="0"/>
          <c:tx>
            <c:strRef>
              <c:f>'2 - Time dependence'!$C$9</c:f>
              <c:strCache>
                <c:ptCount val="1"/>
                <c:pt idx="0">
                  <c:v>Amanda</c:v>
                </c:pt>
              </c:strCache>
            </c:strRef>
          </c:tx>
          <c:spPr>
            <a:ln cmpd="sng">
              <a:solidFill>
                <a:srgbClr val="4285F4"/>
              </a:solidFill>
            </a:ln>
          </c:spPr>
          <c:marker>
            <c:symbol val="none"/>
          </c:marker>
          <c:cat>
            <c:numRef>
              <c:f>'2 - Time dependence'!$B$10:$B$59</c:f>
              <c:numCache>
                <c:formatCode>General</c:formatCode>
                <c:ptCount val="50"/>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pt idx="27">
                  <c:v>2000</c:v>
                </c:pt>
                <c:pt idx="28">
                  <c:v>2001</c:v>
                </c:pt>
                <c:pt idx="29">
                  <c:v>2002</c:v>
                </c:pt>
                <c:pt idx="30">
                  <c:v>2003</c:v>
                </c:pt>
                <c:pt idx="31">
                  <c:v>2004</c:v>
                </c:pt>
                <c:pt idx="32">
                  <c:v>2005</c:v>
                </c:pt>
                <c:pt idx="33">
                  <c:v>2006</c:v>
                </c:pt>
                <c:pt idx="34">
                  <c:v>2007</c:v>
                </c:pt>
                <c:pt idx="35">
                  <c:v>2008</c:v>
                </c:pt>
                <c:pt idx="36">
                  <c:v>2009</c:v>
                </c:pt>
                <c:pt idx="37">
                  <c:v>2010</c:v>
                </c:pt>
                <c:pt idx="38">
                  <c:v>2011</c:v>
                </c:pt>
                <c:pt idx="39">
                  <c:v>2012</c:v>
                </c:pt>
                <c:pt idx="40">
                  <c:v>2013</c:v>
                </c:pt>
                <c:pt idx="41">
                  <c:v>2014</c:v>
                </c:pt>
                <c:pt idx="42">
                  <c:v>2015</c:v>
                </c:pt>
                <c:pt idx="43">
                  <c:v>2016</c:v>
                </c:pt>
                <c:pt idx="44">
                  <c:v>2017</c:v>
                </c:pt>
                <c:pt idx="45">
                  <c:v>2018</c:v>
                </c:pt>
                <c:pt idx="46">
                  <c:v>2019</c:v>
                </c:pt>
                <c:pt idx="47">
                  <c:v>2020</c:v>
                </c:pt>
                <c:pt idx="48">
                  <c:v>2021</c:v>
                </c:pt>
                <c:pt idx="49">
                  <c:v>2022</c:v>
                </c:pt>
              </c:numCache>
            </c:numRef>
          </c:cat>
          <c:val>
            <c:numRef>
              <c:f>'2 - Time dependence'!$C$10:$C$59</c:f>
              <c:numCache>
                <c:formatCode>General</c:formatCode>
                <c:ptCount val="50"/>
                <c:pt idx="0">
                  <c:v>5626</c:v>
                </c:pt>
                <c:pt idx="1">
                  <c:v>7474</c:v>
                </c:pt>
                <c:pt idx="2">
                  <c:v>12657</c:v>
                </c:pt>
                <c:pt idx="3">
                  <c:v>15590</c:v>
                </c:pt>
                <c:pt idx="4">
                  <c:v>18280</c:v>
                </c:pt>
                <c:pt idx="5">
                  <c:v>20518</c:v>
                </c:pt>
                <c:pt idx="6">
                  <c:v>31927</c:v>
                </c:pt>
                <c:pt idx="7">
                  <c:v>35813</c:v>
                </c:pt>
                <c:pt idx="8">
                  <c:v>34375</c:v>
                </c:pt>
                <c:pt idx="9">
                  <c:v>34213</c:v>
                </c:pt>
                <c:pt idx="10">
                  <c:v>33754</c:v>
                </c:pt>
                <c:pt idx="11">
                  <c:v>33915</c:v>
                </c:pt>
                <c:pt idx="12">
                  <c:v>39056</c:v>
                </c:pt>
                <c:pt idx="13">
                  <c:v>40532</c:v>
                </c:pt>
                <c:pt idx="14">
                  <c:v>41788</c:v>
                </c:pt>
                <c:pt idx="15">
                  <c:v>39458</c:v>
                </c:pt>
                <c:pt idx="16">
                  <c:v>36834</c:v>
                </c:pt>
                <c:pt idx="17">
                  <c:v>34413</c:v>
                </c:pt>
                <c:pt idx="18">
                  <c:v>28895</c:v>
                </c:pt>
                <c:pt idx="19">
                  <c:v>25037</c:v>
                </c:pt>
                <c:pt idx="20">
                  <c:v>20811</c:v>
                </c:pt>
                <c:pt idx="21">
                  <c:v>18719</c:v>
                </c:pt>
                <c:pt idx="22">
                  <c:v>16354</c:v>
                </c:pt>
                <c:pt idx="23">
                  <c:v>13979</c:v>
                </c:pt>
                <c:pt idx="24">
                  <c:v>12242</c:v>
                </c:pt>
                <c:pt idx="25">
                  <c:v>10923</c:v>
                </c:pt>
                <c:pt idx="26">
                  <c:v>9748</c:v>
                </c:pt>
                <c:pt idx="27">
                  <c:v>8557</c:v>
                </c:pt>
                <c:pt idx="28">
                  <c:v>6976</c:v>
                </c:pt>
                <c:pt idx="29">
                  <c:v>6143</c:v>
                </c:pt>
                <c:pt idx="30">
                  <c:v>5347</c:v>
                </c:pt>
                <c:pt idx="31">
                  <c:v>4685</c:v>
                </c:pt>
                <c:pt idx="32">
                  <c:v>4096</c:v>
                </c:pt>
                <c:pt idx="33">
                  <c:v>3360</c:v>
                </c:pt>
                <c:pt idx="34">
                  <c:v>3046</c:v>
                </c:pt>
                <c:pt idx="35">
                  <c:v>2444</c:v>
                </c:pt>
                <c:pt idx="36">
                  <c:v>1959</c:v>
                </c:pt>
                <c:pt idx="37">
                  <c:v>1661</c:v>
                </c:pt>
                <c:pt idx="38">
                  <c:v>1411</c:v>
                </c:pt>
                <c:pt idx="39">
                  <c:v>1234</c:v>
                </c:pt>
                <c:pt idx="40">
                  <c:v>1073</c:v>
                </c:pt>
                <c:pt idx="41">
                  <c:v>1057</c:v>
                </c:pt>
                <c:pt idx="42">
                  <c:v>1030</c:v>
                </c:pt>
                <c:pt idx="43">
                  <c:v>1005</c:v>
                </c:pt>
                <c:pt idx="44">
                  <c:v>963</c:v>
                </c:pt>
                <c:pt idx="45">
                  <c:v>854</c:v>
                </c:pt>
                <c:pt idx="46">
                  <c:v>768</c:v>
                </c:pt>
                <c:pt idx="47">
                  <c:v>693</c:v>
                </c:pt>
                <c:pt idx="48">
                  <c:v>657</c:v>
                </c:pt>
                <c:pt idx="49">
                  <c:v>681</c:v>
                </c:pt>
              </c:numCache>
            </c:numRef>
          </c:val>
          <c:smooth val="0"/>
          <c:extLst>
            <c:ext xmlns:c16="http://schemas.microsoft.com/office/drawing/2014/chart" uri="{C3380CC4-5D6E-409C-BE32-E72D297353CC}">
              <c16:uniqueId val="{00000000-93CF-43C5-8C8B-750853F09812}"/>
            </c:ext>
          </c:extLst>
        </c:ser>
        <c:ser>
          <c:idx val="1"/>
          <c:order val="1"/>
          <c:tx>
            <c:strRef>
              <c:f>'2 - Time dependence'!$D$9</c:f>
              <c:strCache>
                <c:ptCount val="1"/>
                <c:pt idx="0">
                  <c:v>Amy</c:v>
                </c:pt>
              </c:strCache>
            </c:strRef>
          </c:tx>
          <c:spPr>
            <a:ln cmpd="sng">
              <a:solidFill>
                <a:srgbClr val="EA4335"/>
              </a:solidFill>
            </a:ln>
          </c:spPr>
          <c:marker>
            <c:symbol val="none"/>
          </c:marker>
          <c:cat>
            <c:numRef>
              <c:f>'2 - Time dependence'!$B$10:$B$59</c:f>
              <c:numCache>
                <c:formatCode>General</c:formatCode>
                <c:ptCount val="50"/>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pt idx="27">
                  <c:v>2000</c:v>
                </c:pt>
                <c:pt idx="28">
                  <c:v>2001</c:v>
                </c:pt>
                <c:pt idx="29">
                  <c:v>2002</c:v>
                </c:pt>
                <c:pt idx="30">
                  <c:v>2003</c:v>
                </c:pt>
                <c:pt idx="31">
                  <c:v>2004</c:v>
                </c:pt>
                <c:pt idx="32">
                  <c:v>2005</c:v>
                </c:pt>
                <c:pt idx="33">
                  <c:v>2006</c:v>
                </c:pt>
                <c:pt idx="34">
                  <c:v>2007</c:v>
                </c:pt>
                <c:pt idx="35">
                  <c:v>2008</c:v>
                </c:pt>
                <c:pt idx="36">
                  <c:v>2009</c:v>
                </c:pt>
                <c:pt idx="37">
                  <c:v>2010</c:v>
                </c:pt>
                <c:pt idx="38">
                  <c:v>2011</c:v>
                </c:pt>
                <c:pt idx="39">
                  <c:v>2012</c:v>
                </c:pt>
                <c:pt idx="40">
                  <c:v>2013</c:v>
                </c:pt>
                <c:pt idx="41">
                  <c:v>2014</c:v>
                </c:pt>
                <c:pt idx="42">
                  <c:v>2015</c:v>
                </c:pt>
                <c:pt idx="43">
                  <c:v>2016</c:v>
                </c:pt>
                <c:pt idx="44">
                  <c:v>2017</c:v>
                </c:pt>
                <c:pt idx="45">
                  <c:v>2018</c:v>
                </c:pt>
                <c:pt idx="46">
                  <c:v>2019</c:v>
                </c:pt>
                <c:pt idx="47">
                  <c:v>2020</c:v>
                </c:pt>
                <c:pt idx="48">
                  <c:v>2021</c:v>
                </c:pt>
                <c:pt idx="49">
                  <c:v>2022</c:v>
                </c:pt>
              </c:numCache>
            </c:numRef>
          </c:cat>
          <c:val>
            <c:numRef>
              <c:f>'2 - Time dependence'!$D$10:$D$59</c:f>
              <c:numCache>
                <c:formatCode>General</c:formatCode>
                <c:ptCount val="50"/>
                <c:pt idx="0">
                  <c:v>26964</c:v>
                </c:pt>
                <c:pt idx="1">
                  <c:v>29564</c:v>
                </c:pt>
                <c:pt idx="2">
                  <c:v>32254</c:v>
                </c:pt>
                <c:pt idx="3">
                  <c:v>31338</c:v>
                </c:pt>
                <c:pt idx="4">
                  <c:v>26731</c:v>
                </c:pt>
                <c:pt idx="5">
                  <c:v>23212</c:v>
                </c:pt>
                <c:pt idx="6">
                  <c:v>21612</c:v>
                </c:pt>
                <c:pt idx="7">
                  <c:v>19834</c:v>
                </c:pt>
                <c:pt idx="8">
                  <c:v>20346</c:v>
                </c:pt>
                <c:pt idx="9">
                  <c:v>18800</c:v>
                </c:pt>
                <c:pt idx="10">
                  <c:v>17096</c:v>
                </c:pt>
                <c:pt idx="11">
                  <c:v>15991</c:v>
                </c:pt>
                <c:pt idx="12">
                  <c:v>14428</c:v>
                </c:pt>
                <c:pt idx="13">
                  <c:v>13455</c:v>
                </c:pt>
                <c:pt idx="14">
                  <c:v>11786</c:v>
                </c:pt>
                <c:pt idx="15">
                  <c:v>10035</c:v>
                </c:pt>
                <c:pt idx="16">
                  <c:v>8898</c:v>
                </c:pt>
                <c:pt idx="17">
                  <c:v>8463</c:v>
                </c:pt>
                <c:pt idx="18">
                  <c:v>7275</c:v>
                </c:pt>
                <c:pt idx="19">
                  <c:v>6341</c:v>
                </c:pt>
                <c:pt idx="20">
                  <c:v>5420</c:v>
                </c:pt>
                <c:pt idx="21">
                  <c:v>4691</c:v>
                </c:pt>
                <c:pt idx="22">
                  <c:v>4529</c:v>
                </c:pt>
                <c:pt idx="23">
                  <c:v>4067</c:v>
                </c:pt>
                <c:pt idx="24">
                  <c:v>3690</c:v>
                </c:pt>
                <c:pt idx="25">
                  <c:v>3485</c:v>
                </c:pt>
                <c:pt idx="26">
                  <c:v>3207</c:v>
                </c:pt>
                <c:pt idx="27">
                  <c:v>3173</c:v>
                </c:pt>
                <c:pt idx="28">
                  <c:v>2938</c:v>
                </c:pt>
                <c:pt idx="29">
                  <c:v>3095</c:v>
                </c:pt>
                <c:pt idx="30">
                  <c:v>2880</c:v>
                </c:pt>
                <c:pt idx="31">
                  <c:v>3115</c:v>
                </c:pt>
                <c:pt idx="32">
                  <c:v>2957</c:v>
                </c:pt>
                <c:pt idx="33">
                  <c:v>2745</c:v>
                </c:pt>
                <c:pt idx="34">
                  <c:v>2829</c:v>
                </c:pt>
                <c:pt idx="35">
                  <c:v>2541</c:v>
                </c:pt>
                <c:pt idx="36">
                  <c:v>2484</c:v>
                </c:pt>
                <c:pt idx="37">
                  <c:v>2283</c:v>
                </c:pt>
                <c:pt idx="38">
                  <c:v>2190</c:v>
                </c:pt>
                <c:pt idx="39">
                  <c:v>2236</c:v>
                </c:pt>
                <c:pt idx="40">
                  <c:v>2239</c:v>
                </c:pt>
                <c:pt idx="41">
                  <c:v>2193</c:v>
                </c:pt>
                <c:pt idx="42">
                  <c:v>2042</c:v>
                </c:pt>
                <c:pt idx="43">
                  <c:v>1845</c:v>
                </c:pt>
                <c:pt idx="44">
                  <c:v>1738</c:v>
                </c:pt>
                <c:pt idx="45">
                  <c:v>1510</c:v>
                </c:pt>
                <c:pt idx="46">
                  <c:v>1479</c:v>
                </c:pt>
                <c:pt idx="47">
                  <c:v>1335</c:v>
                </c:pt>
                <c:pt idx="48">
                  <c:v>1563</c:v>
                </c:pt>
                <c:pt idx="49">
                  <c:v>1408</c:v>
                </c:pt>
              </c:numCache>
            </c:numRef>
          </c:val>
          <c:smooth val="0"/>
          <c:extLst>
            <c:ext xmlns:c16="http://schemas.microsoft.com/office/drawing/2014/chart" uri="{C3380CC4-5D6E-409C-BE32-E72D297353CC}">
              <c16:uniqueId val="{00000001-93CF-43C5-8C8B-750853F09812}"/>
            </c:ext>
          </c:extLst>
        </c:ser>
        <c:ser>
          <c:idx val="2"/>
          <c:order val="2"/>
          <c:tx>
            <c:strRef>
              <c:f>'2 - Time dependence'!$E$9</c:f>
              <c:strCache>
                <c:ptCount val="1"/>
                <c:pt idx="0">
                  <c:v>Andrew</c:v>
                </c:pt>
              </c:strCache>
            </c:strRef>
          </c:tx>
          <c:spPr>
            <a:ln cmpd="sng">
              <a:solidFill>
                <a:srgbClr val="FBBC04"/>
              </a:solidFill>
            </a:ln>
          </c:spPr>
          <c:marker>
            <c:symbol val="none"/>
          </c:marker>
          <c:cat>
            <c:numRef>
              <c:f>'2 - Time dependence'!$B$10:$B$59</c:f>
              <c:numCache>
                <c:formatCode>General</c:formatCode>
                <c:ptCount val="50"/>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pt idx="27">
                  <c:v>2000</c:v>
                </c:pt>
                <c:pt idx="28">
                  <c:v>2001</c:v>
                </c:pt>
                <c:pt idx="29">
                  <c:v>2002</c:v>
                </c:pt>
                <c:pt idx="30">
                  <c:v>2003</c:v>
                </c:pt>
                <c:pt idx="31">
                  <c:v>2004</c:v>
                </c:pt>
                <c:pt idx="32">
                  <c:v>2005</c:v>
                </c:pt>
                <c:pt idx="33">
                  <c:v>2006</c:v>
                </c:pt>
                <c:pt idx="34">
                  <c:v>2007</c:v>
                </c:pt>
                <c:pt idx="35">
                  <c:v>2008</c:v>
                </c:pt>
                <c:pt idx="36">
                  <c:v>2009</c:v>
                </c:pt>
                <c:pt idx="37">
                  <c:v>2010</c:v>
                </c:pt>
                <c:pt idx="38">
                  <c:v>2011</c:v>
                </c:pt>
                <c:pt idx="39">
                  <c:v>2012</c:v>
                </c:pt>
                <c:pt idx="40">
                  <c:v>2013</c:v>
                </c:pt>
                <c:pt idx="41">
                  <c:v>2014</c:v>
                </c:pt>
                <c:pt idx="42">
                  <c:v>2015</c:v>
                </c:pt>
                <c:pt idx="43">
                  <c:v>2016</c:v>
                </c:pt>
                <c:pt idx="44">
                  <c:v>2017</c:v>
                </c:pt>
                <c:pt idx="45">
                  <c:v>2018</c:v>
                </c:pt>
                <c:pt idx="46">
                  <c:v>2019</c:v>
                </c:pt>
                <c:pt idx="47">
                  <c:v>2020</c:v>
                </c:pt>
                <c:pt idx="48">
                  <c:v>2021</c:v>
                </c:pt>
                <c:pt idx="49">
                  <c:v>2022</c:v>
                </c:pt>
              </c:numCache>
            </c:numRef>
          </c:cat>
          <c:val>
            <c:numRef>
              <c:f>'2 - Time dependence'!$E$10:$E$59</c:f>
              <c:numCache>
                <c:formatCode>General</c:formatCode>
                <c:ptCount val="50"/>
                <c:pt idx="0">
                  <c:v>10729</c:v>
                </c:pt>
                <c:pt idx="1">
                  <c:v>11781</c:v>
                </c:pt>
                <c:pt idx="2">
                  <c:v>12765</c:v>
                </c:pt>
                <c:pt idx="3">
                  <c:v>13305</c:v>
                </c:pt>
                <c:pt idx="4">
                  <c:v>16019</c:v>
                </c:pt>
                <c:pt idx="5">
                  <c:v>16728</c:v>
                </c:pt>
                <c:pt idx="6">
                  <c:v>18625</c:v>
                </c:pt>
                <c:pt idx="7">
                  <c:v>19730</c:v>
                </c:pt>
                <c:pt idx="8">
                  <c:v>20238</c:v>
                </c:pt>
                <c:pt idx="9">
                  <c:v>22839</c:v>
                </c:pt>
                <c:pt idx="10">
                  <c:v>25575</c:v>
                </c:pt>
                <c:pt idx="11">
                  <c:v>25921</c:v>
                </c:pt>
                <c:pt idx="12">
                  <c:v>30173</c:v>
                </c:pt>
                <c:pt idx="13">
                  <c:v>33859</c:v>
                </c:pt>
                <c:pt idx="14">
                  <c:v>36206</c:v>
                </c:pt>
                <c:pt idx="15">
                  <c:v>35747</c:v>
                </c:pt>
                <c:pt idx="16">
                  <c:v>34814</c:v>
                </c:pt>
                <c:pt idx="17">
                  <c:v>33670</c:v>
                </c:pt>
                <c:pt idx="18">
                  <c:v>31542</c:v>
                </c:pt>
                <c:pt idx="19">
                  <c:v>30538</c:v>
                </c:pt>
                <c:pt idx="20">
                  <c:v>27320</c:v>
                </c:pt>
                <c:pt idx="21">
                  <c:v>26013</c:v>
                </c:pt>
                <c:pt idx="22">
                  <c:v>25854</c:v>
                </c:pt>
                <c:pt idx="23">
                  <c:v>25240</c:v>
                </c:pt>
                <c:pt idx="24">
                  <c:v>25207</c:v>
                </c:pt>
                <c:pt idx="25">
                  <c:v>23662</c:v>
                </c:pt>
                <c:pt idx="26">
                  <c:v>23863</c:v>
                </c:pt>
                <c:pt idx="27">
                  <c:v>23654</c:v>
                </c:pt>
                <c:pt idx="28">
                  <c:v>22421</c:v>
                </c:pt>
                <c:pt idx="29">
                  <c:v>22030</c:v>
                </c:pt>
                <c:pt idx="30">
                  <c:v>22160</c:v>
                </c:pt>
                <c:pt idx="31">
                  <c:v>21712</c:v>
                </c:pt>
                <c:pt idx="32">
                  <c:v>20738</c:v>
                </c:pt>
                <c:pt idx="33">
                  <c:v>19730</c:v>
                </c:pt>
                <c:pt idx="34">
                  <c:v>18456</c:v>
                </c:pt>
                <c:pt idx="35">
                  <c:v>16769</c:v>
                </c:pt>
                <c:pt idx="36">
                  <c:v>14871</c:v>
                </c:pt>
                <c:pt idx="37">
                  <c:v>14263</c:v>
                </c:pt>
                <c:pt idx="38">
                  <c:v>13291</c:v>
                </c:pt>
                <c:pt idx="39">
                  <c:v>12632</c:v>
                </c:pt>
                <c:pt idx="40">
                  <c:v>11678</c:v>
                </c:pt>
                <c:pt idx="41">
                  <c:v>11180</c:v>
                </c:pt>
                <c:pt idx="42">
                  <c:v>10135</c:v>
                </c:pt>
                <c:pt idx="43">
                  <c:v>9418</c:v>
                </c:pt>
                <c:pt idx="44">
                  <c:v>8277</c:v>
                </c:pt>
                <c:pt idx="45">
                  <c:v>7301</c:v>
                </c:pt>
                <c:pt idx="46">
                  <c:v>6797</c:v>
                </c:pt>
                <c:pt idx="47">
                  <c:v>6049</c:v>
                </c:pt>
                <c:pt idx="48">
                  <c:v>5598</c:v>
                </c:pt>
                <c:pt idx="49">
                  <c:v>5124</c:v>
                </c:pt>
              </c:numCache>
            </c:numRef>
          </c:val>
          <c:smooth val="0"/>
          <c:extLst>
            <c:ext xmlns:c16="http://schemas.microsoft.com/office/drawing/2014/chart" uri="{C3380CC4-5D6E-409C-BE32-E72D297353CC}">
              <c16:uniqueId val="{00000002-93CF-43C5-8C8B-750853F09812}"/>
            </c:ext>
          </c:extLst>
        </c:ser>
        <c:ser>
          <c:idx val="3"/>
          <c:order val="3"/>
          <c:tx>
            <c:strRef>
              <c:f>'2 - Time dependence'!$F$9</c:f>
              <c:strCache>
                <c:ptCount val="1"/>
                <c:pt idx="0">
                  <c:v>Anthony</c:v>
                </c:pt>
              </c:strCache>
            </c:strRef>
          </c:tx>
          <c:spPr>
            <a:ln cmpd="sng">
              <a:solidFill>
                <a:srgbClr val="34A853"/>
              </a:solidFill>
            </a:ln>
          </c:spPr>
          <c:marker>
            <c:symbol val="none"/>
          </c:marker>
          <c:cat>
            <c:numRef>
              <c:f>'2 - Time dependence'!$B$10:$B$59</c:f>
              <c:numCache>
                <c:formatCode>General</c:formatCode>
                <c:ptCount val="50"/>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pt idx="27">
                  <c:v>2000</c:v>
                </c:pt>
                <c:pt idx="28">
                  <c:v>2001</c:v>
                </c:pt>
                <c:pt idx="29">
                  <c:v>2002</c:v>
                </c:pt>
                <c:pt idx="30">
                  <c:v>2003</c:v>
                </c:pt>
                <c:pt idx="31">
                  <c:v>2004</c:v>
                </c:pt>
                <c:pt idx="32">
                  <c:v>2005</c:v>
                </c:pt>
                <c:pt idx="33">
                  <c:v>2006</c:v>
                </c:pt>
                <c:pt idx="34">
                  <c:v>2007</c:v>
                </c:pt>
                <c:pt idx="35">
                  <c:v>2008</c:v>
                </c:pt>
                <c:pt idx="36">
                  <c:v>2009</c:v>
                </c:pt>
                <c:pt idx="37">
                  <c:v>2010</c:v>
                </c:pt>
                <c:pt idx="38">
                  <c:v>2011</c:v>
                </c:pt>
                <c:pt idx="39">
                  <c:v>2012</c:v>
                </c:pt>
                <c:pt idx="40">
                  <c:v>2013</c:v>
                </c:pt>
                <c:pt idx="41">
                  <c:v>2014</c:v>
                </c:pt>
                <c:pt idx="42">
                  <c:v>2015</c:v>
                </c:pt>
                <c:pt idx="43">
                  <c:v>2016</c:v>
                </c:pt>
                <c:pt idx="44">
                  <c:v>2017</c:v>
                </c:pt>
                <c:pt idx="45">
                  <c:v>2018</c:v>
                </c:pt>
                <c:pt idx="46">
                  <c:v>2019</c:v>
                </c:pt>
                <c:pt idx="47">
                  <c:v>2020</c:v>
                </c:pt>
                <c:pt idx="48">
                  <c:v>2021</c:v>
                </c:pt>
                <c:pt idx="49">
                  <c:v>2022</c:v>
                </c:pt>
              </c:numCache>
            </c:numRef>
          </c:cat>
          <c:val>
            <c:numRef>
              <c:f>'2 - Time dependence'!$F$10:$F$59</c:f>
              <c:numCache>
                <c:formatCode>General</c:formatCode>
                <c:ptCount val="50"/>
                <c:pt idx="0">
                  <c:v>16420</c:v>
                </c:pt>
                <c:pt idx="1">
                  <c:v>16392</c:v>
                </c:pt>
                <c:pt idx="2">
                  <c:v>16491</c:v>
                </c:pt>
                <c:pt idx="3">
                  <c:v>16604</c:v>
                </c:pt>
                <c:pt idx="4">
                  <c:v>16804</c:v>
                </c:pt>
                <c:pt idx="5">
                  <c:v>16810</c:v>
                </c:pt>
                <c:pt idx="6">
                  <c:v>17521</c:v>
                </c:pt>
                <c:pt idx="7">
                  <c:v>17610</c:v>
                </c:pt>
                <c:pt idx="8">
                  <c:v>18576</c:v>
                </c:pt>
                <c:pt idx="9">
                  <c:v>19650</c:v>
                </c:pt>
                <c:pt idx="10">
                  <c:v>19834</c:v>
                </c:pt>
                <c:pt idx="11">
                  <c:v>20961</c:v>
                </c:pt>
                <c:pt idx="12">
                  <c:v>22091</c:v>
                </c:pt>
                <c:pt idx="13">
                  <c:v>21956</c:v>
                </c:pt>
                <c:pt idx="14">
                  <c:v>23125</c:v>
                </c:pt>
                <c:pt idx="15">
                  <c:v>23641</c:v>
                </c:pt>
                <c:pt idx="16">
                  <c:v>24424</c:v>
                </c:pt>
                <c:pt idx="17">
                  <c:v>25084</c:v>
                </c:pt>
                <c:pt idx="18">
                  <c:v>24443</c:v>
                </c:pt>
                <c:pt idx="19">
                  <c:v>23171</c:v>
                </c:pt>
                <c:pt idx="20">
                  <c:v>21787</c:v>
                </c:pt>
                <c:pt idx="21">
                  <c:v>21600</c:v>
                </c:pt>
                <c:pt idx="22">
                  <c:v>20481</c:v>
                </c:pt>
                <c:pt idx="23">
                  <c:v>20504</c:v>
                </c:pt>
                <c:pt idx="24">
                  <c:v>20031</c:v>
                </c:pt>
                <c:pt idx="25">
                  <c:v>19634</c:v>
                </c:pt>
                <c:pt idx="26">
                  <c:v>19470</c:v>
                </c:pt>
                <c:pt idx="27">
                  <c:v>19654</c:v>
                </c:pt>
                <c:pt idx="28">
                  <c:v>19736</c:v>
                </c:pt>
                <c:pt idx="29">
                  <c:v>19590</c:v>
                </c:pt>
                <c:pt idx="30">
                  <c:v>20149</c:v>
                </c:pt>
                <c:pt idx="31">
                  <c:v>19612</c:v>
                </c:pt>
                <c:pt idx="32">
                  <c:v>19383</c:v>
                </c:pt>
                <c:pt idx="33">
                  <c:v>19411</c:v>
                </c:pt>
                <c:pt idx="34">
                  <c:v>19633</c:v>
                </c:pt>
                <c:pt idx="35">
                  <c:v>18409</c:v>
                </c:pt>
                <c:pt idx="36">
                  <c:v>16321</c:v>
                </c:pt>
                <c:pt idx="37">
                  <c:v>15503</c:v>
                </c:pt>
                <c:pt idx="38">
                  <c:v>14283</c:v>
                </c:pt>
                <c:pt idx="39">
                  <c:v>13215</c:v>
                </c:pt>
                <c:pt idx="40">
                  <c:v>12287</c:v>
                </c:pt>
                <c:pt idx="41">
                  <c:v>11597</c:v>
                </c:pt>
                <c:pt idx="42">
                  <c:v>10650</c:v>
                </c:pt>
                <c:pt idx="43">
                  <c:v>9887</c:v>
                </c:pt>
                <c:pt idx="44">
                  <c:v>8861</c:v>
                </c:pt>
                <c:pt idx="45">
                  <c:v>8035</c:v>
                </c:pt>
                <c:pt idx="46">
                  <c:v>7707</c:v>
                </c:pt>
                <c:pt idx="47">
                  <c:v>7014</c:v>
                </c:pt>
                <c:pt idx="48">
                  <c:v>6775</c:v>
                </c:pt>
                <c:pt idx="49">
                  <c:v>6554</c:v>
                </c:pt>
              </c:numCache>
            </c:numRef>
          </c:val>
          <c:smooth val="0"/>
          <c:extLst>
            <c:ext xmlns:c16="http://schemas.microsoft.com/office/drawing/2014/chart" uri="{C3380CC4-5D6E-409C-BE32-E72D297353CC}">
              <c16:uniqueId val="{00000003-93CF-43C5-8C8B-750853F09812}"/>
            </c:ext>
          </c:extLst>
        </c:ser>
        <c:dLbls>
          <c:showLegendKey val="0"/>
          <c:showVal val="0"/>
          <c:showCatName val="0"/>
          <c:showSerName val="0"/>
          <c:showPercent val="0"/>
          <c:showBubbleSize val="0"/>
        </c:dLbls>
        <c:smooth val="0"/>
        <c:axId val="1614394045"/>
        <c:axId val="624254127"/>
      </c:lineChart>
      <c:catAx>
        <c:axId val="1614394045"/>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Year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624254127"/>
        <c:crosses val="autoZero"/>
        <c:auto val="1"/>
        <c:lblAlgn val="ctr"/>
        <c:lblOffset val="100"/>
        <c:noMultiLvlLbl val="1"/>
      </c:catAx>
      <c:valAx>
        <c:axId val="6242541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1439404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3</xdr:col>
      <xdr:colOff>600075</xdr:colOff>
      <xdr:row>59</xdr:row>
      <xdr:rowOff>0</xdr:rowOff>
    </xdr:from>
    <xdr:ext cx="5715000"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600075</xdr:colOff>
      <xdr:row>75</xdr:row>
      <xdr:rowOff>133350</xdr:rowOff>
    </xdr:from>
    <xdr:ext cx="5715000" cy="3533775"/>
    <xdr:graphicFrame macro="">
      <xdr:nvGraphicFramePr>
        <xdr:cNvPr id="3" name="Chart 2" title="Char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4</xdr:col>
      <xdr:colOff>9525</xdr:colOff>
      <xdr:row>13</xdr:row>
      <xdr:rowOff>28575</xdr:rowOff>
    </xdr:from>
    <xdr:ext cx="6734175" cy="3533775"/>
    <xdr:graphicFrame macro="">
      <xdr:nvGraphicFramePr>
        <xdr:cNvPr id="4" name="Chart 3" title="Chart">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533400</xdr:colOff>
      <xdr:row>62</xdr:row>
      <xdr:rowOff>133350</xdr:rowOff>
    </xdr:from>
    <xdr:ext cx="5715000" cy="3533775"/>
    <xdr:graphicFrame macro="">
      <xdr:nvGraphicFramePr>
        <xdr:cNvPr id="4" name="Chart 4" title="Chart">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ssa.gov/oact/babynames/limits.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035"/>
  <sheetViews>
    <sheetView showGridLines="0" topLeftCell="A6" workbookViewId="0">
      <selection activeCell="C6" sqref="C6:H6"/>
    </sheetView>
  </sheetViews>
  <sheetFormatPr defaultColWidth="12.5703125" defaultRowHeight="15.75" customHeight="1"/>
  <cols>
    <col min="1" max="1" width="3.28515625" customWidth="1"/>
    <col min="2" max="8" width="12.5703125" customWidth="1"/>
  </cols>
  <sheetData>
    <row r="1" spans="1:49">
      <c r="A1" s="1"/>
      <c r="B1" s="1"/>
      <c r="C1" s="1"/>
      <c r="D1" s="1"/>
      <c r="E1" s="1"/>
      <c r="F1" s="1"/>
      <c r="G1" s="1"/>
      <c r="H1" s="1"/>
    </row>
    <row r="2" spans="1:49">
      <c r="A2" s="1"/>
      <c r="B2" s="35" t="s">
        <v>0</v>
      </c>
      <c r="C2" s="47"/>
      <c r="D2" s="47"/>
      <c r="E2" s="47"/>
      <c r="F2" s="47"/>
      <c r="G2" s="47"/>
      <c r="H2" s="47"/>
    </row>
    <row r="3" spans="1:49">
      <c r="A3" s="2"/>
      <c r="B3" s="2"/>
      <c r="C3" s="2"/>
      <c r="D3" s="2"/>
      <c r="E3" s="2"/>
      <c r="F3" s="2"/>
      <c r="G3" s="48"/>
      <c r="H3" s="47"/>
    </row>
    <row r="4" spans="1:49">
      <c r="A4" s="3"/>
      <c r="B4" s="36" t="s">
        <v>1</v>
      </c>
      <c r="C4" s="47"/>
      <c r="D4" s="47"/>
      <c r="E4" s="47"/>
      <c r="F4" s="47"/>
      <c r="G4" s="47"/>
      <c r="H4" s="47"/>
    </row>
    <row r="5" spans="1:49">
      <c r="A5" s="3"/>
      <c r="B5" s="5"/>
      <c r="C5" s="5"/>
      <c r="D5" s="5"/>
      <c r="E5" s="5"/>
      <c r="F5" s="5"/>
      <c r="G5" s="5"/>
      <c r="H5" s="5"/>
    </row>
    <row r="6" spans="1:49" ht="18.75" customHeight="1">
      <c r="A6" s="3"/>
      <c r="B6" s="42" t="b">
        <v>0</v>
      </c>
      <c r="C6" s="49" t="s">
        <v>2</v>
      </c>
      <c r="D6" s="47"/>
      <c r="E6" s="47"/>
      <c r="F6" s="47"/>
      <c r="G6" s="47"/>
      <c r="H6" s="47"/>
    </row>
    <row r="7" spans="1:49" ht="18.75" customHeight="1">
      <c r="A7" s="3"/>
      <c r="B7" s="42" t="b">
        <v>0</v>
      </c>
      <c r="C7" s="50" t="s">
        <v>3</v>
      </c>
      <c r="D7" s="47"/>
      <c r="E7" s="47"/>
      <c r="F7" s="47"/>
      <c r="G7" s="47"/>
      <c r="H7" s="47"/>
    </row>
    <row r="8" spans="1:49" ht="14.25">
      <c r="A8" s="3"/>
      <c r="B8" s="43" t="b">
        <v>0</v>
      </c>
      <c r="C8" s="44" t="s">
        <v>4</v>
      </c>
      <c r="D8" s="47"/>
      <c r="E8" s="47"/>
      <c r="F8" s="47"/>
      <c r="G8" s="47"/>
      <c r="H8" s="47"/>
    </row>
    <row r="9" spans="1:49">
      <c r="A9" s="2"/>
      <c r="B9" s="48"/>
      <c r="C9" s="47"/>
      <c r="D9" s="47"/>
      <c r="E9" s="47"/>
      <c r="F9" s="47"/>
      <c r="G9" s="47"/>
      <c r="H9" s="47"/>
    </row>
    <row r="10" spans="1:49" ht="169.5" customHeight="1">
      <c r="A10" s="3"/>
      <c r="B10" s="51" t="s">
        <v>5</v>
      </c>
      <c r="C10" s="47"/>
      <c r="D10" s="47"/>
      <c r="E10" s="47"/>
      <c r="F10" s="47"/>
      <c r="G10" s="47"/>
      <c r="H10" s="47"/>
    </row>
    <row r="11" spans="1:49">
      <c r="A11" s="7"/>
      <c r="B11" s="7"/>
      <c r="C11" s="7"/>
      <c r="D11" s="7"/>
      <c r="E11" s="7"/>
      <c r="F11" s="32"/>
      <c r="G11" s="47"/>
      <c r="H11" s="47"/>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row>
    <row r="12" spans="1:49" ht="78" customHeight="1">
      <c r="A12" s="3"/>
      <c r="B12" s="33" t="s">
        <v>6</v>
      </c>
      <c r="C12" s="47"/>
      <c r="D12" s="47"/>
      <c r="E12" s="47"/>
      <c r="F12" s="47"/>
      <c r="G12" s="47"/>
      <c r="H12" s="47"/>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row>
    <row r="13" spans="1:49">
      <c r="A13" s="3"/>
      <c r="B13" s="34"/>
      <c r="C13" s="47"/>
      <c r="D13" s="47"/>
      <c r="E13" s="47"/>
      <c r="F13" s="47"/>
      <c r="G13" s="47"/>
    </row>
    <row r="14" spans="1:49">
      <c r="A14" s="3"/>
      <c r="B14" s="34"/>
      <c r="C14" s="47"/>
      <c r="D14" s="47"/>
      <c r="E14" s="47"/>
      <c r="F14" s="47"/>
      <c r="G14" s="47"/>
    </row>
    <row r="15" spans="1:49">
      <c r="A15" s="5"/>
      <c r="B15" s="5"/>
      <c r="C15" s="6"/>
      <c r="D15" s="6"/>
      <c r="E15" s="6"/>
    </row>
    <row r="16" spans="1:49">
      <c r="A16" s="4"/>
      <c r="B16" s="4"/>
      <c r="C16" s="6"/>
      <c r="D16" s="6"/>
      <c r="E16" s="6"/>
    </row>
    <row r="17" spans="1:5">
      <c r="A17" s="5"/>
      <c r="B17" s="5"/>
      <c r="C17" s="6"/>
      <c r="D17" s="6"/>
      <c r="E17" s="6"/>
    </row>
    <row r="18" spans="1:5">
      <c r="A18" s="9"/>
      <c r="B18" s="9"/>
      <c r="C18" s="6"/>
      <c r="D18" s="6"/>
      <c r="E18" s="6"/>
    </row>
    <row r="19" spans="1:5">
      <c r="A19" s="6"/>
      <c r="B19" s="6"/>
      <c r="C19" s="6"/>
      <c r="D19" s="6"/>
      <c r="E19" s="6"/>
    </row>
    <row r="20" spans="1:5">
      <c r="A20" s="6"/>
      <c r="B20" s="6"/>
      <c r="C20" s="6"/>
      <c r="D20" s="6"/>
      <c r="E20" s="6"/>
    </row>
    <row r="21" spans="1:5">
      <c r="A21" s="6"/>
      <c r="B21" s="6"/>
      <c r="C21" s="6"/>
      <c r="D21" s="6"/>
      <c r="E21" s="6"/>
    </row>
    <row r="22" spans="1:5">
      <c r="A22" s="5"/>
      <c r="B22" s="5"/>
      <c r="C22" s="6"/>
      <c r="D22" s="6"/>
      <c r="E22" s="6"/>
    </row>
    <row r="23" spans="1:5">
      <c r="A23" s="4"/>
      <c r="B23" s="4"/>
      <c r="C23" s="6"/>
      <c r="D23" s="6"/>
      <c r="E23" s="6"/>
    </row>
    <row r="24" spans="1:5">
      <c r="A24" s="5"/>
      <c r="B24" s="5"/>
      <c r="C24" s="6"/>
      <c r="D24" s="6"/>
      <c r="E24" s="6"/>
    </row>
    <row r="25" spans="1:5">
      <c r="A25" s="5"/>
      <c r="B25" s="5"/>
      <c r="C25" s="6"/>
      <c r="D25" s="6"/>
      <c r="E25" s="6"/>
    </row>
    <row r="26" spans="1:5">
      <c r="A26" s="5"/>
      <c r="B26" s="5"/>
      <c r="C26" s="6"/>
      <c r="D26" s="6"/>
      <c r="E26" s="6"/>
    </row>
    <row r="27" spans="1:5">
      <c r="A27" s="4"/>
      <c r="B27" s="4"/>
      <c r="C27" s="10"/>
      <c r="D27" s="6"/>
      <c r="E27" s="6"/>
    </row>
    <row r="28" spans="1:5">
      <c r="A28" s="4"/>
      <c r="B28" s="4"/>
      <c r="C28" s="6"/>
      <c r="D28" s="6"/>
      <c r="E28" s="6"/>
    </row>
    <row r="29" spans="1:5">
      <c r="A29" s="4"/>
      <c r="B29" s="4"/>
      <c r="C29" s="6"/>
      <c r="D29" s="6"/>
      <c r="E29" s="6"/>
    </row>
    <row r="30" spans="1:5">
      <c r="A30" s="4"/>
      <c r="B30" s="4"/>
      <c r="C30" s="6"/>
      <c r="D30" s="6"/>
      <c r="E30" s="6"/>
    </row>
    <row r="31" spans="1:5">
      <c r="A31" s="5"/>
      <c r="B31" s="5"/>
      <c r="C31" s="6"/>
      <c r="D31" s="6"/>
      <c r="E31" s="6"/>
    </row>
    <row r="32" spans="1:5">
      <c r="A32" s="5"/>
      <c r="B32" s="5"/>
      <c r="C32" s="6"/>
      <c r="D32" s="6"/>
      <c r="E32" s="6"/>
    </row>
    <row r="33" spans="1:49">
      <c r="A33" s="5"/>
      <c r="B33" s="5"/>
      <c r="C33" s="6"/>
      <c r="D33" s="6"/>
      <c r="E33" s="6"/>
    </row>
    <row r="34" spans="1:49">
      <c r="A34" s="5"/>
      <c r="B34" s="5"/>
      <c r="C34" s="6"/>
      <c r="D34" s="6"/>
      <c r="E34" s="6"/>
    </row>
    <row r="35" spans="1:49">
      <c r="A35" s="5"/>
      <c r="B35" s="5"/>
      <c r="C35" s="6"/>
      <c r="D35" s="6"/>
      <c r="E35" s="6"/>
    </row>
    <row r="36" spans="1:49">
      <c r="A36" s="4"/>
      <c r="B36" s="4"/>
      <c r="C36" s="6"/>
      <c r="D36" s="6"/>
      <c r="E36" s="6"/>
    </row>
    <row r="37" spans="1:49">
      <c r="A37" s="5"/>
      <c r="B37" s="5"/>
      <c r="C37" s="6"/>
      <c r="D37" s="6"/>
      <c r="E37" s="6"/>
    </row>
    <row r="38" spans="1:49">
      <c r="A38" s="5"/>
      <c r="B38" s="5"/>
      <c r="C38" s="6"/>
      <c r="D38" s="6"/>
      <c r="E38" s="6"/>
    </row>
    <row r="39" spans="1:49">
      <c r="A39" s="5"/>
      <c r="B39" s="5"/>
      <c r="C39" s="6"/>
      <c r="D39" s="6"/>
      <c r="E39" s="6"/>
    </row>
    <row r="40" spans="1:49">
      <c r="A40" s="5"/>
      <c r="B40" s="5"/>
      <c r="C40" s="6"/>
      <c r="D40" s="6"/>
      <c r="E40" s="6"/>
    </row>
    <row r="41" spans="1:49">
      <c r="A41" s="5"/>
      <c r="B41" s="5"/>
      <c r="C41" s="6"/>
      <c r="D41" s="11"/>
      <c r="E41" s="11"/>
      <c r="F41" s="12"/>
      <c r="H41" s="13"/>
    </row>
    <row r="42" spans="1:49">
      <c r="A42" s="5"/>
      <c r="B42" s="5"/>
      <c r="C42" s="6"/>
      <c r="D42" s="6"/>
      <c r="E42" s="6"/>
      <c r="F42" s="13"/>
      <c r="H42" s="13"/>
    </row>
    <row r="43" spans="1:49">
      <c r="A43" s="5"/>
      <c r="B43" s="5"/>
      <c r="C43" s="6"/>
      <c r="D43" s="6"/>
      <c r="E43" s="6"/>
    </row>
    <row r="44" spans="1:49">
      <c r="A44" s="5"/>
      <c r="B44" s="5"/>
      <c r="C44" s="6"/>
      <c r="D44" s="6"/>
      <c r="E44" s="6"/>
    </row>
    <row r="45" spans="1:49">
      <c r="A45" s="4"/>
      <c r="B45" s="4"/>
      <c r="C45" s="6"/>
      <c r="D45" s="6"/>
      <c r="E45" s="6"/>
    </row>
    <row r="46" spans="1:49">
      <c r="A46" s="5"/>
      <c r="B46" s="5"/>
      <c r="C46" s="6"/>
      <c r="D46" s="6"/>
      <c r="E46" s="6"/>
    </row>
    <row r="47" spans="1:49">
      <c r="A47" s="5"/>
      <c r="B47" s="5"/>
      <c r="C47" s="6"/>
      <c r="D47" s="6"/>
      <c r="E47" s="6"/>
    </row>
    <row r="48" spans="1:49">
      <c r="A48" s="5"/>
      <c r="B48" s="5"/>
      <c r="C48" s="6"/>
      <c r="D48" s="11"/>
      <c r="E48" s="11"/>
      <c r="F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row>
    <row r="49" spans="1:49">
      <c r="A49" s="5"/>
      <c r="B49" s="5"/>
      <c r="C49" s="6"/>
      <c r="D49" s="11"/>
      <c r="E49" s="11"/>
      <c r="F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row>
    <row r="50" spans="1:49">
      <c r="A50" s="5"/>
      <c r="B50" s="5"/>
      <c r="C50" s="6"/>
      <c r="D50" s="6"/>
      <c r="E50" s="6"/>
    </row>
    <row r="51" spans="1:49">
      <c r="A51" s="5"/>
      <c r="B51" s="5"/>
      <c r="C51" s="6"/>
      <c r="D51" s="6"/>
      <c r="E51" s="6"/>
    </row>
    <row r="52" spans="1:49">
      <c r="A52" s="4"/>
      <c r="B52" s="4"/>
      <c r="C52" s="6"/>
      <c r="D52" s="6"/>
      <c r="E52" s="6"/>
    </row>
    <row r="53" spans="1:49">
      <c r="A53" s="5"/>
      <c r="B53" s="5"/>
      <c r="C53" s="6"/>
      <c r="D53" s="6"/>
      <c r="E53" s="6"/>
    </row>
    <row r="54" spans="1:49">
      <c r="A54" s="5"/>
      <c r="B54" s="5"/>
      <c r="C54" s="6"/>
      <c r="D54" s="6"/>
      <c r="E54" s="6"/>
    </row>
    <row r="55" spans="1:49">
      <c r="A55" s="14"/>
      <c r="B55" s="14"/>
      <c r="C55" s="6"/>
      <c r="D55" s="6"/>
      <c r="E55" s="6"/>
    </row>
    <row r="56" spans="1:49">
      <c r="A56" s="5"/>
      <c r="B56" s="5"/>
      <c r="C56" s="6"/>
      <c r="D56" s="6"/>
      <c r="E56" s="6"/>
    </row>
    <row r="57" spans="1:49">
      <c r="A57" s="5"/>
      <c r="B57" s="5"/>
      <c r="C57" s="6"/>
      <c r="D57" s="6"/>
      <c r="E57" s="6"/>
    </row>
    <row r="58" spans="1:49">
      <c r="A58" s="5"/>
      <c r="B58" s="5"/>
      <c r="C58" s="6"/>
      <c r="D58" s="6"/>
      <c r="E58" s="6"/>
    </row>
    <row r="59" spans="1:49">
      <c r="A59" s="5"/>
      <c r="B59" s="5"/>
      <c r="C59" s="6"/>
      <c r="D59" s="6"/>
      <c r="E59" s="6"/>
    </row>
    <row r="60" spans="1:49">
      <c r="A60" s="5"/>
      <c r="B60" s="5"/>
      <c r="C60" s="6"/>
      <c r="D60" s="6"/>
      <c r="E60" s="6"/>
    </row>
    <row r="61" spans="1:49">
      <c r="A61" s="5"/>
      <c r="B61" s="5"/>
      <c r="C61" s="6"/>
      <c r="D61" s="6"/>
      <c r="E61" s="6"/>
    </row>
    <row r="62" spans="1:49">
      <c r="A62" s="5"/>
      <c r="B62" s="5"/>
      <c r="C62" s="6"/>
      <c r="D62" s="6"/>
      <c r="E62" s="6"/>
    </row>
    <row r="63" spans="1:49">
      <c r="A63" s="5"/>
      <c r="B63" s="5"/>
      <c r="C63" s="6"/>
    </row>
    <row r="64" spans="1:49">
      <c r="A64" s="5"/>
      <c r="B64" s="5"/>
      <c r="C64" s="6"/>
    </row>
    <row r="65" spans="1:3">
      <c r="A65" s="5"/>
      <c r="B65" s="5"/>
      <c r="C65" s="6"/>
    </row>
    <row r="66" spans="1:3">
      <c r="A66" s="3"/>
      <c r="B66" s="3"/>
      <c r="C66" s="15"/>
    </row>
    <row r="67" spans="1:3">
      <c r="A67" s="3"/>
      <c r="B67" s="3"/>
      <c r="C67" s="15"/>
    </row>
    <row r="68" spans="1:3">
      <c r="A68" s="3"/>
      <c r="B68" s="3"/>
      <c r="C68" s="15"/>
    </row>
    <row r="69" spans="1:3">
      <c r="A69" s="3"/>
      <c r="B69" s="3"/>
    </row>
    <row r="70" spans="1:3">
      <c r="A70" s="3"/>
      <c r="B70" s="3"/>
    </row>
    <row r="71" spans="1:3">
      <c r="A71" s="3"/>
      <c r="B71" s="3"/>
    </row>
    <row r="72" spans="1:3">
      <c r="A72" s="3"/>
      <c r="B72" s="3"/>
    </row>
    <row r="73" spans="1:3">
      <c r="A73" s="3"/>
      <c r="B73" s="3"/>
    </row>
    <row r="74" spans="1:3">
      <c r="A74" s="3"/>
      <c r="B74" s="3"/>
    </row>
    <row r="75" spans="1:3">
      <c r="A75" s="3"/>
      <c r="B75" s="3"/>
    </row>
    <row r="76" spans="1:3">
      <c r="A76" s="3"/>
      <c r="B76" s="3"/>
    </row>
    <row r="77" spans="1:3">
      <c r="A77" s="3"/>
      <c r="B77" s="3"/>
    </row>
    <row r="78" spans="1:3">
      <c r="A78" s="3"/>
      <c r="B78" s="3"/>
    </row>
    <row r="79" spans="1:3">
      <c r="A79" s="3"/>
      <c r="B79" s="3"/>
    </row>
    <row r="80" spans="1:3">
      <c r="A80" s="3"/>
      <c r="B80" s="3"/>
    </row>
    <row r="81" spans="1:2">
      <c r="A81" s="3"/>
      <c r="B81" s="3"/>
    </row>
    <row r="82" spans="1:2">
      <c r="A82" s="3"/>
      <c r="B82" s="3"/>
    </row>
    <row r="83" spans="1:2">
      <c r="A83" s="3"/>
      <c r="B83" s="3"/>
    </row>
    <row r="84" spans="1:2">
      <c r="A84" s="3"/>
      <c r="B84" s="3"/>
    </row>
    <row r="85" spans="1:2">
      <c r="A85" s="3"/>
      <c r="B85" s="3"/>
    </row>
    <row r="86" spans="1:2">
      <c r="A86" s="3"/>
      <c r="B86" s="3"/>
    </row>
    <row r="87" spans="1:2">
      <c r="A87" s="3"/>
      <c r="B87" s="3"/>
    </row>
    <row r="88" spans="1:2">
      <c r="A88" s="3"/>
      <c r="B88" s="3"/>
    </row>
    <row r="89" spans="1:2">
      <c r="A89" s="3"/>
      <c r="B89" s="3"/>
    </row>
    <row r="90" spans="1:2">
      <c r="A90" s="3"/>
      <c r="B90" s="3"/>
    </row>
    <row r="91" spans="1:2">
      <c r="A91" s="3"/>
      <c r="B91" s="3"/>
    </row>
    <row r="92" spans="1:2">
      <c r="A92" s="3"/>
      <c r="B92" s="3"/>
    </row>
    <row r="93" spans="1:2">
      <c r="A93" s="3"/>
      <c r="B93" s="3"/>
    </row>
    <row r="94" spans="1:2">
      <c r="A94" s="3"/>
      <c r="B94" s="3"/>
    </row>
    <row r="95" spans="1:2">
      <c r="A95" s="3"/>
      <c r="B95" s="3"/>
    </row>
    <row r="96" spans="1:2">
      <c r="A96" s="3"/>
      <c r="B96" s="3"/>
    </row>
    <row r="97" spans="1:2">
      <c r="A97" s="3"/>
      <c r="B97" s="3"/>
    </row>
    <row r="98" spans="1:2">
      <c r="A98" s="3"/>
      <c r="B98" s="3"/>
    </row>
    <row r="99" spans="1:2">
      <c r="A99" s="3"/>
      <c r="B99" s="3"/>
    </row>
    <row r="100" spans="1:2">
      <c r="A100" s="3"/>
      <c r="B100" s="3"/>
    </row>
    <row r="101" spans="1:2">
      <c r="A101" s="3"/>
      <c r="B101" s="3"/>
    </row>
    <row r="102" spans="1:2">
      <c r="A102" s="3"/>
      <c r="B102" s="3"/>
    </row>
    <row r="103" spans="1:2">
      <c r="A103" s="3"/>
      <c r="B103" s="3"/>
    </row>
    <row r="104" spans="1:2">
      <c r="A104" s="3"/>
      <c r="B104" s="3"/>
    </row>
    <row r="105" spans="1:2">
      <c r="A105" s="3"/>
      <c r="B105" s="3"/>
    </row>
    <row r="106" spans="1:2">
      <c r="A106" s="3"/>
      <c r="B106" s="3"/>
    </row>
    <row r="107" spans="1:2">
      <c r="A107" s="3"/>
      <c r="B107" s="3"/>
    </row>
    <row r="108" spans="1:2">
      <c r="A108" s="3"/>
      <c r="B108" s="3"/>
    </row>
    <row r="109" spans="1:2">
      <c r="A109" s="3"/>
      <c r="B109" s="3"/>
    </row>
    <row r="110" spans="1:2">
      <c r="A110" s="3"/>
      <c r="B110" s="3"/>
    </row>
    <row r="111" spans="1:2">
      <c r="A111" s="3"/>
      <c r="B111" s="3"/>
    </row>
    <row r="112" spans="1:2">
      <c r="A112" s="3"/>
      <c r="B112" s="3"/>
    </row>
    <row r="113" spans="1:2">
      <c r="A113" s="3"/>
      <c r="B113" s="3"/>
    </row>
    <row r="114" spans="1:2">
      <c r="A114" s="3"/>
      <c r="B114" s="3"/>
    </row>
    <row r="115" spans="1:2">
      <c r="A115" s="3"/>
      <c r="B115" s="3"/>
    </row>
    <row r="116" spans="1:2">
      <c r="A116" s="3"/>
      <c r="B116" s="3"/>
    </row>
    <row r="117" spans="1:2">
      <c r="A117" s="3"/>
      <c r="B117" s="3"/>
    </row>
    <row r="118" spans="1:2">
      <c r="A118" s="3"/>
      <c r="B118" s="3"/>
    </row>
    <row r="119" spans="1:2">
      <c r="A119" s="3"/>
      <c r="B119" s="3"/>
    </row>
    <row r="120" spans="1:2">
      <c r="A120" s="3"/>
      <c r="B120" s="3"/>
    </row>
    <row r="121" spans="1:2">
      <c r="A121" s="3"/>
      <c r="B121" s="3"/>
    </row>
    <row r="122" spans="1:2">
      <c r="A122" s="3"/>
      <c r="B122" s="3"/>
    </row>
    <row r="123" spans="1:2">
      <c r="A123" s="3"/>
      <c r="B123" s="3"/>
    </row>
    <row r="124" spans="1:2">
      <c r="A124" s="3"/>
      <c r="B124" s="3"/>
    </row>
    <row r="125" spans="1:2">
      <c r="A125" s="3"/>
      <c r="B125" s="3"/>
    </row>
    <row r="126" spans="1:2">
      <c r="A126" s="3"/>
      <c r="B126" s="3"/>
    </row>
    <row r="127" spans="1:2">
      <c r="A127" s="3"/>
      <c r="B127" s="3"/>
    </row>
    <row r="128" spans="1:2">
      <c r="A128" s="3"/>
      <c r="B128" s="3"/>
    </row>
    <row r="129" spans="1:2">
      <c r="A129" s="3"/>
      <c r="B129" s="3"/>
    </row>
    <row r="130" spans="1:2">
      <c r="A130" s="3"/>
      <c r="B130" s="3"/>
    </row>
    <row r="131" spans="1:2">
      <c r="A131" s="3"/>
      <c r="B131" s="3"/>
    </row>
    <row r="132" spans="1:2">
      <c r="A132" s="3"/>
      <c r="B132" s="3"/>
    </row>
    <row r="133" spans="1:2">
      <c r="A133" s="3"/>
      <c r="B133" s="3"/>
    </row>
    <row r="134" spans="1:2">
      <c r="A134" s="3"/>
      <c r="B134" s="3"/>
    </row>
    <row r="135" spans="1:2">
      <c r="A135" s="3"/>
      <c r="B135" s="3"/>
    </row>
    <row r="136" spans="1:2">
      <c r="A136" s="3"/>
      <c r="B136" s="3"/>
    </row>
    <row r="137" spans="1:2">
      <c r="A137" s="3"/>
      <c r="B137" s="3"/>
    </row>
    <row r="138" spans="1:2">
      <c r="A138" s="3"/>
      <c r="B138" s="3"/>
    </row>
    <row r="139" spans="1:2">
      <c r="A139" s="3"/>
      <c r="B139" s="3"/>
    </row>
    <row r="140" spans="1:2">
      <c r="A140" s="3"/>
      <c r="B140" s="3"/>
    </row>
    <row r="141" spans="1:2">
      <c r="A141" s="3"/>
      <c r="B141" s="3"/>
    </row>
    <row r="142" spans="1:2">
      <c r="A142" s="3"/>
      <c r="B142" s="3"/>
    </row>
    <row r="143" spans="1:2">
      <c r="A143" s="3"/>
      <c r="B143" s="3"/>
    </row>
    <row r="144" spans="1:2">
      <c r="A144" s="3"/>
      <c r="B144" s="3"/>
    </row>
    <row r="145" spans="1:2">
      <c r="A145" s="3"/>
      <c r="B145" s="3"/>
    </row>
    <row r="146" spans="1:2">
      <c r="A146" s="3"/>
      <c r="B146" s="3"/>
    </row>
    <row r="147" spans="1:2">
      <c r="A147" s="3"/>
      <c r="B147" s="3"/>
    </row>
    <row r="148" spans="1:2">
      <c r="A148" s="3"/>
      <c r="B148" s="3"/>
    </row>
    <row r="149" spans="1:2">
      <c r="A149" s="3"/>
      <c r="B149" s="3"/>
    </row>
    <row r="150" spans="1:2">
      <c r="A150" s="3"/>
      <c r="B150" s="3"/>
    </row>
    <row r="151" spans="1:2">
      <c r="A151" s="3"/>
      <c r="B151" s="3"/>
    </row>
    <row r="152" spans="1:2">
      <c r="A152" s="3"/>
      <c r="B152" s="3"/>
    </row>
    <row r="153" spans="1:2">
      <c r="A153" s="3"/>
      <c r="B153" s="3"/>
    </row>
    <row r="154" spans="1:2">
      <c r="A154" s="3"/>
      <c r="B154" s="3"/>
    </row>
    <row r="155" spans="1:2">
      <c r="A155" s="3"/>
      <c r="B155" s="3"/>
    </row>
    <row r="156" spans="1:2">
      <c r="A156" s="3"/>
      <c r="B156" s="3"/>
    </row>
    <row r="157" spans="1:2">
      <c r="A157" s="3"/>
      <c r="B157" s="3"/>
    </row>
    <row r="158" spans="1:2">
      <c r="A158" s="3"/>
      <c r="B158" s="3"/>
    </row>
    <row r="159" spans="1:2">
      <c r="A159" s="3"/>
      <c r="B159" s="3"/>
    </row>
    <row r="160" spans="1:2">
      <c r="A160" s="3"/>
      <c r="B160" s="3"/>
    </row>
    <row r="161" spans="1:2">
      <c r="A161" s="3"/>
      <c r="B161" s="3"/>
    </row>
    <row r="162" spans="1:2">
      <c r="A162" s="3"/>
      <c r="B162" s="3"/>
    </row>
    <row r="163" spans="1:2">
      <c r="A163" s="3"/>
      <c r="B163" s="3"/>
    </row>
    <row r="164" spans="1:2">
      <c r="A164" s="3"/>
      <c r="B164" s="3"/>
    </row>
    <row r="165" spans="1:2">
      <c r="A165" s="3"/>
      <c r="B165" s="3"/>
    </row>
    <row r="166" spans="1:2">
      <c r="A166" s="3"/>
      <c r="B166" s="3"/>
    </row>
    <row r="167" spans="1:2">
      <c r="A167" s="3"/>
      <c r="B167" s="3"/>
    </row>
    <row r="168" spans="1:2">
      <c r="A168" s="3"/>
      <c r="B168" s="3"/>
    </row>
    <row r="169" spans="1:2">
      <c r="A169" s="3"/>
      <c r="B169" s="3"/>
    </row>
    <row r="170" spans="1:2">
      <c r="A170" s="3"/>
      <c r="B170" s="3"/>
    </row>
    <row r="171" spans="1:2">
      <c r="A171" s="3"/>
      <c r="B171" s="3"/>
    </row>
    <row r="172" spans="1:2">
      <c r="A172" s="3"/>
      <c r="B172" s="3"/>
    </row>
    <row r="173" spans="1:2">
      <c r="A173" s="3"/>
      <c r="B173" s="3"/>
    </row>
    <row r="174" spans="1:2">
      <c r="A174" s="3"/>
      <c r="B174" s="3"/>
    </row>
    <row r="175" spans="1:2">
      <c r="A175" s="3"/>
      <c r="B175" s="3"/>
    </row>
    <row r="176" spans="1:2">
      <c r="A176" s="3"/>
      <c r="B176" s="3"/>
    </row>
    <row r="177" spans="1:2">
      <c r="A177" s="3"/>
      <c r="B177" s="3"/>
    </row>
    <row r="178" spans="1:2">
      <c r="A178" s="3"/>
      <c r="B178" s="3"/>
    </row>
    <row r="179" spans="1:2">
      <c r="A179" s="3"/>
      <c r="B179" s="3"/>
    </row>
    <row r="180" spans="1:2">
      <c r="A180" s="3"/>
      <c r="B180" s="3"/>
    </row>
    <row r="181" spans="1:2">
      <c r="A181" s="3"/>
      <c r="B181" s="3"/>
    </row>
    <row r="182" spans="1:2">
      <c r="A182" s="3"/>
      <c r="B182" s="3"/>
    </row>
    <row r="183" spans="1:2">
      <c r="A183" s="3"/>
      <c r="B183" s="3"/>
    </row>
    <row r="184" spans="1:2">
      <c r="A184" s="3"/>
      <c r="B184" s="3"/>
    </row>
    <row r="185" spans="1:2">
      <c r="A185" s="3"/>
      <c r="B185" s="3"/>
    </row>
    <row r="186" spans="1:2">
      <c r="A186" s="3"/>
      <c r="B186" s="3"/>
    </row>
    <row r="187" spans="1:2">
      <c r="A187" s="3"/>
      <c r="B187" s="3"/>
    </row>
    <row r="188" spans="1:2">
      <c r="A188" s="3"/>
      <c r="B188" s="3"/>
    </row>
    <row r="189" spans="1:2">
      <c r="A189" s="3"/>
      <c r="B189" s="3"/>
    </row>
    <row r="190" spans="1:2">
      <c r="A190" s="3"/>
      <c r="B190" s="3"/>
    </row>
    <row r="191" spans="1:2">
      <c r="A191" s="3"/>
      <c r="B191" s="3"/>
    </row>
    <row r="192" spans="1:2">
      <c r="A192" s="3"/>
      <c r="B192" s="3"/>
    </row>
    <row r="193" spans="1:2">
      <c r="A193" s="3"/>
      <c r="B193" s="3"/>
    </row>
    <row r="194" spans="1:2">
      <c r="A194" s="3"/>
      <c r="B194" s="3"/>
    </row>
    <row r="195" spans="1:2">
      <c r="A195" s="3"/>
      <c r="B195" s="3"/>
    </row>
    <row r="196" spans="1:2">
      <c r="A196" s="3"/>
      <c r="B196" s="3"/>
    </row>
    <row r="197" spans="1:2">
      <c r="A197" s="3"/>
      <c r="B197" s="3"/>
    </row>
    <row r="198" spans="1:2">
      <c r="A198" s="3"/>
      <c r="B198" s="3"/>
    </row>
    <row r="199" spans="1:2">
      <c r="A199" s="3"/>
      <c r="B199" s="3"/>
    </row>
    <row r="200" spans="1:2">
      <c r="A200" s="3"/>
      <c r="B200" s="3"/>
    </row>
    <row r="201" spans="1:2">
      <c r="A201" s="3"/>
      <c r="B201" s="3"/>
    </row>
    <row r="202" spans="1:2">
      <c r="A202" s="3"/>
      <c r="B202" s="3"/>
    </row>
    <row r="203" spans="1:2">
      <c r="A203" s="3"/>
      <c r="B203" s="3"/>
    </row>
    <row r="204" spans="1:2">
      <c r="A204" s="3"/>
      <c r="B204" s="3"/>
    </row>
    <row r="205" spans="1:2">
      <c r="A205" s="3"/>
      <c r="B205" s="3"/>
    </row>
    <row r="206" spans="1:2">
      <c r="A206" s="3"/>
      <c r="B206" s="3"/>
    </row>
    <row r="207" spans="1:2">
      <c r="A207" s="3"/>
      <c r="B207" s="3"/>
    </row>
    <row r="208" spans="1:2">
      <c r="A208" s="3"/>
      <c r="B208" s="3"/>
    </row>
    <row r="209" spans="1:2">
      <c r="A209" s="3"/>
      <c r="B209" s="3"/>
    </row>
    <row r="210" spans="1:2">
      <c r="A210" s="3"/>
      <c r="B210" s="3"/>
    </row>
    <row r="211" spans="1:2">
      <c r="A211" s="3"/>
      <c r="B211" s="3"/>
    </row>
    <row r="212" spans="1:2">
      <c r="A212" s="3"/>
      <c r="B212" s="3"/>
    </row>
    <row r="213" spans="1:2">
      <c r="A213" s="3"/>
      <c r="B213" s="3"/>
    </row>
    <row r="214" spans="1:2">
      <c r="A214" s="3"/>
      <c r="B214" s="3"/>
    </row>
    <row r="215" spans="1:2">
      <c r="A215" s="3"/>
      <c r="B215" s="3"/>
    </row>
    <row r="216" spans="1:2">
      <c r="A216" s="3"/>
      <c r="B216" s="3"/>
    </row>
    <row r="217" spans="1:2">
      <c r="A217" s="3"/>
      <c r="B217" s="3"/>
    </row>
    <row r="218" spans="1:2">
      <c r="A218" s="3"/>
      <c r="B218" s="3"/>
    </row>
    <row r="219" spans="1:2">
      <c r="A219" s="3"/>
      <c r="B219" s="3"/>
    </row>
    <row r="220" spans="1:2">
      <c r="A220" s="3"/>
      <c r="B220" s="3"/>
    </row>
    <row r="221" spans="1:2">
      <c r="A221" s="3"/>
      <c r="B221" s="3"/>
    </row>
    <row r="222" spans="1:2">
      <c r="A222" s="3"/>
      <c r="B222" s="3"/>
    </row>
    <row r="223" spans="1:2">
      <c r="A223" s="3"/>
      <c r="B223" s="3"/>
    </row>
    <row r="224" spans="1:2">
      <c r="A224" s="3"/>
      <c r="B224" s="3"/>
    </row>
    <row r="225" spans="1:2">
      <c r="A225" s="3"/>
      <c r="B225" s="3"/>
    </row>
    <row r="226" spans="1:2">
      <c r="A226" s="3"/>
      <c r="B226" s="3"/>
    </row>
    <row r="227" spans="1:2">
      <c r="A227" s="3"/>
      <c r="B227" s="3"/>
    </row>
    <row r="228" spans="1:2">
      <c r="A228" s="3"/>
      <c r="B228" s="3"/>
    </row>
    <row r="229" spans="1:2">
      <c r="A229" s="3"/>
      <c r="B229" s="3"/>
    </row>
    <row r="230" spans="1:2">
      <c r="A230" s="3"/>
      <c r="B230" s="3"/>
    </row>
    <row r="231" spans="1:2">
      <c r="A231" s="3"/>
      <c r="B231" s="3"/>
    </row>
    <row r="232" spans="1:2">
      <c r="A232" s="3"/>
      <c r="B232" s="3"/>
    </row>
    <row r="233" spans="1:2">
      <c r="A233" s="3"/>
      <c r="B233" s="3"/>
    </row>
    <row r="234" spans="1:2">
      <c r="A234" s="3"/>
      <c r="B234" s="3"/>
    </row>
    <row r="235" spans="1:2">
      <c r="A235" s="3"/>
      <c r="B235" s="3"/>
    </row>
    <row r="236" spans="1:2">
      <c r="A236" s="3"/>
      <c r="B236" s="3"/>
    </row>
    <row r="237" spans="1:2">
      <c r="A237" s="3"/>
      <c r="B237" s="3"/>
    </row>
    <row r="238" spans="1:2">
      <c r="A238" s="3"/>
      <c r="B238" s="3"/>
    </row>
    <row r="239" spans="1:2">
      <c r="A239" s="3"/>
      <c r="B239" s="3"/>
    </row>
    <row r="240" spans="1:2">
      <c r="A240" s="3"/>
      <c r="B240" s="3"/>
    </row>
    <row r="241" spans="1:2">
      <c r="A241" s="3"/>
      <c r="B241" s="3"/>
    </row>
    <row r="242" spans="1:2">
      <c r="A242" s="3"/>
      <c r="B242" s="3"/>
    </row>
    <row r="243" spans="1:2">
      <c r="A243" s="3"/>
      <c r="B243" s="3"/>
    </row>
    <row r="244" spans="1:2">
      <c r="A244" s="3"/>
      <c r="B244" s="3"/>
    </row>
    <row r="245" spans="1:2">
      <c r="A245" s="3"/>
      <c r="B245" s="3"/>
    </row>
    <row r="246" spans="1:2">
      <c r="A246" s="3"/>
      <c r="B246" s="3"/>
    </row>
    <row r="247" spans="1:2">
      <c r="A247" s="3"/>
      <c r="B247" s="3"/>
    </row>
    <row r="248" spans="1:2">
      <c r="A248" s="3"/>
      <c r="B248" s="3"/>
    </row>
    <row r="249" spans="1:2">
      <c r="A249" s="3"/>
      <c r="B249" s="3"/>
    </row>
    <row r="250" spans="1:2">
      <c r="A250" s="3"/>
      <c r="B250" s="3"/>
    </row>
    <row r="251" spans="1:2">
      <c r="A251" s="3"/>
      <c r="B251" s="3"/>
    </row>
    <row r="252" spans="1:2">
      <c r="A252" s="3"/>
      <c r="B252" s="3"/>
    </row>
    <row r="253" spans="1:2">
      <c r="A253" s="3"/>
      <c r="B253" s="3"/>
    </row>
    <row r="254" spans="1:2">
      <c r="A254" s="3"/>
      <c r="B254" s="3"/>
    </row>
    <row r="255" spans="1:2">
      <c r="A255" s="3"/>
      <c r="B255" s="3"/>
    </row>
    <row r="256" spans="1:2">
      <c r="A256" s="3"/>
      <c r="B256" s="3"/>
    </row>
    <row r="257" spans="1:2">
      <c r="A257" s="3"/>
      <c r="B257" s="3"/>
    </row>
    <row r="258" spans="1:2">
      <c r="A258" s="3"/>
      <c r="B258" s="3"/>
    </row>
    <row r="259" spans="1:2">
      <c r="A259" s="3"/>
      <c r="B259" s="3"/>
    </row>
    <row r="260" spans="1:2">
      <c r="A260" s="3"/>
      <c r="B260" s="3"/>
    </row>
    <row r="261" spans="1:2">
      <c r="A261" s="3"/>
      <c r="B261" s="3"/>
    </row>
    <row r="262" spans="1:2">
      <c r="A262" s="3"/>
      <c r="B262" s="3"/>
    </row>
    <row r="263" spans="1:2">
      <c r="A263" s="3"/>
      <c r="B263" s="3"/>
    </row>
    <row r="264" spans="1:2">
      <c r="A264" s="3"/>
      <c r="B264" s="3"/>
    </row>
    <row r="265" spans="1:2">
      <c r="A265" s="3"/>
      <c r="B265" s="3"/>
    </row>
    <row r="266" spans="1:2">
      <c r="A266" s="3"/>
      <c r="B266" s="3"/>
    </row>
    <row r="267" spans="1:2">
      <c r="A267" s="3"/>
      <c r="B267" s="3"/>
    </row>
    <row r="268" spans="1:2">
      <c r="A268" s="3"/>
      <c r="B268" s="3"/>
    </row>
    <row r="269" spans="1:2">
      <c r="A269" s="3"/>
      <c r="B269" s="3"/>
    </row>
    <row r="270" spans="1:2">
      <c r="A270" s="3"/>
      <c r="B270" s="3"/>
    </row>
    <row r="271" spans="1:2">
      <c r="A271" s="3"/>
      <c r="B271" s="3"/>
    </row>
    <row r="272" spans="1:2">
      <c r="A272" s="3"/>
      <c r="B272" s="3"/>
    </row>
    <row r="273" spans="1:2">
      <c r="A273" s="3"/>
      <c r="B273" s="3"/>
    </row>
    <row r="274" spans="1:2">
      <c r="A274" s="3"/>
      <c r="B274" s="3"/>
    </row>
    <row r="275" spans="1:2">
      <c r="A275" s="3"/>
      <c r="B275" s="3"/>
    </row>
    <row r="276" spans="1:2">
      <c r="A276" s="3"/>
      <c r="B276" s="3"/>
    </row>
    <row r="277" spans="1:2">
      <c r="A277" s="3"/>
      <c r="B277" s="3"/>
    </row>
    <row r="278" spans="1:2">
      <c r="A278" s="3"/>
      <c r="B278" s="3"/>
    </row>
    <row r="279" spans="1:2">
      <c r="A279" s="3"/>
      <c r="B279" s="3"/>
    </row>
    <row r="280" spans="1:2">
      <c r="A280" s="3"/>
      <c r="B280" s="3"/>
    </row>
    <row r="281" spans="1:2">
      <c r="A281" s="3"/>
      <c r="B281" s="3"/>
    </row>
    <row r="282" spans="1:2">
      <c r="A282" s="3"/>
      <c r="B282" s="3"/>
    </row>
    <row r="283" spans="1:2">
      <c r="A283" s="3"/>
      <c r="B283" s="3"/>
    </row>
    <row r="284" spans="1:2">
      <c r="A284" s="3"/>
      <c r="B284" s="3"/>
    </row>
    <row r="285" spans="1:2">
      <c r="A285" s="3"/>
      <c r="B285" s="3"/>
    </row>
    <row r="286" spans="1:2">
      <c r="A286" s="3"/>
      <c r="B286" s="3"/>
    </row>
    <row r="287" spans="1:2">
      <c r="A287" s="3"/>
      <c r="B287" s="3"/>
    </row>
    <row r="288" spans="1:2">
      <c r="A288" s="3"/>
      <c r="B288" s="3"/>
    </row>
    <row r="289" spans="1:2">
      <c r="A289" s="3"/>
      <c r="B289" s="3"/>
    </row>
    <row r="290" spans="1:2">
      <c r="A290" s="3"/>
      <c r="B290" s="3"/>
    </row>
    <row r="291" spans="1:2">
      <c r="A291" s="3"/>
      <c r="B291" s="3"/>
    </row>
    <row r="292" spans="1:2">
      <c r="A292" s="3"/>
      <c r="B292" s="3"/>
    </row>
    <row r="293" spans="1:2">
      <c r="A293" s="3"/>
      <c r="B293" s="3"/>
    </row>
    <row r="294" spans="1:2">
      <c r="A294" s="3"/>
      <c r="B294" s="3"/>
    </row>
    <row r="295" spans="1:2">
      <c r="A295" s="3"/>
      <c r="B295" s="3"/>
    </row>
    <row r="296" spans="1:2">
      <c r="A296" s="3"/>
      <c r="B296" s="3"/>
    </row>
    <row r="297" spans="1:2">
      <c r="A297" s="3"/>
      <c r="B297" s="3"/>
    </row>
    <row r="298" spans="1:2">
      <c r="A298" s="3"/>
      <c r="B298" s="3"/>
    </row>
    <row r="299" spans="1:2">
      <c r="A299" s="3"/>
      <c r="B299" s="3"/>
    </row>
    <row r="300" spans="1:2">
      <c r="A300" s="3"/>
      <c r="B300" s="3"/>
    </row>
    <row r="301" spans="1:2">
      <c r="A301" s="3"/>
      <c r="B301" s="3"/>
    </row>
    <row r="302" spans="1:2">
      <c r="A302" s="3"/>
      <c r="B302" s="3"/>
    </row>
    <row r="303" spans="1:2">
      <c r="A303" s="3"/>
      <c r="B303" s="3"/>
    </row>
    <row r="304" spans="1:2">
      <c r="A304" s="3"/>
      <c r="B304" s="3"/>
    </row>
    <row r="305" spans="1:2">
      <c r="A305" s="3"/>
      <c r="B305" s="3"/>
    </row>
    <row r="306" spans="1:2">
      <c r="A306" s="3"/>
      <c r="B306" s="3"/>
    </row>
    <row r="307" spans="1:2">
      <c r="A307" s="3"/>
      <c r="B307" s="3"/>
    </row>
    <row r="308" spans="1:2">
      <c r="A308" s="3"/>
      <c r="B308" s="3"/>
    </row>
    <row r="309" spans="1:2">
      <c r="A309" s="3"/>
      <c r="B309" s="3"/>
    </row>
    <row r="310" spans="1:2">
      <c r="A310" s="3"/>
      <c r="B310" s="3"/>
    </row>
    <row r="311" spans="1:2">
      <c r="A311" s="3"/>
      <c r="B311" s="3"/>
    </row>
    <row r="312" spans="1:2">
      <c r="A312" s="3"/>
      <c r="B312" s="3"/>
    </row>
    <row r="313" spans="1:2">
      <c r="A313" s="3"/>
      <c r="B313" s="3"/>
    </row>
    <row r="314" spans="1:2">
      <c r="A314" s="3"/>
      <c r="B314" s="3"/>
    </row>
    <row r="315" spans="1:2">
      <c r="A315" s="3"/>
      <c r="B315" s="3"/>
    </row>
    <row r="316" spans="1:2">
      <c r="A316" s="3"/>
      <c r="B316" s="3"/>
    </row>
    <row r="317" spans="1:2">
      <c r="A317" s="3"/>
      <c r="B317" s="3"/>
    </row>
    <row r="318" spans="1:2">
      <c r="A318" s="3"/>
      <c r="B318" s="3"/>
    </row>
    <row r="319" spans="1:2">
      <c r="A319" s="3"/>
      <c r="B319" s="3"/>
    </row>
    <row r="320" spans="1:2">
      <c r="A320" s="3"/>
      <c r="B320" s="3"/>
    </row>
    <row r="321" spans="1:2">
      <c r="A321" s="3"/>
      <c r="B321" s="3"/>
    </row>
    <row r="322" spans="1:2">
      <c r="A322" s="3"/>
      <c r="B322" s="3"/>
    </row>
    <row r="323" spans="1:2">
      <c r="A323" s="3"/>
      <c r="B323" s="3"/>
    </row>
    <row r="324" spans="1:2">
      <c r="A324" s="3"/>
      <c r="B324" s="3"/>
    </row>
    <row r="325" spans="1:2">
      <c r="A325" s="3"/>
      <c r="B325" s="3"/>
    </row>
    <row r="326" spans="1:2">
      <c r="A326" s="3"/>
      <c r="B326" s="3"/>
    </row>
    <row r="327" spans="1:2">
      <c r="A327" s="3"/>
      <c r="B327" s="3"/>
    </row>
    <row r="328" spans="1:2">
      <c r="A328" s="3"/>
      <c r="B328" s="3"/>
    </row>
    <row r="329" spans="1:2">
      <c r="A329" s="3"/>
      <c r="B329" s="3"/>
    </row>
    <row r="330" spans="1:2">
      <c r="A330" s="3"/>
      <c r="B330" s="3"/>
    </row>
    <row r="331" spans="1:2">
      <c r="A331" s="3"/>
      <c r="B331" s="3"/>
    </row>
    <row r="332" spans="1:2">
      <c r="A332" s="3"/>
      <c r="B332" s="3"/>
    </row>
    <row r="333" spans="1:2">
      <c r="A333" s="3"/>
      <c r="B333" s="3"/>
    </row>
    <row r="334" spans="1:2">
      <c r="A334" s="3"/>
      <c r="B334" s="3"/>
    </row>
    <row r="335" spans="1:2">
      <c r="A335" s="3"/>
      <c r="B335" s="3"/>
    </row>
    <row r="336" spans="1:2">
      <c r="A336" s="3"/>
      <c r="B336" s="3"/>
    </row>
    <row r="337" spans="1:2">
      <c r="A337" s="3"/>
      <c r="B337" s="3"/>
    </row>
    <row r="338" spans="1:2">
      <c r="A338" s="3"/>
      <c r="B338" s="3"/>
    </row>
    <row r="339" spans="1:2">
      <c r="A339" s="3"/>
      <c r="B339" s="3"/>
    </row>
    <row r="340" spans="1:2">
      <c r="A340" s="3"/>
      <c r="B340" s="3"/>
    </row>
    <row r="341" spans="1:2">
      <c r="A341" s="3"/>
      <c r="B341" s="3"/>
    </row>
    <row r="342" spans="1:2">
      <c r="A342" s="3"/>
      <c r="B342" s="3"/>
    </row>
    <row r="343" spans="1:2">
      <c r="A343" s="3"/>
      <c r="B343" s="3"/>
    </row>
    <row r="344" spans="1:2">
      <c r="A344" s="3"/>
      <c r="B344" s="3"/>
    </row>
    <row r="345" spans="1:2">
      <c r="A345" s="3"/>
      <c r="B345" s="3"/>
    </row>
    <row r="346" spans="1:2">
      <c r="A346" s="3"/>
      <c r="B346" s="3"/>
    </row>
    <row r="347" spans="1:2">
      <c r="A347" s="3"/>
      <c r="B347" s="3"/>
    </row>
    <row r="348" spans="1:2">
      <c r="A348" s="3"/>
      <c r="B348" s="3"/>
    </row>
    <row r="349" spans="1:2">
      <c r="A349" s="3"/>
      <c r="B349" s="3"/>
    </row>
    <row r="350" spans="1:2">
      <c r="A350" s="3"/>
      <c r="B350" s="3"/>
    </row>
    <row r="351" spans="1:2">
      <c r="A351" s="3"/>
      <c r="B351" s="3"/>
    </row>
    <row r="352" spans="1:2">
      <c r="A352" s="3"/>
      <c r="B352" s="3"/>
    </row>
    <row r="353" spans="1:2">
      <c r="A353" s="3"/>
      <c r="B353" s="3"/>
    </row>
    <row r="354" spans="1:2">
      <c r="A354" s="3"/>
      <c r="B354" s="3"/>
    </row>
    <row r="355" spans="1:2">
      <c r="A355" s="3"/>
      <c r="B355" s="3"/>
    </row>
    <row r="356" spans="1:2">
      <c r="A356" s="3"/>
      <c r="B356" s="3"/>
    </row>
    <row r="357" spans="1:2">
      <c r="A357" s="3"/>
      <c r="B357" s="3"/>
    </row>
    <row r="358" spans="1:2">
      <c r="A358" s="3"/>
      <c r="B358" s="3"/>
    </row>
    <row r="359" spans="1:2">
      <c r="A359" s="3"/>
      <c r="B359" s="3"/>
    </row>
    <row r="360" spans="1:2">
      <c r="A360" s="3"/>
      <c r="B360" s="3"/>
    </row>
    <row r="361" spans="1:2">
      <c r="A361" s="3"/>
      <c r="B361" s="3"/>
    </row>
    <row r="362" spans="1:2">
      <c r="A362" s="3"/>
      <c r="B362" s="3"/>
    </row>
    <row r="363" spans="1:2">
      <c r="A363" s="3"/>
      <c r="B363" s="3"/>
    </row>
    <row r="364" spans="1:2">
      <c r="A364" s="3"/>
      <c r="B364" s="3"/>
    </row>
    <row r="365" spans="1:2">
      <c r="A365" s="3"/>
      <c r="B365" s="3"/>
    </row>
    <row r="366" spans="1:2">
      <c r="A366" s="3"/>
      <c r="B366" s="3"/>
    </row>
    <row r="367" spans="1:2">
      <c r="A367" s="3"/>
      <c r="B367" s="3"/>
    </row>
    <row r="368" spans="1:2">
      <c r="A368" s="3"/>
      <c r="B368" s="3"/>
    </row>
    <row r="369" spans="1:2">
      <c r="A369" s="3"/>
      <c r="B369" s="3"/>
    </row>
    <row r="370" spans="1:2">
      <c r="A370" s="3"/>
      <c r="B370" s="3"/>
    </row>
    <row r="371" spans="1:2">
      <c r="A371" s="3"/>
      <c r="B371" s="3"/>
    </row>
    <row r="372" spans="1:2">
      <c r="A372" s="3"/>
      <c r="B372" s="3"/>
    </row>
    <row r="373" spans="1:2">
      <c r="A373" s="3"/>
      <c r="B373" s="3"/>
    </row>
    <row r="374" spans="1:2">
      <c r="A374" s="3"/>
      <c r="B374" s="3"/>
    </row>
    <row r="375" spans="1:2">
      <c r="A375" s="3"/>
      <c r="B375" s="3"/>
    </row>
    <row r="376" spans="1:2">
      <c r="A376" s="3"/>
      <c r="B376" s="3"/>
    </row>
    <row r="377" spans="1:2">
      <c r="A377" s="3"/>
      <c r="B377" s="3"/>
    </row>
    <row r="378" spans="1:2">
      <c r="A378" s="3"/>
      <c r="B378" s="3"/>
    </row>
    <row r="379" spans="1:2">
      <c r="A379" s="3"/>
      <c r="B379" s="3"/>
    </row>
    <row r="380" spans="1:2">
      <c r="A380" s="3"/>
      <c r="B380" s="3"/>
    </row>
    <row r="381" spans="1:2">
      <c r="A381" s="3"/>
      <c r="B381" s="3"/>
    </row>
    <row r="382" spans="1:2">
      <c r="A382" s="3"/>
      <c r="B382" s="3"/>
    </row>
    <row r="383" spans="1:2">
      <c r="A383" s="3"/>
      <c r="B383" s="3"/>
    </row>
    <row r="384" spans="1:2">
      <c r="A384" s="3"/>
      <c r="B384" s="3"/>
    </row>
    <row r="385" spans="1:2">
      <c r="A385" s="3"/>
      <c r="B385" s="3"/>
    </row>
    <row r="386" spans="1:2">
      <c r="A386" s="3"/>
      <c r="B386" s="3"/>
    </row>
    <row r="387" spans="1:2">
      <c r="A387" s="3"/>
      <c r="B387" s="3"/>
    </row>
    <row r="388" spans="1:2">
      <c r="A388" s="3"/>
      <c r="B388" s="3"/>
    </row>
    <row r="389" spans="1:2">
      <c r="A389" s="3"/>
      <c r="B389" s="3"/>
    </row>
    <row r="390" spans="1:2">
      <c r="A390" s="3"/>
      <c r="B390" s="3"/>
    </row>
    <row r="391" spans="1:2">
      <c r="A391" s="3"/>
      <c r="B391" s="3"/>
    </row>
    <row r="392" spans="1:2">
      <c r="A392" s="3"/>
      <c r="B392" s="3"/>
    </row>
    <row r="393" spans="1:2">
      <c r="A393" s="3"/>
      <c r="B393" s="3"/>
    </row>
    <row r="394" spans="1:2">
      <c r="A394" s="3"/>
      <c r="B394" s="3"/>
    </row>
    <row r="395" spans="1:2">
      <c r="A395" s="3"/>
      <c r="B395" s="3"/>
    </row>
    <row r="396" spans="1:2">
      <c r="A396" s="3"/>
      <c r="B396" s="3"/>
    </row>
    <row r="397" spans="1:2">
      <c r="A397" s="3"/>
      <c r="B397" s="3"/>
    </row>
    <row r="398" spans="1:2">
      <c r="A398" s="3"/>
      <c r="B398" s="3"/>
    </row>
    <row r="399" spans="1:2">
      <c r="A399" s="3"/>
      <c r="B399" s="3"/>
    </row>
    <row r="400" spans="1:2">
      <c r="A400" s="3"/>
      <c r="B400" s="3"/>
    </row>
    <row r="401" spans="1:2">
      <c r="A401" s="3"/>
      <c r="B401" s="3"/>
    </row>
    <row r="402" spans="1:2">
      <c r="A402" s="3"/>
      <c r="B402" s="3"/>
    </row>
    <row r="403" spans="1:2">
      <c r="A403" s="3"/>
      <c r="B403" s="3"/>
    </row>
    <row r="404" spans="1:2">
      <c r="A404" s="3"/>
      <c r="B404" s="3"/>
    </row>
    <row r="405" spans="1:2">
      <c r="A405" s="3"/>
      <c r="B405" s="3"/>
    </row>
    <row r="406" spans="1:2">
      <c r="A406" s="3"/>
      <c r="B406" s="3"/>
    </row>
    <row r="407" spans="1:2">
      <c r="A407" s="3"/>
      <c r="B407" s="3"/>
    </row>
    <row r="408" spans="1:2">
      <c r="A408" s="3"/>
      <c r="B408" s="3"/>
    </row>
    <row r="409" spans="1:2">
      <c r="A409" s="3"/>
      <c r="B409" s="3"/>
    </row>
    <row r="410" spans="1:2">
      <c r="A410" s="3"/>
      <c r="B410" s="3"/>
    </row>
    <row r="411" spans="1:2">
      <c r="A411" s="3"/>
      <c r="B411" s="3"/>
    </row>
    <row r="412" spans="1:2">
      <c r="A412" s="3"/>
      <c r="B412" s="3"/>
    </row>
    <row r="413" spans="1:2">
      <c r="A413" s="3"/>
      <c r="B413" s="3"/>
    </row>
    <row r="414" spans="1:2">
      <c r="A414" s="3"/>
      <c r="B414" s="3"/>
    </row>
    <row r="415" spans="1:2">
      <c r="A415" s="3"/>
      <c r="B415" s="3"/>
    </row>
    <row r="416" spans="1:2">
      <c r="A416" s="3"/>
      <c r="B416" s="3"/>
    </row>
    <row r="417" spans="1:2">
      <c r="A417" s="3"/>
      <c r="B417" s="3"/>
    </row>
    <row r="418" spans="1:2">
      <c r="A418" s="3"/>
      <c r="B418" s="3"/>
    </row>
    <row r="419" spans="1:2">
      <c r="A419" s="3"/>
      <c r="B419" s="3"/>
    </row>
    <row r="420" spans="1:2">
      <c r="A420" s="3"/>
      <c r="B420" s="3"/>
    </row>
    <row r="421" spans="1:2">
      <c r="A421" s="3"/>
      <c r="B421" s="3"/>
    </row>
    <row r="422" spans="1:2">
      <c r="A422" s="3"/>
      <c r="B422" s="3"/>
    </row>
    <row r="423" spans="1:2">
      <c r="A423" s="3"/>
      <c r="B423" s="3"/>
    </row>
    <row r="424" spans="1:2">
      <c r="A424" s="3"/>
      <c r="B424" s="3"/>
    </row>
    <row r="425" spans="1:2">
      <c r="A425" s="3"/>
      <c r="B425" s="3"/>
    </row>
    <row r="426" spans="1:2">
      <c r="A426" s="3"/>
      <c r="B426" s="3"/>
    </row>
    <row r="427" spans="1:2">
      <c r="A427" s="3"/>
      <c r="B427" s="3"/>
    </row>
    <row r="428" spans="1:2">
      <c r="A428" s="3"/>
      <c r="B428" s="3"/>
    </row>
    <row r="429" spans="1:2">
      <c r="A429" s="3"/>
      <c r="B429" s="3"/>
    </row>
    <row r="430" spans="1:2">
      <c r="A430" s="3"/>
      <c r="B430" s="3"/>
    </row>
    <row r="431" spans="1:2">
      <c r="A431" s="3"/>
      <c r="B431" s="3"/>
    </row>
    <row r="432" spans="1:2">
      <c r="A432" s="3"/>
      <c r="B432" s="3"/>
    </row>
    <row r="433" spans="1:2">
      <c r="A433" s="3"/>
      <c r="B433" s="3"/>
    </row>
    <row r="434" spans="1:2">
      <c r="A434" s="3"/>
      <c r="B434" s="3"/>
    </row>
    <row r="435" spans="1:2">
      <c r="A435" s="3"/>
      <c r="B435" s="3"/>
    </row>
    <row r="436" spans="1:2">
      <c r="A436" s="3"/>
      <c r="B436" s="3"/>
    </row>
    <row r="437" spans="1:2">
      <c r="A437" s="3"/>
      <c r="B437" s="3"/>
    </row>
    <row r="438" spans="1:2">
      <c r="A438" s="3"/>
      <c r="B438" s="3"/>
    </row>
    <row r="439" spans="1:2">
      <c r="A439" s="3"/>
      <c r="B439" s="3"/>
    </row>
    <row r="440" spans="1:2">
      <c r="A440" s="3"/>
      <c r="B440" s="3"/>
    </row>
    <row r="441" spans="1:2">
      <c r="A441" s="3"/>
      <c r="B441" s="3"/>
    </row>
    <row r="442" spans="1:2">
      <c r="A442" s="3"/>
      <c r="B442" s="3"/>
    </row>
    <row r="443" spans="1:2">
      <c r="A443" s="3"/>
      <c r="B443" s="3"/>
    </row>
    <row r="444" spans="1:2">
      <c r="A444" s="3"/>
      <c r="B444" s="3"/>
    </row>
    <row r="445" spans="1:2">
      <c r="A445" s="3"/>
      <c r="B445" s="3"/>
    </row>
    <row r="446" spans="1:2">
      <c r="A446" s="3"/>
      <c r="B446" s="3"/>
    </row>
    <row r="447" spans="1:2">
      <c r="A447" s="3"/>
      <c r="B447" s="3"/>
    </row>
    <row r="448" spans="1:2">
      <c r="A448" s="3"/>
      <c r="B448" s="3"/>
    </row>
    <row r="449" spans="1:2">
      <c r="A449" s="3"/>
      <c r="B449" s="3"/>
    </row>
    <row r="450" spans="1:2">
      <c r="A450" s="3"/>
      <c r="B450" s="3"/>
    </row>
    <row r="451" spans="1:2">
      <c r="A451" s="3"/>
      <c r="B451" s="3"/>
    </row>
    <row r="452" spans="1:2">
      <c r="A452" s="3"/>
      <c r="B452" s="3"/>
    </row>
    <row r="453" spans="1:2">
      <c r="A453" s="3"/>
      <c r="B453" s="3"/>
    </row>
    <row r="454" spans="1:2">
      <c r="A454" s="3"/>
      <c r="B454" s="3"/>
    </row>
    <row r="455" spans="1:2">
      <c r="A455" s="3"/>
      <c r="B455" s="3"/>
    </row>
    <row r="456" spans="1:2">
      <c r="A456" s="3"/>
      <c r="B456" s="3"/>
    </row>
    <row r="457" spans="1:2">
      <c r="A457" s="3"/>
      <c r="B457" s="3"/>
    </row>
    <row r="458" spans="1:2">
      <c r="A458" s="3"/>
      <c r="B458" s="3"/>
    </row>
    <row r="459" spans="1:2">
      <c r="A459" s="3"/>
      <c r="B459" s="3"/>
    </row>
    <row r="460" spans="1:2">
      <c r="A460" s="3"/>
      <c r="B460" s="3"/>
    </row>
    <row r="461" spans="1:2">
      <c r="A461" s="3"/>
      <c r="B461" s="3"/>
    </row>
    <row r="462" spans="1:2">
      <c r="A462" s="3"/>
      <c r="B462" s="3"/>
    </row>
    <row r="463" spans="1:2">
      <c r="A463" s="3"/>
      <c r="B463" s="3"/>
    </row>
    <row r="464" spans="1:2">
      <c r="A464" s="3"/>
      <c r="B464" s="3"/>
    </row>
    <row r="465" spans="1:2">
      <c r="A465" s="3"/>
      <c r="B465" s="3"/>
    </row>
    <row r="466" spans="1:2">
      <c r="A466" s="3"/>
      <c r="B466" s="3"/>
    </row>
    <row r="467" spans="1:2">
      <c r="A467" s="3"/>
      <c r="B467" s="3"/>
    </row>
    <row r="468" spans="1:2">
      <c r="A468" s="3"/>
      <c r="B468" s="3"/>
    </row>
    <row r="469" spans="1:2">
      <c r="A469" s="3"/>
      <c r="B469" s="3"/>
    </row>
    <row r="470" spans="1:2">
      <c r="A470" s="3"/>
      <c r="B470" s="3"/>
    </row>
    <row r="471" spans="1:2">
      <c r="A471" s="3"/>
      <c r="B471" s="3"/>
    </row>
    <row r="472" spans="1:2">
      <c r="A472" s="3"/>
      <c r="B472" s="3"/>
    </row>
    <row r="473" spans="1:2">
      <c r="A473" s="3"/>
      <c r="B473" s="3"/>
    </row>
    <row r="474" spans="1:2">
      <c r="A474" s="3"/>
      <c r="B474" s="3"/>
    </row>
    <row r="475" spans="1:2">
      <c r="A475" s="3"/>
      <c r="B475" s="3"/>
    </row>
    <row r="476" spans="1:2">
      <c r="A476" s="3"/>
      <c r="B476" s="3"/>
    </row>
    <row r="477" spans="1:2">
      <c r="A477" s="3"/>
      <c r="B477" s="3"/>
    </row>
    <row r="478" spans="1:2">
      <c r="A478" s="3"/>
      <c r="B478" s="3"/>
    </row>
    <row r="479" spans="1:2">
      <c r="A479" s="3"/>
      <c r="B479" s="3"/>
    </row>
    <row r="480" spans="1:2">
      <c r="A480" s="3"/>
      <c r="B480" s="3"/>
    </row>
    <row r="481" spans="1:2">
      <c r="A481" s="3"/>
      <c r="B481" s="3"/>
    </row>
    <row r="482" spans="1:2">
      <c r="A482" s="3"/>
      <c r="B482" s="3"/>
    </row>
    <row r="483" spans="1:2">
      <c r="A483" s="3"/>
      <c r="B483" s="3"/>
    </row>
    <row r="484" spans="1:2">
      <c r="A484" s="3"/>
      <c r="B484" s="3"/>
    </row>
    <row r="485" spans="1:2">
      <c r="A485" s="3"/>
      <c r="B485" s="3"/>
    </row>
    <row r="486" spans="1:2">
      <c r="A486" s="3"/>
      <c r="B486" s="3"/>
    </row>
    <row r="487" spans="1:2">
      <c r="A487" s="3"/>
      <c r="B487" s="3"/>
    </row>
    <row r="488" spans="1:2">
      <c r="A488" s="3"/>
      <c r="B488" s="3"/>
    </row>
    <row r="489" spans="1:2">
      <c r="A489" s="3"/>
      <c r="B489" s="3"/>
    </row>
    <row r="490" spans="1:2">
      <c r="A490" s="3"/>
      <c r="B490" s="3"/>
    </row>
    <row r="491" spans="1:2">
      <c r="A491" s="3"/>
      <c r="B491" s="3"/>
    </row>
    <row r="492" spans="1:2">
      <c r="A492" s="3"/>
      <c r="B492" s="3"/>
    </row>
    <row r="493" spans="1:2">
      <c r="A493" s="3"/>
      <c r="B493" s="3"/>
    </row>
    <row r="494" spans="1:2">
      <c r="A494" s="3"/>
      <c r="B494" s="3"/>
    </row>
    <row r="495" spans="1:2">
      <c r="A495" s="3"/>
      <c r="B495" s="3"/>
    </row>
    <row r="496" spans="1:2">
      <c r="A496" s="3"/>
      <c r="B496" s="3"/>
    </row>
    <row r="497" spans="1:2">
      <c r="A497" s="3"/>
      <c r="B497" s="3"/>
    </row>
    <row r="498" spans="1:2">
      <c r="A498" s="3"/>
      <c r="B498" s="3"/>
    </row>
    <row r="499" spans="1:2">
      <c r="A499" s="3"/>
      <c r="B499" s="3"/>
    </row>
    <row r="500" spans="1:2">
      <c r="A500" s="3"/>
      <c r="B500" s="3"/>
    </row>
    <row r="501" spans="1:2">
      <c r="A501" s="3"/>
      <c r="B501" s="3"/>
    </row>
    <row r="502" spans="1:2">
      <c r="A502" s="3"/>
      <c r="B502" s="3"/>
    </row>
    <row r="503" spans="1:2">
      <c r="A503" s="3"/>
      <c r="B503" s="3"/>
    </row>
    <row r="504" spans="1:2">
      <c r="A504" s="3"/>
      <c r="B504" s="3"/>
    </row>
    <row r="505" spans="1:2">
      <c r="A505" s="3"/>
      <c r="B505" s="3"/>
    </row>
    <row r="506" spans="1:2">
      <c r="A506" s="3"/>
      <c r="B506" s="3"/>
    </row>
    <row r="507" spans="1:2">
      <c r="A507" s="3"/>
      <c r="B507" s="3"/>
    </row>
    <row r="508" spans="1:2">
      <c r="A508" s="3"/>
      <c r="B508" s="3"/>
    </row>
    <row r="509" spans="1:2">
      <c r="A509" s="3"/>
      <c r="B509" s="3"/>
    </row>
    <row r="510" spans="1:2">
      <c r="A510" s="3"/>
      <c r="B510" s="3"/>
    </row>
    <row r="511" spans="1:2">
      <c r="A511" s="3"/>
      <c r="B511" s="3"/>
    </row>
    <row r="512" spans="1:2">
      <c r="A512" s="3"/>
      <c r="B512" s="3"/>
    </row>
    <row r="513" spans="1:2">
      <c r="A513" s="3"/>
      <c r="B513" s="3"/>
    </row>
    <row r="514" spans="1:2">
      <c r="A514" s="3"/>
      <c r="B514" s="3"/>
    </row>
    <row r="515" spans="1:2">
      <c r="A515" s="3"/>
      <c r="B515" s="3"/>
    </row>
    <row r="516" spans="1:2">
      <c r="A516" s="3"/>
      <c r="B516" s="3"/>
    </row>
    <row r="517" spans="1:2">
      <c r="A517" s="3"/>
      <c r="B517" s="3"/>
    </row>
    <row r="518" spans="1:2">
      <c r="A518" s="3"/>
      <c r="B518" s="3"/>
    </row>
    <row r="519" spans="1:2">
      <c r="A519" s="3"/>
      <c r="B519" s="3"/>
    </row>
    <row r="520" spans="1:2">
      <c r="A520" s="3"/>
      <c r="B520" s="3"/>
    </row>
    <row r="521" spans="1:2">
      <c r="A521" s="3"/>
      <c r="B521" s="3"/>
    </row>
    <row r="522" spans="1:2">
      <c r="A522" s="3"/>
      <c r="B522" s="3"/>
    </row>
    <row r="523" spans="1:2">
      <c r="A523" s="3"/>
      <c r="B523" s="3"/>
    </row>
    <row r="524" spans="1:2">
      <c r="A524" s="3"/>
      <c r="B524" s="3"/>
    </row>
    <row r="525" spans="1:2">
      <c r="A525" s="3"/>
      <c r="B525" s="3"/>
    </row>
    <row r="526" spans="1:2">
      <c r="A526" s="3"/>
      <c r="B526" s="3"/>
    </row>
    <row r="527" spans="1:2">
      <c r="A527" s="3"/>
      <c r="B527" s="3"/>
    </row>
    <row r="528" spans="1:2">
      <c r="A528" s="3"/>
      <c r="B528" s="3"/>
    </row>
    <row r="529" spans="1:2">
      <c r="A529" s="3"/>
      <c r="B529" s="3"/>
    </row>
    <row r="530" spans="1:2">
      <c r="A530" s="3"/>
      <c r="B530" s="3"/>
    </row>
    <row r="531" spans="1:2">
      <c r="A531" s="3"/>
      <c r="B531" s="3"/>
    </row>
    <row r="532" spans="1:2">
      <c r="A532" s="3"/>
      <c r="B532" s="3"/>
    </row>
    <row r="533" spans="1:2">
      <c r="A533" s="3"/>
      <c r="B533" s="3"/>
    </row>
    <row r="534" spans="1:2">
      <c r="A534" s="3"/>
      <c r="B534" s="3"/>
    </row>
    <row r="535" spans="1:2">
      <c r="A535" s="3"/>
      <c r="B535" s="3"/>
    </row>
    <row r="536" spans="1:2">
      <c r="A536" s="3"/>
      <c r="B536" s="3"/>
    </row>
    <row r="537" spans="1:2">
      <c r="A537" s="3"/>
      <c r="B537" s="3"/>
    </row>
    <row r="538" spans="1:2">
      <c r="A538" s="3"/>
      <c r="B538" s="3"/>
    </row>
    <row r="539" spans="1:2">
      <c r="A539" s="3"/>
      <c r="B539" s="3"/>
    </row>
    <row r="540" spans="1:2">
      <c r="A540" s="3"/>
      <c r="B540" s="3"/>
    </row>
    <row r="541" spans="1:2">
      <c r="A541" s="3"/>
      <c r="B541" s="3"/>
    </row>
    <row r="542" spans="1:2">
      <c r="A542" s="3"/>
      <c r="B542" s="3"/>
    </row>
    <row r="543" spans="1:2">
      <c r="A543" s="3"/>
      <c r="B543" s="3"/>
    </row>
    <row r="544" spans="1:2">
      <c r="A544" s="3"/>
      <c r="B544" s="3"/>
    </row>
    <row r="545" spans="1:2">
      <c r="A545" s="3"/>
      <c r="B545" s="3"/>
    </row>
    <row r="546" spans="1:2">
      <c r="A546" s="3"/>
      <c r="B546" s="3"/>
    </row>
    <row r="547" spans="1:2">
      <c r="A547" s="3"/>
      <c r="B547" s="3"/>
    </row>
    <row r="548" spans="1:2">
      <c r="A548" s="3"/>
      <c r="B548" s="3"/>
    </row>
    <row r="549" spans="1:2">
      <c r="A549" s="3"/>
      <c r="B549" s="3"/>
    </row>
    <row r="550" spans="1:2">
      <c r="A550" s="3"/>
      <c r="B550" s="3"/>
    </row>
    <row r="551" spans="1:2">
      <c r="A551" s="3"/>
      <c r="B551" s="3"/>
    </row>
    <row r="552" spans="1:2">
      <c r="A552" s="3"/>
      <c r="B552" s="3"/>
    </row>
    <row r="553" spans="1:2">
      <c r="A553" s="3"/>
      <c r="B553" s="3"/>
    </row>
    <row r="554" spans="1:2">
      <c r="A554" s="3"/>
      <c r="B554" s="3"/>
    </row>
    <row r="555" spans="1:2">
      <c r="A555" s="3"/>
      <c r="B555" s="3"/>
    </row>
    <row r="556" spans="1:2">
      <c r="A556" s="3"/>
      <c r="B556" s="3"/>
    </row>
    <row r="557" spans="1:2">
      <c r="A557" s="3"/>
      <c r="B557" s="3"/>
    </row>
    <row r="558" spans="1:2">
      <c r="A558" s="3"/>
      <c r="B558" s="3"/>
    </row>
    <row r="559" spans="1:2">
      <c r="A559" s="3"/>
      <c r="B559" s="3"/>
    </row>
    <row r="560" spans="1:2">
      <c r="A560" s="3"/>
      <c r="B560" s="3"/>
    </row>
    <row r="561" spans="1:2">
      <c r="A561" s="3"/>
      <c r="B561" s="3"/>
    </row>
    <row r="562" spans="1:2">
      <c r="A562" s="3"/>
      <c r="B562" s="3"/>
    </row>
    <row r="563" spans="1:2">
      <c r="A563" s="3"/>
      <c r="B563" s="3"/>
    </row>
    <row r="564" spans="1:2">
      <c r="A564" s="3"/>
      <c r="B564" s="3"/>
    </row>
    <row r="565" spans="1:2">
      <c r="A565" s="3"/>
      <c r="B565" s="3"/>
    </row>
    <row r="566" spans="1:2">
      <c r="A566" s="3"/>
      <c r="B566" s="3"/>
    </row>
    <row r="567" spans="1:2">
      <c r="A567" s="3"/>
      <c r="B567" s="3"/>
    </row>
    <row r="568" spans="1:2">
      <c r="A568" s="3"/>
      <c r="B568" s="3"/>
    </row>
    <row r="569" spans="1:2">
      <c r="A569" s="3"/>
      <c r="B569" s="3"/>
    </row>
    <row r="570" spans="1:2">
      <c r="A570" s="3"/>
      <c r="B570" s="3"/>
    </row>
    <row r="571" spans="1:2">
      <c r="A571" s="3"/>
      <c r="B571" s="3"/>
    </row>
    <row r="572" spans="1:2">
      <c r="A572" s="3"/>
      <c r="B572" s="3"/>
    </row>
    <row r="573" spans="1:2">
      <c r="A573" s="3"/>
      <c r="B573" s="3"/>
    </row>
    <row r="574" spans="1:2">
      <c r="A574" s="3"/>
      <c r="B574" s="3"/>
    </row>
    <row r="575" spans="1:2">
      <c r="A575" s="3"/>
      <c r="B575" s="3"/>
    </row>
    <row r="576" spans="1:2">
      <c r="A576" s="3"/>
      <c r="B576" s="3"/>
    </row>
    <row r="577" spans="1:2">
      <c r="A577" s="3"/>
      <c r="B577" s="3"/>
    </row>
    <row r="578" spans="1:2">
      <c r="A578" s="3"/>
      <c r="B578" s="3"/>
    </row>
    <row r="579" spans="1:2">
      <c r="A579" s="3"/>
      <c r="B579" s="3"/>
    </row>
    <row r="580" spans="1:2">
      <c r="A580" s="3"/>
      <c r="B580" s="3"/>
    </row>
    <row r="581" spans="1:2">
      <c r="A581" s="3"/>
      <c r="B581" s="3"/>
    </row>
    <row r="582" spans="1:2">
      <c r="A582" s="3"/>
      <c r="B582" s="3"/>
    </row>
    <row r="583" spans="1:2">
      <c r="A583" s="3"/>
      <c r="B583" s="3"/>
    </row>
    <row r="584" spans="1:2">
      <c r="A584" s="3"/>
      <c r="B584" s="3"/>
    </row>
    <row r="585" spans="1:2">
      <c r="A585" s="3"/>
      <c r="B585" s="3"/>
    </row>
    <row r="586" spans="1:2">
      <c r="A586" s="3"/>
      <c r="B586" s="3"/>
    </row>
    <row r="587" spans="1:2">
      <c r="A587" s="3"/>
      <c r="B587" s="3"/>
    </row>
    <row r="588" spans="1:2">
      <c r="A588" s="3"/>
      <c r="B588" s="3"/>
    </row>
    <row r="589" spans="1:2">
      <c r="A589" s="3"/>
      <c r="B589" s="3"/>
    </row>
    <row r="590" spans="1:2">
      <c r="A590" s="3"/>
      <c r="B590" s="3"/>
    </row>
    <row r="591" spans="1:2">
      <c r="A591" s="3"/>
      <c r="B591" s="3"/>
    </row>
    <row r="592" spans="1:2">
      <c r="A592" s="3"/>
      <c r="B592" s="3"/>
    </row>
    <row r="593" spans="1:2">
      <c r="A593" s="3"/>
      <c r="B593" s="3"/>
    </row>
    <row r="594" spans="1:2">
      <c r="A594" s="3"/>
      <c r="B594" s="3"/>
    </row>
    <row r="595" spans="1:2">
      <c r="A595" s="3"/>
      <c r="B595" s="3"/>
    </row>
    <row r="596" spans="1:2">
      <c r="A596" s="3"/>
      <c r="B596" s="3"/>
    </row>
    <row r="597" spans="1:2">
      <c r="A597" s="3"/>
      <c r="B597" s="3"/>
    </row>
    <row r="598" spans="1:2">
      <c r="A598" s="3"/>
      <c r="B598" s="3"/>
    </row>
    <row r="599" spans="1:2">
      <c r="A599" s="3"/>
      <c r="B599" s="3"/>
    </row>
    <row r="600" spans="1:2">
      <c r="A600" s="3"/>
      <c r="B600" s="3"/>
    </row>
    <row r="601" spans="1:2">
      <c r="A601" s="3"/>
      <c r="B601" s="3"/>
    </row>
    <row r="602" spans="1:2">
      <c r="A602" s="3"/>
      <c r="B602" s="3"/>
    </row>
    <row r="603" spans="1:2">
      <c r="A603" s="3"/>
      <c r="B603" s="3"/>
    </row>
    <row r="604" spans="1:2">
      <c r="A604" s="3"/>
      <c r="B604" s="3"/>
    </row>
    <row r="605" spans="1:2">
      <c r="A605" s="3"/>
      <c r="B605" s="3"/>
    </row>
    <row r="606" spans="1:2">
      <c r="A606" s="3"/>
      <c r="B606" s="3"/>
    </row>
    <row r="607" spans="1:2">
      <c r="A607" s="3"/>
      <c r="B607" s="3"/>
    </row>
    <row r="608" spans="1:2">
      <c r="A608" s="3"/>
      <c r="B608" s="3"/>
    </row>
    <row r="609" spans="1:2">
      <c r="A609" s="3"/>
      <c r="B609" s="3"/>
    </row>
    <row r="610" spans="1:2">
      <c r="A610" s="3"/>
      <c r="B610" s="3"/>
    </row>
    <row r="611" spans="1:2">
      <c r="A611" s="3"/>
      <c r="B611" s="3"/>
    </row>
    <row r="612" spans="1:2">
      <c r="A612" s="3"/>
      <c r="B612" s="3"/>
    </row>
    <row r="613" spans="1:2">
      <c r="A613" s="3"/>
      <c r="B613" s="3"/>
    </row>
    <row r="614" spans="1:2">
      <c r="A614" s="3"/>
      <c r="B614" s="3"/>
    </row>
    <row r="615" spans="1:2">
      <c r="A615" s="3"/>
      <c r="B615" s="3"/>
    </row>
    <row r="616" spans="1:2">
      <c r="A616" s="3"/>
      <c r="B616" s="3"/>
    </row>
    <row r="617" spans="1:2">
      <c r="A617" s="3"/>
      <c r="B617" s="3"/>
    </row>
    <row r="618" spans="1:2">
      <c r="A618" s="3"/>
      <c r="B618" s="3"/>
    </row>
    <row r="619" spans="1:2">
      <c r="A619" s="3"/>
      <c r="B619" s="3"/>
    </row>
    <row r="620" spans="1:2">
      <c r="A620" s="3"/>
      <c r="B620" s="3"/>
    </row>
    <row r="621" spans="1:2">
      <c r="A621" s="3"/>
      <c r="B621" s="3"/>
    </row>
    <row r="622" spans="1:2">
      <c r="A622" s="3"/>
      <c r="B622" s="3"/>
    </row>
    <row r="623" spans="1:2">
      <c r="A623" s="3"/>
      <c r="B623" s="3"/>
    </row>
    <row r="624" spans="1:2">
      <c r="A624" s="3"/>
      <c r="B624" s="3"/>
    </row>
    <row r="625" spans="1:2">
      <c r="A625" s="3"/>
      <c r="B625" s="3"/>
    </row>
    <row r="626" spans="1:2">
      <c r="A626" s="3"/>
      <c r="B626" s="3"/>
    </row>
    <row r="627" spans="1:2">
      <c r="A627" s="3"/>
      <c r="B627" s="3"/>
    </row>
    <row r="628" spans="1:2">
      <c r="A628" s="3"/>
      <c r="B628" s="3"/>
    </row>
    <row r="629" spans="1:2">
      <c r="A629" s="3"/>
      <c r="B629" s="3"/>
    </row>
    <row r="630" spans="1:2">
      <c r="A630" s="3"/>
      <c r="B630" s="3"/>
    </row>
    <row r="631" spans="1:2">
      <c r="A631" s="3"/>
      <c r="B631" s="3"/>
    </row>
    <row r="632" spans="1:2">
      <c r="A632" s="3"/>
      <c r="B632" s="3"/>
    </row>
    <row r="633" spans="1:2">
      <c r="A633" s="3"/>
      <c r="B633" s="3"/>
    </row>
    <row r="634" spans="1:2">
      <c r="A634" s="3"/>
      <c r="B634" s="3"/>
    </row>
    <row r="635" spans="1:2">
      <c r="A635" s="3"/>
      <c r="B635" s="3"/>
    </row>
    <row r="636" spans="1:2">
      <c r="A636" s="3"/>
      <c r="B636" s="3"/>
    </row>
    <row r="637" spans="1:2">
      <c r="A637" s="3"/>
      <c r="B637" s="3"/>
    </row>
    <row r="638" spans="1:2">
      <c r="A638" s="3"/>
      <c r="B638" s="3"/>
    </row>
    <row r="639" spans="1:2">
      <c r="A639" s="3"/>
      <c r="B639" s="3"/>
    </row>
    <row r="640" spans="1:2">
      <c r="A640" s="3"/>
      <c r="B640" s="3"/>
    </row>
    <row r="641" spans="1:2">
      <c r="A641" s="3"/>
      <c r="B641" s="3"/>
    </row>
    <row r="642" spans="1:2">
      <c r="A642" s="3"/>
      <c r="B642" s="3"/>
    </row>
    <row r="643" spans="1:2">
      <c r="A643" s="3"/>
      <c r="B643" s="3"/>
    </row>
    <row r="644" spans="1:2">
      <c r="A644" s="3"/>
      <c r="B644" s="3"/>
    </row>
    <row r="645" spans="1:2">
      <c r="A645" s="3"/>
      <c r="B645" s="3"/>
    </row>
    <row r="646" spans="1:2">
      <c r="A646" s="3"/>
      <c r="B646" s="3"/>
    </row>
    <row r="647" spans="1:2">
      <c r="A647" s="3"/>
      <c r="B647" s="3"/>
    </row>
    <row r="648" spans="1:2">
      <c r="A648" s="3"/>
      <c r="B648" s="3"/>
    </row>
    <row r="649" spans="1:2">
      <c r="A649" s="3"/>
      <c r="B649" s="3"/>
    </row>
    <row r="650" spans="1:2">
      <c r="A650" s="3"/>
      <c r="B650" s="3"/>
    </row>
    <row r="651" spans="1:2">
      <c r="A651" s="3"/>
      <c r="B651" s="3"/>
    </row>
    <row r="652" spans="1:2">
      <c r="A652" s="3"/>
      <c r="B652" s="3"/>
    </row>
    <row r="653" spans="1:2">
      <c r="A653" s="3"/>
      <c r="B653" s="3"/>
    </row>
    <row r="654" spans="1:2">
      <c r="A654" s="3"/>
      <c r="B654" s="3"/>
    </row>
    <row r="655" spans="1:2">
      <c r="A655" s="3"/>
      <c r="B655" s="3"/>
    </row>
    <row r="656" spans="1:2">
      <c r="A656" s="3"/>
      <c r="B656" s="3"/>
    </row>
    <row r="657" spans="1:2">
      <c r="A657" s="3"/>
      <c r="B657" s="3"/>
    </row>
    <row r="658" spans="1:2">
      <c r="A658" s="3"/>
      <c r="B658" s="3"/>
    </row>
    <row r="659" spans="1:2">
      <c r="A659" s="3"/>
      <c r="B659" s="3"/>
    </row>
    <row r="660" spans="1:2">
      <c r="A660" s="3"/>
      <c r="B660" s="3"/>
    </row>
    <row r="661" spans="1:2">
      <c r="A661" s="3"/>
      <c r="B661" s="3"/>
    </row>
    <row r="662" spans="1:2">
      <c r="A662" s="3"/>
      <c r="B662" s="3"/>
    </row>
    <row r="663" spans="1:2">
      <c r="A663" s="3"/>
      <c r="B663" s="3"/>
    </row>
    <row r="664" spans="1:2">
      <c r="A664" s="3"/>
      <c r="B664" s="3"/>
    </row>
    <row r="665" spans="1:2">
      <c r="A665" s="3"/>
      <c r="B665" s="3"/>
    </row>
    <row r="666" spans="1:2">
      <c r="A666" s="3"/>
      <c r="B666" s="3"/>
    </row>
    <row r="667" spans="1:2">
      <c r="A667" s="3"/>
      <c r="B667" s="3"/>
    </row>
    <row r="668" spans="1:2">
      <c r="A668" s="3"/>
      <c r="B668" s="3"/>
    </row>
    <row r="669" spans="1:2">
      <c r="A669" s="3"/>
      <c r="B669" s="3"/>
    </row>
    <row r="670" spans="1:2">
      <c r="A670" s="3"/>
      <c r="B670" s="3"/>
    </row>
    <row r="671" spans="1:2">
      <c r="A671" s="3"/>
      <c r="B671" s="3"/>
    </row>
    <row r="672" spans="1:2">
      <c r="A672" s="3"/>
      <c r="B672" s="3"/>
    </row>
    <row r="673" spans="1:2">
      <c r="A673" s="3"/>
      <c r="B673" s="3"/>
    </row>
    <row r="674" spans="1:2">
      <c r="A674" s="3"/>
      <c r="B674" s="3"/>
    </row>
    <row r="675" spans="1:2">
      <c r="A675" s="3"/>
      <c r="B675" s="3"/>
    </row>
    <row r="676" spans="1:2">
      <c r="A676" s="3"/>
      <c r="B676" s="3"/>
    </row>
    <row r="677" spans="1:2">
      <c r="A677" s="3"/>
      <c r="B677" s="3"/>
    </row>
    <row r="678" spans="1:2">
      <c r="A678" s="3"/>
      <c r="B678" s="3"/>
    </row>
    <row r="679" spans="1:2">
      <c r="A679" s="3"/>
      <c r="B679" s="3"/>
    </row>
    <row r="680" spans="1:2">
      <c r="A680" s="3"/>
      <c r="B680" s="3"/>
    </row>
    <row r="681" spans="1:2">
      <c r="A681" s="3"/>
      <c r="B681" s="3"/>
    </row>
    <row r="682" spans="1:2">
      <c r="A682" s="3"/>
      <c r="B682" s="3"/>
    </row>
    <row r="683" spans="1:2">
      <c r="A683" s="3"/>
      <c r="B683" s="3"/>
    </row>
    <row r="684" spans="1:2">
      <c r="A684" s="3"/>
      <c r="B684" s="3"/>
    </row>
    <row r="685" spans="1:2">
      <c r="A685" s="3"/>
      <c r="B685" s="3"/>
    </row>
    <row r="686" spans="1:2">
      <c r="A686" s="3"/>
      <c r="B686" s="3"/>
    </row>
    <row r="687" spans="1:2">
      <c r="A687" s="3"/>
      <c r="B687" s="3"/>
    </row>
    <row r="688" spans="1:2">
      <c r="A688" s="3"/>
      <c r="B688" s="3"/>
    </row>
    <row r="689" spans="1:2">
      <c r="A689" s="3"/>
      <c r="B689" s="3"/>
    </row>
    <row r="690" spans="1:2">
      <c r="A690" s="3"/>
      <c r="B690" s="3"/>
    </row>
    <row r="691" spans="1:2">
      <c r="A691" s="3"/>
      <c r="B691" s="3"/>
    </row>
    <row r="692" spans="1:2">
      <c r="A692" s="3"/>
      <c r="B692" s="3"/>
    </row>
    <row r="693" spans="1:2">
      <c r="A693" s="3"/>
      <c r="B693" s="3"/>
    </row>
    <row r="694" spans="1:2">
      <c r="A694" s="3"/>
      <c r="B694" s="3"/>
    </row>
    <row r="695" spans="1:2">
      <c r="A695" s="3"/>
      <c r="B695" s="3"/>
    </row>
    <row r="696" spans="1:2">
      <c r="A696" s="3"/>
      <c r="B696" s="3"/>
    </row>
    <row r="697" spans="1:2">
      <c r="A697" s="3"/>
      <c r="B697" s="3"/>
    </row>
    <row r="698" spans="1:2">
      <c r="A698" s="3"/>
      <c r="B698" s="3"/>
    </row>
    <row r="699" spans="1:2">
      <c r="A699" s="3"/>
      <c r="B699" s="3"/>
    </row>
    <row r="700" spans="1:2">
      <c r="A700" s="3"/>
      <c r="B700" s="3"/>
    </row>
    <row r="701" spans="1:2">
      <c r="A701" s="3"/>
      <c r="B701" s="3"/>
    </row>
    <row r="702" spans="1:2">
      <c r="A702" s="3"/>
      <c r="B702" s="3"/>
    </row>
    <row r="703" spans="1:2">
      <c r="A703" s="3"/>
      <c r="B703" s="3"/>
    </row>
    <row r="704" spans="1:2">
      <c r="A704" s="3"/>
      <c r="B704" s="3"/>
    </row>
    <row r="705" spans="1:2">
      <c r="A705" s="3"/>
      <c r="B705" s="3"/>
    </row>
    <row r="706" spans="1:2">
      <c r="A706" s="3"/>
      <c r="B706" s="3"/>
    </row>
    <row r="707" spans="1:2">
      <c r="A707" s="3"/>
      <c r="B707" s="3"/>
    </row>
    <row r="708" spans="1:2">
      <c r="A708" s="3"/>
      <c r="B708" s="3"/>
    </row>
    <row r="709" spans="1:2">
      <c r="A709" s="3"/>
      <c r="B709" s="3"/>
    </row>
    <row r="710" spans="1:2">
      <c r="A710" s="3"/>
      <c r="B710" s="3"/>
    </row>
    <row r="711" spans="1:2">
      <c r="A711" s="3"/>
      <c r="B711" s="3"/>
    </row>
    <row r="712" spans="1:2">
      <c r="A712" s="3"/>
      <c r="B712" s="3"/>
    </row>
    <row r="713" spans="1:2">
      <c r="A713" s="3"/>
      <c r="B713" s="3"/>
    </row>
    <row r="714" spans="1:2">
      <c r="A714" s="3"/>
      <c r="B714" s="3"/>
    </row>
    <row r="715" spans="1:2">
      <c r="A715" s="3"/>
      <c r="B715" s="3"/>
    </row>
    <row r="716" spans="1:2">
      <c r="A716" s="3"/>
      <c r="B716" s="3"/>
    </row>
    <row r="717" spans="1:2">
      <c r="A717" s="3"/>
      <c r="B717" s="3"/>
    </row>
    <row r="718" spans="1:2">
      <c r="A718" s="3"/>
      <c r="B718" s="3"/>
    </row>
    <row r="719" spans="1:2">
      <c r="A719" s="3"/>
      <c r="B719" s="3"/>
    </row>
    <row r="720" spans="1:2">
      <c r="A720" s="3"/>
      <c r="B720" s="3"/>
    </row>
    <row r="721" spans="1:2">
      <c r="A721" s="3"/>
      <c r="B721" s="3"/>
    </row>
    <row r="722" spans="1:2">
      <c r="A722" s="3"/>
      <c r="B722" s="3"/>
    </row>
    <row r="723" spans="1:2">
      <c r="A723" s="3"/>
      <c r="B723" s="3"/>
    </row>
    <row r="724" spans="1:2">
      <c r="A724" s="3"/>
      <c r="B724" s="3"/>
    </row>
    <row r="725" spans="1:2">
      <c r="A725" s="3"/>
      <c r="B725" s="3"/>
    </row>
    <row r="726" spans="1:2">
      <c r="A726" s="3"/>
      <c r="B726" s="3"/>
    </row>
    <row r="727" spans="1:2">
      <c r="A727" s="3"/>
      <c r="B727" s="3"/>
    </row>
    <row r="728" spans="1:2">
      <c r="A728" s="3"/>
      <c r="B728" s="3"/>
    </row>
    <row r="729" spans="1:2">
      <c r="A729" s="3"/>
      <c r="B729" s="3"/>
    </row>
    <row r="730" spans="1:2">
      <c r="A730" s="3"/>
      <c r="B730" s="3"/>
    </row>
    <row r="731" spans="1:2">
      <c r="A731" s="3"/>
      <c r="B731" s="3"/>
    </row>
    <row r="732" spans="1:2">
      <c r="A732" s="3"/>
      <c r="B732" s="3"/>
    </row>
    <row r="733" spans="1:2">
      <c r="A733" s="3"/>
      <c r="B733" s="3"/>
    </row>
    <row r="734" spans="1:2">
      <c r="A734" s="3"/>
      <c r="B734" s="3"/>
    </row>
    <row r="735" spans="1:2">
      <c r="A735" s="3"/>
      <c r="B735" s="3"/>
    </row>
    <row r="736" spans="1:2">
      <c r="A736" s="3"/>
      <c r="B736" s="3"/>
    </row>
    <row r="737" spans="1:2">
      <c r="A737" s="3"/>
      <c r="B737" s="3"/>
    </row>
    <row r="738" spans="1:2">
      <c r="A738" s="3"/>
      <c r="B738" s="3"/>
    </row>
    <row r="739" spans="1:2">
      <c r="A739" s="3"/>
      <c r="B739" s="3"/>
    </row>
    <row r="740" spans="1:2">
      <c r="A740" s="3"/>
      <c r="B740" s="3"/>
    </row>
    <row r="741" spans="1:2">
      <c r="A741" s="3"/>
      <c r="B741" s="3"/>
    </row>
    <row r="742" spans="1:2">
      <c r="A742" s="3"/>
      <c r="B742" s="3"/>
    </row>
    <row r="743" spans="1:2">
      <c r="A743" s="3"/>
      <c r="B743" s="3"/>
    </row>
    <row r="744" spans="1:2">
      <c r="A744" s="3"/>
      <c r="B744" s="3"/>
    </row>
    <row r="745" spans="1:2">
      <c r="A745" s="3"/>
      <c r="B745" s="3"/>
    </row>
    <row r="746" spans="1:2">
      <c r="A746" s="3"/>
      <c r="B746" s="3"/>
    </row>
    <row r="747" spans="1:2">
      <c r="A747" s="3"/>
      <c r="B747" s="3"/>
    </row>
    <row r="748" spans="1:2">
      <c r="A748" s="3"/>
      <c r="B748" s="3"/>
    </row>
    <row r="749" spans="1:2">
      <c r="A749" s="3"/>
      <c r="B749" s="3"/>
    </row>
    <row r="750" spans="1:2">
      <c r="A750" s="3"/>
      <c r="B750" s="3"/>
    </row>
    <row r="751" spans="1:2">
      <c r="A751" s="3"/>
      <c r="B751" s="3"/>
    </row>
    <row r="752" spans="1:2">
      <c r="A752" s="3"/>
      <c r="B752" s="3"/>
    </row>
    <row r="753" spans="1:2">
      <c r="A753" s="3"/>
      <c r="B753" s="3"/>
    </row>
    <row r="754" spans="1:2">
      <c r="A754" s="3"/>
      <c r="B754" s="3"/>
    </row>
    <row r="755" spans="1:2">
      <c r="A755" s="3"/>
      <c r="B755" s="3"/>
    </row>
    <row r="756" spans="1:2">
      <c r="A756" s="3"/>
      <c r="B756" s="3"/>
    </row>
    <row r="757" spans="1:2">
      <c r="A757" s="3"/>
      <c r="B757" s="3"/>
    </row>
    <row r="758" spans="1:2">
      <c r="A758" s="3"/>
      <c r="B758" s="3"/>
    </row>
    <row r="759" spans="1:2">
      <c r="A759" s="3"/>
      <c r="B759" s="3"/>
    </row>
    <row r="760" spans="1:2">
      <c r="A760" s="3"/>
      <c r="B760" s="3"/>
    </row>
    <row r="761" spans="1:2">
      <c r="A761" s="3"/>
      <c r="B761" s="3"/>
    </row>
    <row r="762" spans="1:2">
      <c r="A762" s="3"/>
      <c r="B762" s="3"/>
    </row>
    <row r="763" spans="1:2">
      <c r="A763" s="3"/>
      <c r="B763" s="3"/>
    </row>
    <row r="764" spans="1:2">
      <c r="A764" s="3"/>
      <c r="B764" s="3"/>
    </row>
    <row r="765" spans="1:2">
      <c r="A765" s="3"/>
      <c r="B765" s="3"/>
    </row>
    <row r="766" spans="1:2">
      <c r="A766" s="3"/>
      <c r="B766" s="3"/>
    </row>
    <row r="767" spans="1:2">
      <c r="A767" s="3"/>
      <c r="B767" s="3"/>
    </row>
    <row r="768" spans="1:2">
      <c r="A768" s="3"/>
      <c r="B768" s="3"/>
    </row>
    <row r="769" spans="1:2">
      <c r="A769" s="3"/>
      <c r="B769" s="3"/>
    </row>
    <row r="770" spans="1:2">
      <c r="A770" s="3"/>
      <c r="B770" s="3"/>
    </row>
    <row r="771" spans="1:2">
      <c r="A771" s="3"/>
      <c r="B771" s="3"/>
    </row>
    <row r="772" spans="1:2">
      <c r="A772" s="3"/>
      <c r="B772" s="3"/>
    </row>
    <row r="773" spans="1:2">
      <c r="A773" s="3"/>
      <c r="B773" s="3"/>
    </row>
    <row r="774" spans="1:2">
      <c r="A774" s="3"/>
      <c r="B774" s="3"/>
    </row>
    <row r="775" spans="1:2">
      <c r="A775" s="3"/>
      <c r="B775" s="3"/>
    </row>
    <row r="776" spans="1:2">
      <c r="A776" s="3"/>
      <c r="B776" s="3"/>
    </row>
    <row r="777" spans="1:2">
      <c r="A777" s="3"/>
      <c r="B777" s="3"/>
    </row>
    <row r="778" spans="1:2">
      <c r="A778" s="3"/>
      <c r="B778" s="3"/>
    </row>
    <row r="779" spans="1:2">
      <c r="A779" s="3"/>
      <c r="B779" s="3"/>
    </row>
    <row r="780" spans="1:2">
      <c r="A780" s="3"/>
      <c r="B780" s="3"/>
    </row>
    <row r="781" spans="1:2">
      <c r="A781" s="3"/>
      <c r="B781" s="3"/>
    </row>
    <row r="782" spans="1:2">
      <c r="A782" s="3"/>
      <c r="B782" s="3"/>
    </row>
    <row r="783" spans="1:2">
      <c r="A783" s="3"/>
      <c r="B783" s="3"/>
    </row>
    <row r="784" spans="1:2">
      <c r="A784" s="3"/>
      <c r="B784" s="3"/>
    </row>
    <row r="785" spans="1:2">
      <c r="A785" s="3"/>
      <c r="B785" s="3"/>
    </row>
    <row r="786" spans="1:2">
      <c r="A786" s="3"/>
      <c r="B786" s="3"/>
    </row>
    <row r="787" spans="1:2">
      <c r="A787" s="3"/>
      <c r="B787" s="3"/>
    </row>
    <row r="788" spans="1:2">
      <c r="A788" s="3"/>
      <c r="B788" s="3"/>
    </row>
    <row r="789" spans="1:2">
      <c r="A789" s="3"/>
      <c r="B789" s="3"/>
    </row>
    <row r="790" spans="1:2">
      <c r="A790" s="3"/>
      <c r="B790" s="3"/>
    </row>
    <row r="791" spans="1:2">
      <c r="A791" s="3"/>
      <c r="B791" s="3"/>
    </row>
    <row r="792" spans="1:2">
      <c r="A792" s="3"/>
      <c r="B792" s="3"/>
    </row>
    <row r="793" spans="1:2">
      <c r="A793" s="3"/>
      <c r="B793" s="3"/>
    </row>
    <row r="794" spans="1:2">
      <c r="A794" s="3"/>
      <c r="B794" s="3"/>
    </row>
    <row r="795" spans="1:2">
      <c r="A795" s="3"/>
      <c r="B795" s="3"/>
    </row>
    <row r="796" spans="1:2">
      <c r="A796" s="3"/>
      <c r="B796" s="3"/>
    </row>
    <row r="797" spans="1:2">
      <c r="A797" s="3"/>
      <c r="B797" s="3"/>
    </row>
    <row r="798" spans="1:2">
      <c r="A798" s="3"/>
      <c r="B798" s="3"/>
    </row>
    <row r="799" spans="1:2">
      <c r="A799" s="3"/>
      <c r="B799" s="3"/>
    </row>
    <row r="800" spans="1:2">
      <c r="A800" s="3"/>
      <c r="B800" s="3"/>
    </row>
    <row r="801" spans="1:2">
      <c r="A801" s="3"/>
      <c r="B801" s="3"/>
    </row>
    <row r="802" spans="1:2">
      <c r="A802" s="3"/>
      <c r="B802" s="3"/>
    </row>
    <row r="803" spans="1:2">
      <c r="A803" s="3"/>
      <c r="B803" s="3"/>
    </row>
    <row r="804" spans="1:2">
      <c r="A804" s="3"/>
      <c r="B804" s="3"/>
    </row>
    <row r="805" spans="1:2">
      <c r="A805" s="3"/>
      <c r="B805" s="3"/>
    </row>
    <row r="806" spans="1:2">
      <c r="A806" s="3"/>
      <c r="B806" s="3"/>
    </row>
    <row r="807" spans="1:2">
      <c r="A807" s="3"/>
      <c r="B807" s="3"/>
    </row>
    <row r="808" spans="1:2">
      <c r="A808" s="3"/>
      <c r="B808" s="3"/>
    </row>
    <row r="809" spans="1:2">
      <c r="A809" s="3"/>
      <c r="B809" s="3"/>
    </row>
    <row r="810" spans="1:2">
      <c r="A810" s="3"/>
      <c r="B810" s="3"/>
    </row>
    <row r="811" spans="1:2">
      <c r="A811" s="3"/>
      <c r="B811" s="3"/>
    </row>
    <row r="812" spans="1:2">
      <c r="A812" s="3"/>
      <c r="B812" s="3"/>
    </row>
    <row r="813" spans="1:2">
      <c r="A813" s="3"/>
      <c r="B813" s="3"/>
    </row>
    <row r="814" spans="1:2">
      <c r="A814" s="3"/>
      <c r="B814" s="3"/>
    </row>
    <row r="815" spans="1:2">
      <c r="A815" s="3"/>
      <c r="B815" s="3"/>
    </row>
    <row r="816" spans="1:2">
      <c r="A816" s="3"/>
      <c r="B816" s="3"/>
    </row>
    <row r="817" spans="1:2">
      <c r="A817" s="3"/>
      <c r="B817" s="3"/>
    </row>
    <row r="818" spans="1:2">
      <c r="A818" s="3"/>
      <c r="B818" s="3"/>
    </row>
    <row r="819" spans="1:2">
      <c r="A819" s="3"/>
      <c r="B819" s="3"/>
    </row>
    <row r="820" spans="1:2">
      <c r="A820" s="3"/>
      <c r="B820" s="3"/>
    </row>
    <row r="821" spans="1:2">
      <c r="A821" s="3"/>
      <c r="B821" s="3"/>
    </row>
    <row r="822" spans="1:2">
      <c r="A822" s="3"/>
      <c r="B822" s="3"/>
    </row>
    <row r="823" spans="1:2">
      <c r="A823" s="3"/>
      <c r="B823" s="3"/>
    </row>
    <row r="824" spans="1:2">
      <c r="A824" s="3"/>
      <c r="B824" s="3"/>
    </row>
    <row r="825" spans="1:2">
      <c r="A825" s="3"/>
      <c r="B825" s="3"/>
    </row>
    <row r="826" spans="1:2">
      <c r="A826" s="3"/>
      <c r="B826" s="3"/>
    </row>
    <row r="827" spans="1:2">
      <c r="A827" s="3"/>
      <c r="B827" s="3"/>
    </row>
    <row r="828" spans="1:2">
      <c r="A828" s="3"/>
      <c r="B828" s="3"/>
    </row>
    <row r="829" spans="1:2">
      <c r="A829" s="3"/>
      <c r="B829" s="3"/>
    </row>
    <row r="830" spans="1:2">
      <c r="A830" s="3"/>
      <c r="B830" s="3"/>
    </row>
    <row r="831" spans="1:2">
      <c r="A831" s="3"/>
      <c r="B831" s="3"/>
    </row>
    <row r="832" spans="1:2">
      <c r="A832" s="3"/>
      <c r="B832" s="3"/>
    </row>
    <row r="833" spans="1:2">
      <c r="A833" s="3"/>
      <c r="B833" s="3"/>
    </row>
    <row r="834" spans="1:2">
      <c r="A834" s="3"/>
      <c r="B834" s="3"/>
    </row>
    <row r="835" spans="1:2">
      <c r="A835" s="3"/>
      <c r="B835" s="3"/>
    </row>
    <row r="836" spans="1:2">
      <c r="A836" s="3"/>
      <c r="B836" s="3"/>
    </row>
    <row r="837" spans="1:2">
      <c r="A837" s="3"/>
      <c r="B837" s="3"/>
    </row>
    <row r="838" spans="1:2">
      <c r="A838" s="3"/>
      <c r="B838" s="3"/>
    </row>
    <row r="839" spans="1:2">
      <c r="A839" s="3"/>
      <c r="B839" s="3"/>
    </row>
    <row r="840" spans="1:2">
      <c r="A840" s="3"/>
      <c r="B840" s="3"/>
    </row>
    <row r="841" spans="1:2">
      <c r="A841" s="3"/>
      <c r="B841" s="3"/>
    </row>
    <row r="842" spans="1:2">
      <c r="A842" s="3"/>
      <c r="B842" s="3"/>
    </row>
    <row r="843" spans="1:2">
      <c r="A843" s="3"/>
      <c r="B843" s="3"/>
    </row>
    <row r="844" spans="1:2">
      <c r="A844" s="3"/>
      <c r="B844" s="3"/>
    </row>
    <row r="845" spans="1:2">
      <c r="A845" s="3"/>
      <c r="B845" s="3"/>
    </row>
    <row r="846" spans="1:2">
      <c r="A846" s="3"/>
      <c r="B846" s="3"/>
    </row>
    <row r="847" spans="1:2">
      <c r="A847" s="3"/>
      <c r="B847" s="3"/>
    </row>
    <row r="848" spans="1:2">
      <c r="A848" s="3"/>
      <c r="B848" s="3"/>
    </row>
    <row r="849" spans="1:2">
      <c r="A849" s="3"/>
      <c r="B849" s="3"/>
    </row>
    <row r="850" spans="1:2">
      <c r="A850" s="3"/>
      <c r="B850" s="3"/>
    </row>
    <row r="851" spans="1:2">
      <c r="A851" s="3"/>
      <c r="B851" s="3"/>
    </row>
    <row r="852" spans="1:2">
      <c r="A852" s="3"/>
      <c r="B852" s="3"/>
    </row>
    <row r="853" spans="1:2">
      <c r="A853" s="3"/>
      <c r="B853" s="3"/>
    </row>
    <row r="854" spans="1:2">
      <c r="A854" s="3"/>
      <c r="B854" s="3"/>
    </row>
    <row r="855" spans="1:2">
      <c r="A855" s="3"/>
      <c r="B855" s="3"/>
    </row>
    <row r="856" spans="1:2">
      <c r="A856" s="3"/>
      <c r="B856" s="3"/>
    </row>
    <row r="857" spans="1:2">
      <c r="A857" s="3"/>
      <c r="B857" s="3"/>
    </row>
    <row r="858" spans="1:2">
      <c r="A858" s="3"/>
      <c r="B858" s="3"/>
    </row>
    <row r="859" spans="1:2">
      <c r="A859" s="3"/>
      <c r="B859" s="3"/>
    </row>
    <row r="860" spans="1:2">
      <c r="A860" s="3"/>
      <c r="B860" s="3"/>
    </row>
    <row r="861" spans="1:2">
      <c r="A861" s="3"/>
      <c r="B861" s="3"/>
    </row>
    <row r="862" spans="1:2">
      <c r="A862" s="3"/>
      <c r="B862" s="3"/>
    </row>
    <row r="863" spans="1:2">
      <c r="A863" s="3"/>
      <c r="B863" s="3"/>
    </row>
    <row r="864" spans="1:2">
      <c r="A864" s="3"/>
      <c r="B864" s="3"/>
    </row>
    <row r="865" spans="1:2">
      <c r="A865" s="3"/>
      <c r="B865" s="3"/>
    </row>
    <row r="866" spans="1:2">
      <c r="A866" s="3"/>
      <c r="B866" s="3"/>
    </row>
    <row r="867" spans="1:2">
      <c r="A867" s="3"/>
      <c r="B867" s="3"/>
    </row>
    <row r="868" spans="1:2">
      <c r="A868" s="3"/>
      <c r="B868" s="3"/>
    </row>
    <row r="869" spans="1:2">
      <c r="A869" s="3"/>
      <c r="B869" s="3"/>
    </row>
    <row r="870" spans="1:2">
      <c r="A870" s="3"/>
      <c r="B870" s="3"/>
    </row>
    <row r="871" spans="1:2">
      <c r="A871" s="3"/>
      <c r="B871" s="3"/>
    </row>
    <row r="872" spans="1:2">
      <c r="A872" s="3"/>
      <c r="B872" s="3"/>
    </row>
    <row r="873" spans="1:2">
      <c r="A873" s="3"/>
      <c r="B873" s="3"/>
    </row>
    <row r="874" spans="1:2">
      <c r="A874" s="3"/>
      <c r="B874" s="3"/>
    </row>
    <row r="875" spans="1:2">
      <c r="A875" s="3"/>
      <c r="B875" s="3"/>
    </row>
    <row r="876" spans="1:2">
      <c r="A876" s="3"/>
      <c r="B876" s="3"/>
    </row>
    <row r="877" spans="1:2">
      <c r="A877" s="3"/>
      <c r="B877" s="3"/>
    </row>
    <row r="878" spans="1:2">
      <c r="A878" s="3"/>
      <c r="B878" s="3"/>
    </row>
    <row r="879" spans="1:2">
      <c r="A879" s="3"/>
      <c r="B879" s="3"/>
    </row>
    <row r="880" spans="1:2">
      <c r="A880" s="3"/>
      <c r="B880" s="3"/>
    </row>
    <row r="881" spans="1:2">
      <c r="A881" s="3"/>
      <c r="B881" s="3"/>
    </row>
    <row r="882" spans="1:2">
      <c r="A882" s="3"/>
      <c r="B882" s="3"/>
    </row>
    <row r="883" spans="1:2">
      <c r="A883" s="3"/>
      <c r="B883" s="3"/>
    </row>
    <row r="884" spans="1:2">
      <c r="A884" s="3"/>
      <c r="B884" s="3"/>
    </row>
    <row r="885" spans="1:2">
      <c r="A885" s="3"/>
      <c r="B885" s="3"/>
    </row>
    <row r="886" spans="1:2">
      <c r="A886" s="3"/>
      <c r="B886" s="3"/>
    </row>
    <row r="887" spans="1:2">
      <c r="A887" s="3"/>
      <c r="B887" s="3"/>
    </row>
    <row r="888" spans="1:2">
      <c r="A888" s="3"/>
      <c r="B888" s="3"/>
    </row>
    <row r="889" spans="1:2">
      <c r="A889" s="3"/>
      <c r="B889" s="3"/>
    </row>
    <row r="890" spans="1:2">
      <c r="A890" s="3"/>
      <c r="B890" s="3"/>
    </row>
    <row r="891" spans="1:2">
      <c r="A891" s="3"/>
      <c r="B891" s="3"/>
    </row>
    <row r="892" spans="1:2">
      <c r="A892" s="3"/>
      <c r="B892" s="3"/>
    </row>
    <row r="893" spans="1:2">
      <c r="A893" s="3"/>
      <c r="B893" s="3"/>
    </row>
    <row r="894" spans="1:2">
      <c r="A894" s="3"/>
      <c r="B894" s="3"/>
    </row>
    <row r="895" spans="1:2">
      <c r="A895" s="3"/>
      <c r="B895" s="3"/>
    </row>
    <row r="896" spans="1:2">
      <c r="A896" s="3"/>
      <c r="B896" s="3"/>
    </row>
    <row r="897" spans="1:2">
      <c r="A897" s="3"/>
      <c r="B897" s="3"/>
    </row>
    <row r="898" spans="1:2">
      <c r="A898" s="3"/>
      <c r="B898" s="3"/>
    </row>
    <row r="899" spans="1:2">
      <c r="A899" s="3"/>
      <c r="B899" s="3"/>
    </row>
    <row r="900" spans="1:2">
      <c r="A900" s="3"/>
      <c r="B900" s="3"/>
    </row>
    <row r="901" spans="1:2">
      <c r="A901" s="3"/>
      <c r="B901" s="3"/>
    </row>
    <row r="902" spans="1:2">
      <c r="A902" s="3"/>
      <c r="B902" s="3"/>
    </row>
    <row r="903" spans="1:2">
      <c r="A903" s="3"/>
      <c r="B903" s="3"/>
    </row>
    <row r="904" spans="1:2">
      <c r="A904" s="3"/>
      <c r="B904" s="3"/>
    </row>
    <row r="905" spans="1:2">
      <c r="A905" s="3"/>
      <c r="B905" s="3"/>
    </row>
    <row r="906" spans="1:2">
      <c r="A906" s="3"/>
      <c r="B906" s="3"/>
    </row>
    <row r="907" spans="1:2">
      <c r="A907" s="3"/>
      <c r="B907" s="3"/>
    </row>
    <row r="908" spans="1:2">
      <c r="A908" s="3"/>
      <c r="B908" s="3"/>
    </row>
    <row r="909" spans="1:2">
      <c r="A909" s="3"/>
      <c r="B909" s="3"/>
    </row>
    <row r="910" spans="1:2">
      <c r="A910" s="3"/>
      <c r="B910" s="3"/>
    </row>
    <row r="911" spans="1:2">
      <c r="A911" s="3"/>
      <c r="B911" s="3"/>
    </row>
    <row r="912" spans="1:2">
      <c r="A912" s="3"/>
      <c r="B912" s="3"/>
    </row>
    <row r="913" spans="1:2">
      <c r="A913" s="3"/>
      <c r="B913" s="3"/>
    </row>
    <row r="914" spans="1:2">
      <c r="A914" s="3"/>
      <c r="B914" s="3"/>
    </row>
    <row r="915" spans="1:2">
      <c r="A915" s="3"/>
      <c r="B915" s="3"/>
    </row>
    <row r="916" spans="1:2">
      <c r="A916" s="3"/>
      <c r="B916" s="3"/>
    </row>
    <row r="917" spans="1:2">
      <c r="A917" s="3"/>
      <c r="B917" s="3"/>
    </row>
    <row r="918" spans="1:2">
      <c r="A918" s="3"/>
      <c r="B918" s="3"/>
    </row>
    <row r="919" spans="1:2">
      <c r="A919" s="3"/>
      <c r="B919" s="3"/>
    </row>
    <row r="920" spans="1:2">
      <c r="A920" s="3"/>
      <c r="B920" s="3"/>
    </row>
    <row r="921" spans="1:2">
      <c r="A921" s="3"/>
      <c r="B921" s="3"/>
    </row>
    <row r="922" spans="1:2">
      <c r="A922" s="3"/>
      <c r="B922" s="3"/>
    </row>
    <row r="923" spans="1:2">
      <c r="A923" s="3"/>
      <c r="B923" s="3"/>
    </row>
    <row r="924" spans="1:2">
      <c r="A924" s="3"/>
      <c r="B924" s="3"/>
    </row>
    <row r="925" spans="1:2">
      <c r="A925" s="3"/>
      <c r="B925" s="3"/>
    </row>
    <row r="926" spans="1:2">
      <c r="A926" s="3"/>
      <c r="B926" s="3"/>
    </row>
    <row r="927" spans="1:2">
      <c r="A927" s="3"/>
      <c r="B927" s="3"/>
    </row>
    <row r="928" spans="1:2">
      <c r="A928" s="3"/>
      <c r="B928" s="3"/>
    </row>
    <row r="929" spans="1:2">
      <c r="A929" s="3"/>
      <c r="B929" s="3"/>
    </row>
    <row r="930" spans="1:2">
      <c r="A930" s="3"/>
      <c r="B930" s="3"/>
    </row>
    <row r="931" spans="1:2">
      <c r="A931" s="3"/>
      <c r="B931" s="3"/>
    </row>
    <row r="932" spans="1:2">
      <c r="A932" s="3"/>
      <c r="B932" s="3"/>
    </row>
    <row r="933" spans="1:2">
      <c r="A933" s="3"/>
      <c r="B933" s="3"/>
    </row>
    <row r="934" spans="1:2">
      <c r="A934" s="3"/>
      <c r="B934" s="3"/>
    </row>
    <row r="935" spans="1:2">
      <c r="A935" s="3"/>
      <c r="B935" s="3"/>
    </row>
    <row r="936" spans="1:2">
      <c r="A936" s="3"/>
      <c r="B936" s="3"/>
    </row>
    <row r="937" spans="1:2">
      <c r="A937" s="3"/>
      <c r="B937" s="3"/>
    </row>
    <row r="938" spans="1:2">
      <c r="A938" s="3"/>
      <c r="B938" s="3"/>
    </row>
    <row r="939" spans="1:2">
      <c r="A939" s="3"/>
      <c r="B939" s="3"/>
    </row>
    <row r="940" spans="1:2">
      <c r="A940" s="3"/>
      <c r="B940" s="3"/>
    </row>
    <row r="941" spans="1:2">
      <c r="A941" s="3"/>
      <c r="B941" s="3"/>
    </row>
    <row r="942" spans="1:2">
      <c r="A942" s="3"/>
      <c r="B942" s="3"/>
    </row>
    <row r="943" spans="1:2">
      <c r="A943" s="3"/>
      <c r="B943" s="3"/>
    </row>
    <row r="944" spans="1:2">
      <c r="A944" s="3"/>
      <c r="B944" s="3"/>
    </row>
    <row r="945" spans="1:2">
      <c r="A945" s="3"/>
      <c r="B945" s="3"/>
    </row>
    <row r="946" spans="1:2">
      <c r="A946" s="3"/>
      <c r="B946" s="3"/>
    </row>
    <row r="947" spans="1:2">
      <c r="A947" s="3"/>
      <c r="B947" s="3"/>
    </row>
    <row r="948" spans="1:2">
      <c r="A948" s="3"/>
      <c r="B948" s="3"/>
    </row>
    <row r="949" spans="1:2">
      <c r="A949" s="3"/>
      <c r="B949" s="3"/>
    </row>
    <row r="950" spans="1:2">
      <c r="A950" s="3"/>
      <c r="B950" s="3"/>
    </row>
    <row r="951" spans="1:2">
      <c r="A951" s="3"/>
      <c r="B951" s="3"/>
    </row>
    <row r="952" spans="1:2">
      <c r="A952" s="3"/>
      <c r="B952" s="3"/>
    </row>
    <row r="953" spans="1:2">
      <c r="A953" s="3"/>
      <c r="B953" s="3"/>
    </row>
    <row r="954" spans="1:2">
      <c r="A954" s="3"/>
      <c r="B954" s="3"/>
    </row>
    <row r="955" spans="1:2">
      <c r="A955" s="3"/>
      <c r="B955" s="3"/>
    </row>
    <row r="956" spans="1:2">
      <c r="A956" s="3"/>
      <c r="B956" s="3"/>
    </row>
    <row r="957" spans="1:2">
      <c r="A957" s="3"/>
      <c r="B957" s="3"/>
    </row>
    <row r="958" spans="1:2">
      <c r="A958" s="3"/>
      <c r="B958" s="3"/>
    </row>
    <row r="959" spans="1:2">
      <c r="A959" s="3"/>
      <c r="B959" s="3"/>
    </row>
    <row r="960" spans="1:2">
      <c r="A960" s="3"/>
      <c r="B960" s="3"/>
    </row>
    <row r="961" spans="1:2">
      <c r="A961" s="3"/>
      <c r="B961" s="3"/>
    </row>
    <row r="962" spans="1:2">
      <c r="A962" s="3"/>
      <c r="B962" s="3"/>
    </row>
    <row r="963" spans="1:2">
      <c r="A963" s="3"/>
      <c r="B963" s="3"/>
    </row>
    <row r="964" spans="1:2">
      <c r="A964" s="3"/>
      <c r="B964" s="3"/>
    </row>
    <row r="965" spans="1:2">
      <c r="A965" s="3"/>
      <c r="B965" s="3"/>
    </row>
    <row r="966" spans="1:2">
      <c r="A966" s="3"/>
      <c r="B966" s="3"/>
    </row>
    <row r="967" spans="1:2">
      <c r="A967" s="3"/>
      <c r="B967" s="3"/>
    </row>
    <row r="968" spans="1:2">
      <c r="A968" s="3"/>
      <c r="B968" s="3"/>
    </row>
    <row r="969" spans="1:2">
      <c r="A969" s="3"/>
      <c r="B969" s="3"/>
    </row>
    <row r="970" spans="1:2">
      <c r="A970" s="3"/>
      <c r="B970" s="3"/>
    </row>
    <row r="971" spans="1:2">
      <c r="A971" s="3"/>
      <c r="B971" s="3"/>
    </row>
    <row r="972" spans="1:2">
      <c r="A972" s="3"/>
      <c r="B972" s="3"/>
    </row>
    <row r="973" spans="1:2">
      <c r="A973" s="3"/>
      <c r="B973" s="3"/>
    </row>
    <row r="974" spans="1:2">
      <c r="A974" s="3"/>
      <c r="B974" s="3"/>
    </row>
    <row r="975" spans="1:2">
      <c r="A975" s="3"/>
      <c r="B975" s="3"/>
    </row>
    <row r="976" spans="1:2">
      <c r="A976" s="3"/>
      <c r="B976" s="3"/>
    </row>
    <row r="977" spans="1:2">
      <c r="A977" s="3"/>
      <c r="B977" s="3"/>
    </row>
    <row r="978" spans="1:2">
      <c r="A978" s="3"/>
      <c r="B978" s="3"/>
    </row>
    <row r="979" spans="1:2">
      <c r="A979" s="3"/>
      <c r="B979" s="3"/>
    </row>
    <row r="980" spans="1:2">
      <c r="A980" s="3"/>
      <c r="B980" s="3"/>
    </row>
    <row r="981" spans="1:2">
      <c r="A981" s="3"/>
      <c r="B981" s="3"/>
    </row>
    <row r="982" spans="1:2">
      <c r="A982" s="3"/>
      <c r="B982" s="3"/>
    </row>
    <row r="983" spans="1:2">
      <c r="A983" s="3"/>
      <c r="B983" s="3"/>
    </row>
    <row r="984" spans="1:2">
      <c r="A984" s="3"/>
      <c r="B984" s="3"/>
    </row>
    <row r="985" spans="1:2">
      <c r="A985" s="3"/>
      <c r="B985" s="3"/>
    </row>
    <row r="986" spans="1:2">
      <c r="A986" s="3"/>
      <c r="B986" s="3"/>
    </row>
    <row r="987" spans="1:2">
      <c r="A987" s="3"/>
      <c r="B987" s="3"/>
    </row>
    <row r="988" spans="1:2">
      <c r="A988" s="3"/>
      <c r="B988" s="3"/>
    </row>
    <row r="989" spans="1:2">
      <c r="A989" s="3"/>
      <c r="B989" s="3"/>
    </row>
    <row r="990" spans="1:2">
      <c r="A990" s="3"/>
      <c r="B990" s="3"/>
    </row>
    <row r="991" spans="1:2">
      <c r="A991" s="3"/>
      <c r="B991" s="3"/>
    </row>
    <row r="992" spans="1:2">
      <c r="A992" s="3"/>
      <c r="B992" s="3"/>
    </row>
    <row r="993" spans="1:2">
      <c r="A993" s="3"/>
      <c r="B993" s="3"/>
    </row>
    <row r="994" spans="1:2">
      <c r="A994" s="3"/>
      <c r="B994" s="3"/>
    </row>
    <row r="995" spans="1:2">
      <c r="A995" s="3"/>
      <c r="B995" s="3"/>
    </row>
    <row r="996" spans="1:2">
      <c r="A996" s="3"/>
      <c r="B996" s="3"/>
    </row>
    <row r="997" spans="1:2">
      <c r="A997" s="3"/>
      <c r="B997" s="3"/>
    </row>
    <row r="998" spans="1:2">
      <c r="A998" s="3"/>
      <c r="B998" s="3"/>
    </row>
    <row r="999" spans="1:2">
      <c r="A999" s="3"/>
      <c r="B999" s="3"/>
    </row>
    <row r="1000" spans="1:2">
      <c r="A1000" s="3"/>
      <c r="B1000" s="3"/>
    </row>
    <row r="1001" spans="1:2">
      <c r="A1001" s="3"/>
      <c r="B1001" s="3"/>
    </row>
    <row r="1002" spans="1:2">
      <c r="A1002" s="3"/>
      <c r="B1002" s="3"/>
    </row>
    <row r="1003" spans="1:2">
      <c r="A1003" s="3"/>
      <c r="B1003" s="3"/>
    </row>
    <row r="1004" spans="1:2">
      <c r="A1004" s="3"/>
      <c r="B1004" s="3"/>
    </row>
    <row r="1005" spans="1:2">
      <c r="A1005" s="3"/>
      <c r="B1005" s="3"/>
    </row>
    <row r="1006" spans="1:2">
      <c r="A1006" s="3"/>
      <c r="B1006" s="3"/>
    </row>
    <row r="1007" spans="1:2">
      <c r="A1007" s="3"/>
      <c r="B1007" s="3"/>
    </row>
    <row r="1008" spans="1:2">
      <c r="A1008" s="3"/>
      <c r="B1008" s="3"/>
    </row>
    <row r="1009" spans="1:2">
      <c r="A1009" s="3"/>
      <c r="B1009" s="3"/>
    </row>
    <row r="1010" spans="1:2">
      <c r="A1010" s="3"/>
      <c r="B1010" s="3"/>
    </row>
    <row r="1011" spans="1:2">
      <c r="A1011" s="3"/>
      <c r="B1011" s="3"/>
    </row>
    <row r="1012" spans="1:2">
      <c r="A1012" s="3"/>
      <c r="B1012" s="3"/>
    </row>
    <row r="1013" spans="1:2">
      <c r="A1013" s="3"/>
      <c r="B1013" s="3"/>
    </row>
    <row r="1014" spans="1:2">
      <c r="A1014" s="3"/>
      <c r="B1014" s="3"/>
    </row>
    <row r="1015" spans="1:2">
      <c r="A1015" s="3"/>
      <c r="B1015" s="3"/>
    </row>
    <row r="1016" spans="1:2">
      <c r="A1016" s="3"/>
      <c r="B1016" s="3"/>
    </row>
    <row r="1017" spans="1:2">
      <c r="A1017" s="3"/>
      <c r="B1017" s="3"/>
    </row>
    <row r="1018" spans="1:2">
      <c r="A1018" s="3"/>
      <c r="B1018" s="3"/>
    </row>
    <row r="1019" spans="1:2">
      <c r="A1019" s="3"/>
      <c r="B1019" s="3"/>
    </row>
    <row r="1020" spans="1:2">
      <c r="A1020" s="3"/>
      <c r="B1020" s="3"/>
    </row>
    <row r="1021" spans="1:2">
      <c r="A1021" s="3"/>
      <c r="B1021" s="3"/>
    </row>
    <row r="1022" spans="1:2">
      <c r="A1022" s="3"/>
      <c r="B1022" s="3"/>
    </row>
    <row r="1023" spans="1:2">
      <c r="A1023" s="3"/>
      <c r="B1023" s="3"/>
    </row>
    <row r="1024" spans="1:2">
      <c r="A1024" s="3"/>
      <c r="B1024" s="3"/>
    </row>
    <row r="1025" spans="1:2">
      <c r="A1025" s="3"/>
      <c r="B1025" s="3"/>
    </row>
    <row r="1026" spans="1:2">
      <c r="A1026" s="3"/>
      <c r="B1026" s="3"/>
    </row>
    <row r="1027" spans="1:2">
      <c r="A1027" s="3"/>
      <c r="B1027" s="3"/>
    </row>
    <row r="1028" spans="1:2">
      <c r="A1028" s="3"/>
      <c r="B1028" s="3"/>
    </row>
    <row r="1029" spans="1:2">
      <c r="A1029" s="3"/>
      <c r="B1029" s="3"/>
    </row>
    <row r="1030" spans="1:2">
      <c r="A1030" s="3"/>
      <c r="B1030" s="3"/>
    </row>
    <row r="1031" spans="1:2">
      <c r="A1031" s="3"/>
      <c r="B1031" s="3"/>
    </row>
    <row r="1032" spans="1:2">
      <c r="A1032" s="3"/>
      <c r="B1032" s="3"/>
    </row>
    <row r="1033" spans="1:2">
      <c r="A1033" s="3"/>
      <c r="B1033" s="3"/>
    </row>
    <row r="1034" spans="1:2">
      <c r="A1034" s="3"/>
      <c r="B1034" s="3"/>
    </row>
    <row r="1035" spans="1:2">
      <c r="A1035" s="3"/>
      <c r="B1035" s="3"/>
    </row>
  </sheetData>
  <mergeCells count="12">
    <mergeCell ref="C8:H8"/>
    <mergeCell ref="B9:H9"/>
    <mergeCell ref="B2:H2"/>
    <mergeCell ref="G3:H3"/>
    <mergeCell ref="B4:H4"/>
    <mergeCell ref="C6:H6"/>
    <mergeCell ref="C7:H7"/>
    <mergeCell ref="B10:H10"/>
    <mergeCell ref="F11:H11"/>
    <mergeCell ref="B12:H12"/>
    <mergeCell ref="B13:G13"/>
    <mergeCell ref="B14:G14"/>
  </mergeCells>
  <conditionalFormatting sqref="C6:H8">
    <cfRule type="expression" dxfId="2" priority="1">
      <formula>AND(NOT(ISBLANK(B6)), B6=TRUE)</formula>
    </cfRule>
  </conditionalFormatting>
  <dataValidations count="1">
    <dataValidation type="custom" allowBlank="1" showDropDown="1" showInputMessage="1" prompt="Enter text that contains 2059" sqref="C21" xr:uid="{00000000-0002-0000-0000-000000000000}">
      <formula1>NOT(ISERROR(SEARCH(("2059"),(C21))))</formula1>
    </dataValidation>
  </dataValidations>
  <hyperlinks>
    <hyperlink ref="C7" location="Data!A1" display="2. Examine the data in the Data sheet to see what you're working with.                                        " xr:uid="{00000000-0004-0000-0000-000000000000}"/>
    <hyperlink ref="C8" location="'1 - Unique baby names'!A1" display="3. Move on to the next Sheet 1 - Unique baby names!" xr:uid="{00000000-0004-0000-0000-000001000000}"/>
    <hyperlink ref="B10" r:id="rId1" xr:uid="{00000000-0004-0000-0000-000002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2001"/>
  <sheetViews>
    <sheetView workbookViewId="0">
      <pane ySplit="1" topLeftCell="B3" activePane="bottomLeft" state="frozen"/>
      <selection pane="bottomLeft" activeCell="B3" sqref="B3"/>
    </sheetView>
  </sheetViews>
  <sheetFormatPr defaultColWidth="12.5703125" defaultRowHeight="15.75" customHeight="1"/>
  <cols>
    <col min="1" max="1" width="29.42578125" customWidth="1"/>
    <col min="2" max="2" width="10.28515625" customWidth="1"/>
    <col min="3" max="3" width="7" customWidth="1"/>
    <col min="4" max="4" width="10.42578125" customWidth="1"/>
  </cols>
  <sheetData>
    <row r="1" spans="1:4">
      <c r="A1" s="16" t="s">
        <v>7</v>
      </c>
      <c r="B1" s="16" t="s">
        <v>8</v>
      </c>
      <c r="C1" s="16" t="s">
        <v>9</v>
      </c>
      <c r="D1" s="16" t="s">
        <v>10</v>
      </c>
    </row>
    <row r="2" spans="1:4">
      <c r="A2" s="16" t="s">
        <v>11</v>
      </c>
      <c r="B2" s="16" t="s">
        <v>12</v>
      </c>
      <c r="C2" s="17">
        <v>67828</v>
      </c>
      <c r="D2" s="17">
        <v>1973</v>
      </c>
    </row>
    <row r="3" spans="1:4">
      <c r="A3" s="16" t="s">
        <v>13</v>
      </c>
      <c r="B3" s="16" t="s">
        <v>14</v>
      </c>
      <c r="C3" s="17">
        <v>62446</v>
      </c>
      <c r="D3" s="17">
        <v>1973</v>
      </c>
    </row>
    <row r="4" spans="1:4">
      <c r="A4" s="16" t="s">
        <v>15</v>
      </c>
      <c r="B4" s="16" t="s">
        <v>12</v>
      </c>
      <c r="C4" s="17">
        <v>48316</v>
      </c>
      <c r="D4" s="17">
        <v>1973</v>
      </c>
    </row>
    <row r="5" spans="1:4">
      <c r="A5" s="16" t="s">
        <v>16</v>
      </c>
      <c r="B5" s="16" t="s">
        <v>12</v>
      </c>
      <c r="C5" s="17">
        <v>46682</v>
      </c>
      <c r="D5" s="17">
        <v>1973</v>
      </c>
    </row>
    <row r="6" spans="1:4">
      <c r="A6" s="16" t="s">
        <v>17</v>
      </c>
      <c r="B6" s="16" t="s">
        <v>12</v>
      </c>
      <c r="C6" s="17">
        <v>42854</v>
      </c>
      <c r="D6" s="17">
        <v>1973</v>
      </c>
    </row>
    <row r="7" spans="1:4">
      <c r="A7" s="16" t="s">
        <v>18</v>
      </c>
      <c r="B7" s="16" t="s">
        <v>12</v>
      </c>
      <c r="C7" s="17">
        <v>41095</v>
      </c>
      <c r="D7" s="17">
        <v>1973</v>
      </c>
    </row>
    <row r="8" spans="1:4">
      <c r="A8" s="16" t="s">
        <v>19</v>
      </c>
      <c r="B8" s="16" t="s">
        <v>12</v>
      </c>
      <c r="C8" s="17">
        <v>39178</v>
      </c>
      <c r="D8" s="17">
        <v>1973</v>
      </c>
    </row>
    <row r="9" spans="1:4">
      <c r="A9" s="16" t="s">
        <v>20</v>
      </c>
      <c r="B9" s="16" t="s">
        <v>12</v>
      </c>
      <c r="C9" s="17">
        <v>38693</v>
      </c>
      <c r="D9" s="17">
        <v>1973</v>
      </c>
    </row>
    <row r="10" spans="1:4">
      <c r="A10" s="16" t="s">
        <v>21</v>
      </c>
      <c r="B10" s="16" t="s">
        <v>12</v>
      </c>
      <c r="C10" s="17">
        <v>28019</v>
      </c>
      <c r="D10" s="17">
        <v>1973</v>
      </c>
    </row>
    <row r="11" spans="1:4">
      <c r="A11" s="16" t="s">
        <v>22</v>
      </c>
      <c r="B11" s="16" t="s">
        <v>14</v>
      </c>
      <c r="C11" s="17">
        <v>26964</v>
      </c>
      <c r="D11" s="17">
        <v>1973</v>
      </c>
    </row>
    <row r="12" spans="1:4">
      <c r="A12" s="16" t="s">
        <v>23</v>
      </c>
      <c r="B12" s="16" t="s">
        <v>14</v>
      </c>
      <c r="C12" s="17">
        <v>26934</v>
      </c>
      <c r="D12" s="17">
        <v>1973</v>
      </c>
    </row>
    <row r="13" spans="1:4">
      <c r="A13" s="16" t="s">
        <v>24</v>
      </c>
      <c r="B13" s="16" t="s">
        <v>12</v>
      </c>
      <c r="C13" s="17">
        <v>24535</v>
      </c>
      <c r="D13" s="17">
        <v>1973</v>
      </c>
    </row>
    <row r="14" spans="1:4">
      <c r="A14" s="16" t="s">
        <v>25</v>
      </c>
      <c r="B14" s="16" t="s">
        <v>12</v>
      </c>
      <c r="C14" s="17">
        <v>23682</v>
      </c>
      <c r="D14" s="17">
        <v>1973</v>
      </c>
    </row>
    <row r="15" spans="1:4">
      <c r="A15" s="16" t="s">
        <v>26</v>
      </c>
      <c r="B15" s="16" t="s">
        <v>14</v>
      </c>
      <c r="C15" s="17">
        <v>23532</v>
      </c>
      <c r="D15" s="17">
        <v>1973</v>
      </c>
    </row>
    <row r="16" spans="1:4">
      <c r="A16" s="16" t="s">
        <v>27</v>
      </c>
      <c r="B16" s="16" t="s">
        <v>14</v>
      </c>
      <c r="C16" s="17">
        <v>22480</v>
      </c>
      <c r="D16" s="17">
        <v>1973</v>
      </c>
    </row>
    <row r="17" spans="1:4">
      <c r="A17" s="16" t="s">
        <v>28</v>
      </c>
      <c r="B17" s="16" t="s">
        <v>12</v>
      </c>
      <c r="C17" s="17">
        <v>21334</v>
      </c>
      <c r="D17" s="17">
        <v>1973</v>
      </c>
    </row>
    <row r="18" spans="1:4">
      <c r="A18" s="16" t="s">
        <v>29</v>
      </c>
      <c r="B18" s="16" t="s">
        <v>14</v>
      </c>
      <c r="C18" s="17">
        <v>19346</v>
      </c>
      <c r="D18" s="17">
        <v>1973</v>
      </c>
    </row>
    <row r="19" spans="1:4">
      <c r="A19" s="16" t="s">
        <v>30</v>
      </c>
      <c r="B19" s="16" t="s">
        <v>14</v>
      </c>
      <c r="C19" s="17">
        <v>17263</v>
      </c>
      <c r="D19" s="17">
        <v>1973</v>
      </c>
    </row>
    <row r="20" spans="1:4">
      <c r="A20" s="16" t="s">
        <v>31</v>
      </c>
      <c r="B20" s="16" t="s">
        <v>12</v>
      </c>
      <c r="C20" s="17">
        <v>16420</v>
      </c>
      <c r="D20" s="17">
        <v>1973</v>
      </c>
    </row>
    <row r="21" spans="1:4">
      <c r="A21" s="16" t="s">
        <v>32</v>
      </c>
      <c r="B21" s="16" t="s">
        <v>14</v>
      </c>
      <c r="C21" s="17">
        <v>13924</v>
      </c>
      <c r="D21" s="17">
        <v>1973</v>
      </c>
    </row>
    <row r="22" spans="1:4">
      <c r="A22" s="16" t="s">
        <v>33</v>
      </c>
      <c r="B22" s="16" t="s">
        <v>14</v>
      </c>
      <c r="C22" s="17">
        <v>12358</v>
      </c>
      <c r="D22" s="17">
        <v>1973</v>
      </c>
    </row>
    <row r="23" spans="1:4">
      <c r="A23" s="16" t="s">
        <v>34</v>
      </c>
      <c r="B23" s="16" t="s">
        <v>12</v>
      </c>
      <c r="C23" s="17">
        <v>10729</v>
      </c>
      <c r="D23" s="17">
        <v>1973</v>
      </c>
    </row>
    <row r="24" spans="1:4">
      <c r="A24" s="16" t="s">
        <v>35</v>
      </c>
      <c r="B24" s="16" t="s">
        <v>12</v>
      </c>
      <c r="C24" s="17">
        <v>10511</v>
      </c>
      <c r="D24" s="17">
        <v>1973</v>
      </c>
    </row>
    <row r="25" spans="1:4">
      <c r="A25" s="16" t="s">
        <v>36</v>
      </c>
      <c r="B25" s="16" t="s">
        <v>12</v>
      </c>
      <c r="C25" s="17">
        <v>10274</v>
      </c>
      <c r="D25" s="17">
        <v>1973</v>
      </c>
    </row>
    <row r="26" spans="1:4">
      <c r="A26" s="16" t="s">
        <v>37</v>
      </c>
      <c r="B26" s="16" t="s">
        <v>12</v>
      </c>
      <c r="C26" s="17">
        <v>8062</v>
      </c>
      <c r="D26" s="17">
        <v>1973</v>
      </c>
    </row>
    <row r="27" spans="1:4">
      <c r="A27" s="16" t="s">
        <v>38</v>
      </c>
      <c r="B27" s="16" t="s">
        <v>14</v>
      </c>
      <c r="C27" s="17">
        <v>7226</v>
      </c>
      <c r="D27" s="17">
        <v>1973</v>
      </c>
    </row>
    <row r="28" spans="1:4">
      <c r="A28" s="16" t="s">
        <v>39</v>
      </c>
      <c r="B28" s="16" t="s">
        <v>14</v>
      </c>
      <c r="C28" s="17">
        <v>7215</v>
      </c>
      <c r="D28" s="17">
        <v>1973</v>
      </c>
    </row>
    <row r="29" spans="1:4">
      <c r="A29" s="16" t="s">
        <v>40</v>
      </c>
      <c r="B29" s="16" t="s">
        <v>14</v>
      </c>
      <c r="C29" s="17">
        <v>6105</v>
      </c>
      <c r="D29" s="17">
        <v>1973</v>
      </c>
    </row>
    <row r="30" spans="1:4">
      <c r="A30" s="16" t="s">
        <v>41</v>
      </c>
      <c r="B30" s="16" t="s">
        <v>12</v>
      </c>
      <c r="C30" s="17">
        <v>6078</v>
      </c>
      <c r="D30" s="17">
        <v>1973</v>
      </c>
    </row>
    <row r="31" spans="1:4">
      <c r="A31" s="16" t="s">
        <v>42</v>
      </c>
      <c r="B31" s="16" t="s">
        <v>14</v>
      </c>
      <c r="C31" s="17">
        <v>5626</v>
      </c>
      <c r="D31" s="17">
        <v>1973</v>
      </c>
    </row>
    <row r="32" spans="1:4">
      <c r="A32" s="16" t="s">
        <v>43</v>
      </c>
      <c r="B32" s="16" t="s">
        <v>12</v>
      </c>
      <c r="C32" s="17">
        <v>5069</v>
      </c>
      <c r="D32" s="17">
        <v>1973</v>
      </c>
    </row>
    <row r="33" spans="1:4">
      <c r="A33" s="16" t="s">
        <v>44</v>
      </c>
      <c r="B33" s="16" t="s">
        <v>12</v>
      </c>
      <c r="C33" s="17">
        <v>3153</v>
      </c>
      <c r="D33" s="17">
        <v>1973</v>
      </c>
    </row>
    <row r="34" spans="1:4">
      <c r="A34" s="16" t="s">
        <v>45</v>
      </c>
      <c r="B34" s="16" t="s">
        <v>14</v>
      </c>
      <c r="C34" s="17">
        <v>3028</v>
      </c>
      <c r="D34" s="17">
        <v>1973</v>
      </c>
    </row>
    <row r="35" spans="1:4">
      <c r="A35" s="16" t="s">
        <v>46</v>
      </c>
      <c r="B35" s="16" t="s">
        <v>12</v>
      </c>
      <c r="C35" s="17">
        <v>2125</v>
      </c>
      <c r="D35" s="17">
        <v>1973</v>
      </c>
    </row>
    <row r="36" spans="1:4">
      <c r="A36" s="16" t="s">
        <v>47</v>
      </c>
      <c r="B36" s="16" t="s">
        <v>14</v>
      </c>
      <c r="C36" s="17">
        <v>2118</v>
      </c>
      <c r="D36" s="17">
        <v>1973</v>
      </c>
    </row>
    <row r="37" spans="1:4">
      <c r="A37" s="16" t="s">
        <v>48</v>
      </c>
      <c r="B37" s="16" t="s">
        <v>14</v>
      </c>
      <c r="C37" s="17">
        <v>1250</v>
      </c>
      <c r="D37" s="17">
        <v>1973</v>
      </c>
    </row>
    <row r="38" spans="1:4">
      <c r="A38" s="16" t="s">
        <v>49</v>
      </c>
      <c r="B38" s="16" t="s">
        <v>14</v>
      </c>
      <c r="C38" s="17">
        <v>1097</v>
      </c>
      <c r="D38" s="17">
        <v>1973</v>
      </c>
    </row>
    <row r="39" spans="1:4">
      <c r="A39" s="16" t="s">
        <v>50</v>
      </c>
      <c r="B39" s="16" t="s">
        <v>14</v>
      </c>
      <c r="C39" s="17">
        <v>419</v>
      </c>
      <c r="D39" s="17">
        <v>1973</v>
      </c>
    </row>
    <row r="40" spans="1:4">
      <c r="A40" s="16" t="s">
        <v>51</v>
      </c>
      <c r="B40" s="16" t="s">
        <v>14</v>
      </c>
      <c r="C40" s="17">
        <v>362</v>
      </c>
      <c r="D40" s="17">
        <v>1973</v>
      </c>
    </row>
    <row r="41" spans="1:4">
      <c r="A41" s="16" t="s">
        <v>52</v>
      </c>
      <c r="B41" s="16" t="s">
        <v>14</v>
      </c>
      <c r="C41" s="17">
        <v>300</v>
      </c>
      <c r="D41" s="17">
        <v>1973</v>
      </c>
    </row>
    <row r="42" spans="1:4">
      <c r="A42" s="16" t="s">
        <v>11</v>
      </c>
      <c r="B42" s="16" t="s">
        <v>12</v>
      </c>
      <c r="C42" s="17">
        <v>67550</v>
      </c>
      <c r="D42" s="17">
        <v>1974</v>
      </c>
    </row>
    <row r="43" spans="1:4">
      <c r="A43" s="16" t="s">
        <v>13</v>
      </c>
      <c r="B43" s="16" t="s">
        <v>14</v>
      </c>
      <c r="C43" s="17">
        <v>63110</v>
      </c>
      <c r="D43" s="17">
        <v>1974</v>
      </c>
    </row>
    <row r="44" spans="1:4">
      <c r="A44" s="16" t="s">
        <v>16</v>
      </c>
      <c r="B44" s="16" t="s">
        <v>12</v>
      </c>
      <c r="C44" s="17">
        <v>54762</v>
      </c>
      <c r="D44" s="17">
        <v>1974</v>
      </c>
    </row>
    <row r="45" spans="1:4">
      <c r="A45" s="16" t="s">
        <v>15</v>
      </c>
      <c r="B45" s="16" t="s">
        <v>12</v>
      </c>
      <c r="C45" s="17">
        <v>48593</v>
      </c>
      <c r="D45" s="17">
        <v>1974</v>
      </c>
    </row>
    <row r="46" spans="1:4">
      <c r="A46" s="16" t="s">
        <v>18</v>
      </c>
      <c r="B46" s="16" t="s">
        <v>12</v>
      </c>
      <c r="C46" s="17">
        <v>41804</v>
      </c>
      <c r="D46" s="17">
        <v>1974</v>
      </c>
    </row>
    <row r="47" spans="1:4">
      <c r="A47" s="16" t="s">
        <v>17</v>
      </c>
      <c r="B47" s="16" t="s">
        <v>12</v>
      </c>
      <c r="C47" s="17">
        <v>41345</v>
      </c>
      <c r="D47" s="17">
        <v>1974</v>
      </c>
    </row>
    <row r="48" spans="1:4">
      <c r="A48" s="16" t="s">
        <v>19</v>
      </c>
      <c r="B48" s="16" t="s">
        <v>12</v>
      </c>
      <c r="C48" s="17">
        <v>37628</v>
      </c>
      <c r="D48" s="17">
        <v>1974</v>
      </c>
    </row>
    <row r="49" spans="1:4">
      <c r="A49" s="16" t="s">
        <v>20</v>
      </c>
      <c r="B49" s="16" t="s">
        <v>12</v>
      </c>
      <c r="C49" s="17">
        <v>37017</v>
      </c>
      <c r="D49" s="17">
        <v>1974</v>
      </c>
    </row>
    <row r="50" spans="1:4">
      <c r="A50" s="16" t="s">
        <v>22</v>
      </c>
      <c r="B50" s="16" t="s">
        <v>14</v>
      </c>
      <c r="C50" s="17">
        <v>29564</v>
      </c>
      <c r="D50" s="17">
        <v>1974</v>
      </c>
    </row>
    <row r="51" spans="1:4">
      <c r="A51" s="16" t="s">
        <v>24</v>
      </c>
      <c r="B51" s="16" t="s">
        <v>12</v>
      </c>
      <c r="C51" s="17">
        <v>27207</v>
      </c>
      <c r="D51" s="17">
        <v>1974</v>
      </c>
    </row>
    <row r="52" spans="1:4">
      <c r="A52" s="16" t="s">
        <v>21</v>
      </c>
      <c r="B52" s="16" t="s">
        <v>12</v>
      </c>
      <c r="C52" s="17">
        <v>26984</v>
      </c>
      <c r="D52" s="17">
        <v>1974</v>
      </c>
    </row>
    <row r="53" spans="1:4">
      <c r="A53" s="16" t="s">
        <v>23</v>
      </c>
      <c r="B53" s="16" t="s">
        <v>14</v>
      </c>
      <c r="C53" s="17">
        <v>25830</v>
      </c>
      <c r="D53" s="17">
        <v>1974</v>
      </c>
    </row>
    <row r="54" spans="1:4">
      <c r="A54" s="16" t="s">
        <v>25</v>
      </c>
      <c r="B54" s="16" t="s">
        <v>12</v>
      </c>
      <c r="C54" s="17">
        <v>23838</v>
      </c>
      <c r="D54" s="17">
        <v>1974</v>
      </c>
    </row>
    <row r="55" spans="1:4">
      <c r="A55" s="16" t="s">
        <v>29</v>
      </c>
      <c r="B55" s="16" t="s">
        <v>14</v>
      </c>
      <c r="C55" s="17">
        <v>23181</v>
      </c>
      <c r="D55" s="17">
        <v>1974</v>
      </c>
    </row>
    <row r="56" spans="1:4">
      <c r="A56" s="16" t="s">
        <v>26</v>
      </c>
      <c r="B56" s="16" t="s">
        <v>14</v>
      </c>
      <c r="C56" s="17">
        <v>22424</v>
      </c>
      <c r="D56" s="17">
        <v>1974</v>
      </c>
    </row>
    <row r="57" spans="1:4">
      <c r="A57" s="16" t="s">
        <v>27</v>
      </c>
      <c r="B57" s="16" t="s">
        <v>14</v>
      </c>
      <c r="C57" s="17">
        <v>22165</v>
      </c>
      <c r="D57" s="17">
        <v>1974</v>
      </c>
    </row>
    <row r="58" spans="1:4">
      <c r="A58" s="16" t="s">
        <v>28</v>
      </c>
      <c r="B58" s="16" t="s">
        <v>12</v>
      </c>
      <c r="C58" s="17">
        <v>21835</v>
      </c>
      <c r="D58" s="17">
        <v>1974</v>
      </c>
    </row>
    <row r="59" spans="1:4">
      <c r="A59" s="16" t="s">
        <v>30</v>
      </c>
      <c r="B59" s="16" t="s">
        <v>14</v>
      </c>
      <c r="C59" s="17">
        <v>16981</v>
      </c>
      <c r="D59" s="17">
        <v>1974</v>
      </c>
    </row>
    <row r="60" spans="1:4">
      <c r="A60" s="16" t="s">
        <v>31</v>
      </c>
      <c r="B60" s="16" t="s">
        <v>12</v>
      </c>
      <c r="C60" s="17">
        <v>16392</v>
      </c>
      <c r="D60" s="17">
        <v>1974</v>
      </c>
    </row>
    <row r="61" spans="1:4">
      <c r="A61" s="16" t="s">
        <v>35</v>
      </c>
      <c r="B61" s="16" t="s">
        <v>12</v>
      </c>
      <c r="C61" s="17">
        <v>13186</v>
      </c>
      <c r="D61" s="17">
        <v>1974</v>
      </c>
    </row>
    <row r="62" spans="1:4">
      <c r="A62" s="16" t="s">
        <v>32</v>
      </c>
      <c r="B62" s="16" t="s">
        <v>14</v>
      </c>
      <c r="C62" s="17">
        <v>13116</v>
      </c>
      <c r="D62" s="17">
        <v>1974</v>
      </c>
    </row>
    <row r="63" spans="1:4">
      <c r="A63" s="16" t="s">
        <v>33</v>
      </c>
      <c r="B63" s="16" t="s">
        <v>14</v>
      </c>
      <c r="C63" s="17">
        <v>12264</v>
      </c>
      <c r="D63" s="17">
        <v>1974</v>
      </c>
    </row>
    <row r="64" spans="1:4">
      <c r="A64" s="16" t="s">
        <v>34</v>
      </c>
      <c r="B64" s="16" t="s">
        <v>12</v>
      </c>
      <c r="C64" s="17">
        <v>11781</v>
      </c>
      <c r="D64" s="17">
        <v>1974</v>
      </c>
    </row>
    <row r="65" spans="1:4">
      <c r="A65" s="16" t="s">
        <v>37</v>
      </c>
      <c r="B65" s="16" t="s">
        <v>12</v>
      </c>
      <c r="C65" s="17">
        <v>11600</v>
      </c>
      <c r="D65" s="17">
        <v>1974</v>
      </c>
    </row>
    <row r="66" spans="1:4">
      <c r="A66" s="16" t="s">
        <v>38</v>
      </c>
      <c r="B66" s="16" t="s">
        <v>14</v>
      </c>
      <c r="C66" s="17">
        <v>10653</v>
      </c>
      <c r="D66" s="17">
        <v>1974</v>
      </c>
    </row>
    <row r="67" spans="1:4">
      <c r="A67" s="16" t="s">
        <v>36</v>
      </c>
      <c r="B67" s="16" t="s">
        <v>12</v>
      </c>
      <c r="C67" s="17">
        <v>10234</v>
      </c>
      <c r="D67" s="17">
        <v>1974</v>
      </c>
    </row>
    <row r="68" spans="1:4">
      <c r="A68" s="16" t="s">
        <v>39</v>
      </c>
      <c r="B68" s="16" t="s">
        <v>14</v>
      </c>
      <c r="C68" s="17">
        <v>9791</v>
      </c>
      <c r="D68" s="17">
        <v>1974</v>
      </c>
    </row>
    <row r="69" spans="1:4">
      <c r="A69" s="16" t="s">
        <v>42</v>
      </c>
      <c r="B69" s="16" t="s">
        <v>14</v>
      </c>
      <c r="C69" s="17">
        <v>7474</v>
      </c>
      <c r="D69" s="17">
        <v>1974</v>
      </c>
    </row>
    <row r="70" spans="1:4">
      <c r="A70" s="16" t="s">
        <v>41</v>
      </c>
      <c r="B70" s="16" t="s">
        <v>12</v>
      </c>
      <c r="C70" s="17">
        <v>7429</v>
      </c>
      <c r="D70" s="17">
        <v>1974</v>
      </c>
    </row>
    <row r="71" spans="1:4">
      <c r="A71" s="16" t="s">
        <v>40</v>
      </c>
      <c r="B71" s="16" t="s">
        <v>14</v>
      </c>
      <c r="C71" s="17">
        <v>7399</v>
      </c>
      <c r="D71" s="17">
        <v>1974</v>
      </c>
    </row>
    <row r="72" spans="1:4">
      <c r="A72" s="16" t="s">
        <v>43</v>
      </c>
      <c r="B72" s="16" t="s">
        <v>12</v>
      </c>
      <c r="C72" s="17">
        <v>5859</v>
      </c>
      <c r="D72" s="17">
        <v>1974</v>
      </c>
    </row>
    <row r="73" spans="1:4">
      <c r="A73" s="16" t="s">
        <v>45</v>
      </c>
      <c r="B73" s="16" t="s">
        <v>14</v>
      </c>
      <c r="C73" s="17">
        <v>4330</v>
      </c>
      <c r="D73" s="17">
        <v>1974</v>
      </c>
    </row>
    <row r="74" spans="1:4">
      <c r="A74" s="16" t="s">
        <v>44</v>
      </c>
      <c r="B74" s="16" t="s">
        <v>12</v>
      </c>
      <c r="C74" s="17">
        <v>3218</v>
      </c>
      <c r="D74" s="17">
        <v>1974</v>
      </c>
    </row>
    <row r="75" spans="1:4">
      <c r="A75" s="16" t="s">
        <v>46</v>
      </c>
      <c r="B75" s="16" t="s">
        <v>12</v>
      </c>
      <c r="C75" s="17">
        <v>2959</v>
      </c>
      <c r="D75" s="17">
        <v>1974</v>
      </c>
    </row>
    <row r="76" spans="1:4">
      <c r="A76" s="16" t="s">
        <v>47</v>
      </c>
      <c r="B76" s="16" t="s">
        <v>14</v>
      </c>
      <c r="C76" s="17">
        <v>2253</v>
      </c>
      <c r="D76" s="17">
        <v>1974</v>
      </c>
    </row>
    <row r="77" spans="1:4">
      <c r="A77" s="16" t="s">
        <v>48</v>
      </c>
      <c r="B77" s="16" t="s">
        <v>14</v>
      </c>
      <c r="C77" s="17">
        <v>1624</v>
      </c>
      <c r="D77" s="17">
        <v>1974</v>
      </c>
    </row>
    <row r="78" spans="1:4">
      <c r="A78" s="16" t="s">
        <v>49</v>
      </c>
      <c r="B78" s="16" t="s">
        <v>14</v>
      </c>
      <c r="C78" s="17">
        <v>1394</v>
      </c>
      <c r="D78" s="17">
        <v>1974</v>
      </c>
    </row>
    <row r="79" spans="1:4">
      <c r="A79" s="16" t="s">
        <v>51</v>
      </c>
      <c r="B79" s="16" t="s">
        <v>14</v>
      </c>
      <c r="C79" s="17">
        <v>507</v>
      </c>
      <c r="D79" s="17">
        <v>1974</v>
      </c>
    </row>
    <row r="80" spans="1:4">
      <c r="A80" s="16" t="s">
        <v>50</v>
      </c>
      <c r="B80" s="16" t="s">
        <v>14</v>
      </c>
      <c r="C80" s="17">
        <v>492</v>
      </c>
      <c r="D80" s="17">
        <v>1974</v>
      </c>
    </row>
    <row r="81" spans="1:4">
      <c r="A81" s="16" t="s">
        <v>52</v>
      </c>
      <c r="B81" s="16" t="s">
        <v>14</v>
      </c>
      <c r="C81" s="17">
        <v>326</v>
      </c>
      <c r="D81" s="17">
        <v>1974</v>
      </c>
    </row>
    <row r="82" spans="1:4">
      <c r="A82" s="16" t="s">
        <v>11</v>
      </c>
      <c r="B82" s="16" t="s">
        <v>12</v>
      </c>
      <c r="C82" s="17">
        <v>68432</v>
      </c>
      <c r="D82" s="17">
        <v>1975</v>
      </c>
    </row>
    <row r="83" spans="1:4">
      <c r="A83" s="16" t="s">
        <v>13</v>
      </c>
      <c r="B83" s="16" t="s">
        <v>14</v>
      </c>
      <c r="C83" s="17">
        <v>58188</v>
      </c>
      <c r="D83" s="17">
        <v>1975</v>
      </c>
    </row>
    <row r="84" spans="1:4">
      <c r="A84" s="16" t="s">
        <v>16</v>
      </c>
      <c r="B84" s="16" t="s">
        <v>12</v>
      </c>
      <c r="C84" s="17">
        <v>52173</v>
      </c>
      <c r="D84" s="17">
        <v>1975</v>
      </c>
    </row>
    <row r="85" spans="1:4">
      <c r="A85" s="16" t="s">
        <v>15</v>
      </c>
      <c r="B85" s="16" t="s">
        <v>12</v>
      </c>
      <c r="C85" s="17">
        <v>46581</v>
      </c>
      <c r="D85" s="17">
        <v>1975</v>
      </c>
    </row>
    <row r="86" spans="1:4">
      <c r="A86" s="16" t="s">
        <v>17</v>
      </c>
      <c r="B86" s="16" t="s">
        <v>12</v>
      </c>
      <c r="C86" s="17">
        <v>39576</v>
      </c>
      <c r="D86" s="17">
        <v>1975</v>
      </c>
    </row>
    <row r="87" spans="1:4">
      <c r="A87" s="16" t="s">
        <v>18</v>
      </c>
      <c r="B87" s="16" t="s">
        <v>12</v>
      </c>
      <c r="C87" s="17">
        <v>39173</v>
      </c>
      <c r="D87" s="17">
        <v>1975</v>
      </c>
    </row>
    <row r="88" spans="1:4">
      <c r="A88" s="16" t="s">
        <v>20</v>
      </c>
      <c r="B88" s="16" t="s">
        <v>12</v>
      </c>
      <c r="C88" s="17">
        <v>35316</v>
      </c>
      <c r="D88" s="17">
        <v>1975</v>
      </c>
    </row>
    <row r="89" spans="1:4">
      <c r="A89" s="16" t="s">
        <v>19</v>
      </c>
      <c r="B89" s="16" t="s">
        <v>12</v>
      </c>
      <c r="C89" s="17">
        <v>35077</v>
      </c>
      <c r="D89" s="17">
        <v>1975</v>
      </c>
    </row>
    <row r="90" spans="1:4">
      <c r="A90" s="16" t="s">
        <v>22</v>
      </c>
      <c r="B90" s="16" t="s">
        <v>14</v>
      </c>
      <c r="C90" s="17">
        <v>32254</v>
      </c>
      <c r="D90" s="17">
        <v>1975</v>
      </c>
    </row>
    <row r="91" spans="1:4">
      <c r="A91" s="16" t="s">
        <v>24</v>
      </c>
      <c r="B91" s="16" t="s">
        <v>12</v>
      </c>
      <c r="C91" s="17">
        <v>28547</v>
      </c>
      <c r="D91" s="17">
        <v>1975</v>
      </c>
    </row>
    <row r="92" spans="1:4">
      <c r="A92" s="16" t="s">
        <v>21</v>
      </c>
      <c r="B92" s="16" t="s">
        <v>12</v>
      </c>
      <c r="C92" s="17">
        <v>25567</v>
      </c>
      <c r="D92" s="17">
        <v>1975</v>
      </c>
    </row>
    <row r="93" spans="1:4">
      <c r="A93" s="16" t="s">
        <v>29</v>
      </c>
      <c r="B93" s="16" t="s">
        <v>14</v>
      </c>
      <c r="C93" s="17">
        <v>24302</v>
      </c>
      <c r="D93" s="17">
        <v>1975</v>
      </c>
    </row>
    <row r="94" spans="1:4">
      <c r="A94" s="16" t="s">
        <v>27</v>
      </c>
      <c r="B94" s="16" t="s">
        <v>14</v>
      </c>
      <c r="C94" s="17">
        <v>24169</v>
      </c>
      <c r="D94" s="17">
        <v>1975</v>
      </c>
    </row>
    <row r="95" spans="1:4">
      <c r="A95" s="16" t="s">
        <v>25</v>
      </c>
      <c r="B95" s="16" t="s">
        <v>12</v>
      </c>
      <c r="C95" s="17">
        <v>23823</v>
      </c>
      <c r="D95" s="17">
        <v>1975</v>
      </c>
    </row>
    <row r="96" spans="1:4">
      <c r="A96" s="16" t="s">
        <v>23</v>
      </c>
      <c r="B96" s="16" t="s">
        <v>14</v>
      </c>
      <c r="C96" s="17">
        <v>22664</v>
      </c>
      <c r="D96" s="17">
        <v>1975</v>
      </c>
    </row>
    <row r="97" spans="1:4">
      <c r="A97" s="16" t="s">
        <v>28</v>
      </c>
      <c r="B97" s="16" t="s">
        <v>12</v>
      </c>
      <c r="C97" s="17">
        <v>22131</v>
      </c>
      <c r="D97" s="17">
        <v>1975</v>
      </c>
    </row>
    <row r="98" spans="1:4">
      <c r="A98" s="16" t="s">
        <v>26</v>
      </c>
      <c r="B98" s="16" t="s">
        <v>14</v>
      </c>
      <c r="C98" s="17">
        <v>20260</v>
      </c>
      <c r="D98" s="17">
        <v>1975</v>
      </c>
    </row>
    <row r="99" spans="1:4">
      <c r="A99" s="16" t="s">
        <v>31</v>
      </c>
      <c r="B99" s="16" t="s">
        <v>12</v>
      </c>
      <c r="C99" s="17">
        <v>16491</v>
      </c>
      <c r="D99" s="17">
        <v>1975</v>
      </c>
    </row>
    <row r="100" spans="1:4">
      <c r="A100" s="16" t="s">
        <v>30</v>
      </c>
      <c r="B100" s="16" t="s">
        <v>14</v>
      </c>
      <c r="C100" s="17">
        <v>15774</v>
      </c>
      <c r="D100" s="17">
        <v>1975</v>
      </c>
    </row>
    <row r="101" spans="1:4">
      <c r="A101" s="16" t="s">
        <v>35</v>
      </c>
      <c r="B101" s="16" t="s">
        <v>12</v>
      </c>
      <c r="C101" s="17">
        <v>15301</v>
      </c>
      <c r="D101" s="17">
        <v>1975</v>
      </c>
    </row>
    <row r="102" spans="1:4">
      <c r="A102" s="16" t="s">
        <v>37</v>
      </c>
      <c r="B102" s="16" t="s">
        <v>12</v>
      </c>
      <c r="C102" s="17">
        <v>14565</v>
      </c>
      <c r="D102" s="17">
        <v>1975</v>
      </c>
    </row>
    <row r="103" spans="1:4">
      <c r="A103" s="16" t="s">
        <v>32</v>
      </c>
      <c r="B103" s="16" t="s">
        <v>14</v>
      </c>
      <c r="C103" s="17">
        <v>14276</v>
      </c>
      <c r="D103" s="17">
        <v>1975</v>
      </c>
    </row>
    <row r="104" spans="1:4">
      <c r="A104" s="16" t="s">
        <v>38</v>
      </c>
      <c r="B104" s="16" t="s">
        <v>14</v>
      </c>
      <c r="C104" s="17">
        <v>12930</v>
      </c>
      <c r="D104" s="17">
        <v>1975</v>
      </c>
    </row>
    <row r="105" spans="1:4">
      <c r="A105" s="16" t="s">
        <v>34</v>
      </c>
      <c r="B105" s="16" t="s">
        <v>12</v>
      </c>
      <c r="C105" s="17">
        <v>12765</v>
      </c>
      <c r="D105" s="17">
        <v>1975</v>
      </c>
    </row>
    <row r="106" spans="1:4">
      <c r="A106" s="16" t="s">
        <v>42</v>
      </c>
      <c r="B106" s="16" t="s">
        <v>14</v>
      </c>
      <c r="C106" s="17">
        <v>12657</v>
      </c>
      <c r="D106" s="17">
        <v>1975</v>
      </c>
    </row>
    <row r="107" spans="1:4">
      <c r="A107" s="16" t="s">
        <v>33</v>
      </c>
      <c r="B107" s="16" t="s">
        <v>14</v>
      </c>
      <c r="C107" s="17">
        <v>12472</v>
      </c>
      <c r="D107" s="17">
        <v>1975</v>
      </c>
    </row>
    <row r="108" spans="1:4">
      <c r="A108" s="16" t="s">
        <v>39</v>
      </c>
      <c r="B108" s="16" t="s">
        <v>14</v>
      </c>
      <c r="C108" s="17">
        <v>11172</v>
      </c>
      <c r="D108" s="17">
        <v>1975</v>
      </c>
    </row>
    <row r="109" spans="1:4">
      <c r="A109" s="16" t="s">
        <v>36</v>
      </c>
      <c r="B109" s="16" t="s">
        <v>12</v>
      </c>
      <c r="C109" s="17">
        <v>10904</v>
      </c>
      <c r="D109" s="17">
        <v>1975</v>
      </c>
    </row>
    <row r="110" spans="1:4">
      <c r="A110" s="16" t="s">
        <v>41</v>
      </c>
      <c r="B110" s="16" t="s">
        <v>12</v>
      </c>
      <c r="C110" s="17">
        <v>8896</v>
      </c>
      <c r="D110" s="17">
        <v>1975</v>
      </c>
    </row>
    <row r="111" spans="1:4">
      <c r="A111" s="16" t="s">
        <v>40</v>
      </c>
      <c r="B111" s="16" t="s">
        <v>14</v>
      </c>
      <c r="C111" s="17">
        <v>8228</v>
      </c>
      <c r="D111" s="17">
        <v>1975</v>
      </c>
    </row>
    <row r="112" spans="1:4">
      <c r="A112" s="16" t="s">
        <v>43</v>
      </c>
      <c r="B112" s="16" t="s">
        <v>12</v>
      </c>
      <c r="C112" s="17">
        <v>7089</v>
      </c>
      <c r="D112" s="17">
        <v>1975</v>
      </c>
    </row>
    <row r="113" spans="1:4">
      <c r="A113" s="16" t="s">
        <v>45</v>
      </c>
      <c r="B113" s="16" t="s">
        <v>14</v>
      </c>
      <c r="C113" s="17">
        <v>5483</v>
      </c>
      <c r="D113" s="17">
        <v>1975</v>
      </c>
    </row>
    <row r="114" spans="1:4">
      <c r="A114" s="16" t="s">
        <v>46</v>
      </c>
      <c r="B114" s="16" t="s">
        <v>12</v>
      </c>
      <c r="C114" s="17">
        <v>3621</v>
      </c>
      <c r="D114" s="17">
        <v>1975</v>
      </c>
    </row>
    <row r="115" spans="1:4">
      <c r="A115" s="16" t="s">
        <v>44</v>
      </c>
      <c r="B115" s="16" t="s">
        <v>12</v>
      </c>
      <c r="C115" s="17">
        <v>3318</v>
      </c>
      <c r="D115" s="17">
        <v>1975</v>
      </c>
    </row>
    <row r="116" spans="1:4">
      <c r="A116" s="16" t="s">
        <v>47</v>
      </c>
      <c r="B116" s="16" t="s">
        <v>14</v>
      </c>
      <c r="C116" s="17">
        <v>2835</v>
      </c>
      <c r="D116" s="17">
        <v>1975</v>
      </c>
    </row>
    <row r="117" spans="1:4">
      <c r="A117" s="16" t="s">
        <v>48</v>
      </c>
      <c r="B117" s="16" t="s">
        <v>14</v>
      </c>
      <c r="C117" s="17">
        <v>1989</v>
      </c>
      <c r="D117" s="17">
        <v>1975</v>
      </c>
    </row>
    <row r="118" spans="1:4">
      <c r="A118" s="16" t="s">
        <v>49</v>
      </c>
      <c r="B118" s="16" t="s">
        <v>14</v>
      </c>
      <c r="C118" s="17">
        <v>1845</v>
      </c>
      <c r="D118" s="17">
        <v>1975</v>
      </c>
    </row>
    <row r="119" spans="1:4">
      <c r="A119" s="16" t="s">
        <v>51</v>
      </c>
      <c r="B119" s="16" t="s">
        <v>14</v>
      </c>
      <c r="C119" s="17">
        <v>1049</v>
      </c>
      <c r="D119" s="17">
        <v>1975</v>
      </c>
    </row>
    <row r="120" spans="1:4">
      <c r="A120" s="16" t="s">
        <v>50</v>
      </c>
      <c r="B120" s="16" t="s">
        <v>14</v>
      </c>
      <c r="C120" s="17">
        <v>477</v>
      </c>
      <c r="D120" s="17">
        <v>1975</v>
      </c>
    </row>
    <row r="121" spans="1:4">
      <c r="A121" s="16" t="s">
        <v>52</v>
      </c>
      <c r="B121" s="16" t="s">
        <v>14</v>
      </c>
      <c r="C121" s="17">
        <v>445</v>
      </c>
      <c r="D121" s="17">
        <v>1975</v>
      </c>
    </row>
    <row r="122" spans="1:4">
      <c r="A122" s="16" t="s">
        <v>11</v>
      </c>
      <c r="B122" s="16" t="s">
        <v>12</v>
      </c>
      <c r="C122" s="17">
        <v>66928</v>
      </c>
      <c r="D122" s="17">
        <v>1976</v>
      </c>
    </row>
    <row r="123" spans="1:4">
      <c r="A123" s="16" t="s">
        <v>13</v>
      </c>
      <c r="B123" s="16" t="s">
        <v>14</v>
      </c>
      <c r="C123" s="17">
        <v>59474</v>
      </c>
      <c r="D123" s="17">
        <v>1976</v>
      </c>
    </row>
    <row r="124" spans="1:4">
      <c r="A124" s="16" t="s">
        <v>16</v>
      </c>
      <c r="B124" s="16" t="s">
        <v>12</v>
      </c>
      <c r="C124" s="17">
        <v>52661</v>
      </c>
      <c r="D124" s="17">
        <v>1976</v>
      </c>
    </row>
    <row r="125" spans="1:4">
      <c r="A125" s="16" t="s">
        <v>15</v>
      </c>
      <c r="B125" s="16" t="s">
        <v>12</v>
      </c>
      <c r="C125" s="17">
        <v>45203</v>
      </c>
      <c r="D125" s="17">
        <v>1976</v>
      </c>
    </row>
    <row r="126" spans="1:4">
      <c r="A126" s="16" t="s">
        <v>18</v>
      </c>
      <c r="B126" s="16" t="s">
        <v>12</v>
      </c>
      <c r="C126" s="17">
        <v>39281</v>
      </c>
      <c r="D126" s="17">
        <v>1976</v>
      </c>
    </row>
    <row r="127" spans="1:4">
      <c r="A127" s="16" t="s">
        <v>17</v>
      </c>
      <c r="B127" s="16" t="s">
        <v>12</v>
      </c>
      <c r="C127" s="17">
        <v>38304</v>
      </c>
      <c r="D127" s="17">
        <v>1976</v>
      </c>
    </row>
    <row r="128" spans="1:4">
      <c r="A128" s="16" t="s">
        <v>19</v>
      </c>
      <c r="B128" s="16" t="s">
        <v>12</v>
      </c>
      <c r="C128" s="17">
        <v>33991</v>
      </c>
      <c r="D128" s="17">
        <v>1976</v>
      </c>
    </row>
    <row r="129" spans="1:4">
      <c r="A129" s="16" t="s">
        <v>20</v>
      </c>
      <c r="B129" s="16" t="s">
        <v>12</v>
      </c>
      <c r="C129" s="17">
        <v>33793</v>
      </c>
      <c r="D129" s="17">
        <v>1976</v>
      </c>
    </row>
    <row r="130" spans="1:4">
      <c r="A130" s="16" t="s">
        <v>22</v>
      </c>
      <c r="B130" s="16" t="s">
        <v>14</v>
      </c>
      <c r="C130" s="17">
        <v>31338</v>
      </c>
      <c r="D130" s="17">
        <v>1976</v>
      </c>
    </row>
    <row r="131" spans="1:4">
      <c r="A131" s="16" t="s">
        <v>24</v>
      </c>
      <c r="B131" s="16" t="s">
        <v>12</v>
      </c>
      <c r="C131" s="17">
        <v>29955</v>
      </c>
      <c r="D131" s="17">
        <v>1976</v>
      </c>
    </row>
    <row r="132" spans="1:4">
      <c r="A132" s="16" t="s">
        <v>27</v>
      </c>
      <c r="B132" s="16" t="s">
        <v>14</v>
      </c>
      <c r="C132" s="17">
        <v>25095</v>
      </c>
      <c r="D132" s="17">
        <v>1976</v>
      </c>
    </row>
    <row r="133" spans="1:4">
      <c r="A133" s="16" t="s">
        <v>25</v>
      </c>
      <c r="B133" s="16" t="s">
        <v>12</v>
      </c>
      <c r="C133" s="17">
        <v>24713</v>
      </c>
      <c r="D133" s="17">
        <v>1976</v>
      </c>
    </row>
    <row r="134" spans="1:4">
      <c r="A134" s="16" t="s">
        <v>21</v>
      </c>
      <c r="B134" s="16" t="s">
        <v>12</v>
      </c>
      <c r="C134" s="17">
        <v>24439</v>
      </c>
      <c r="D134" s="17">
        <v>1976</v>
      </c>
    </row>
    <row r="135" spans="1:4">
      <c r="A135" s="16" t="s">
        <v>29</v>
      </c>
      <c r="B135" s="16" t="s">
        <v>14</v>
      </c>
      <c r="C135" s="17">
        <v>24191</v>
      </c>
      <c r="D135" s="17">
        <v>1976</v>
      </c>
    </row>
    <row r="136" spans="1:4">
      <c r="A136" s="16" t="s">
        <v>28</v>
      </c>
      <c r="B136" s="16" t="s">
        <v>12</v>
      </c>
      <c r="C136" s="17">
        <v>24063</v>
      </c>
      <c r="D136" s="17">
        <v>1976</v>
      </c>
    </row>
    <row r="137" spans="1:4">
      <c r="A137" s="16" t="s">
        <v>23</v>
      </c>
      <c r="B137" s="16" t="s">
        <v>14</v>
      </c>
      <c r="C137" s="17">
        <v>19553</v>
      </c>
      <c r="D137" s="17">
        <v>1976</v>
      </c>
    </row>
    <row r="138" spans="1:4">
      <c r="A138" s="16" t="s">
        <v>26</v>
      </c>
      <c r="B138" s="16" t="s">
        <v>14</v>
      </c>
      <c r="C138" s="17">
        <v>18964</v>
      </c>
      <c r="D138" s="17">
        <v>1976</v>
      </c>
    </row>
    <row r="139" spans="1:4">
      <c r="A139" s="16" t="s">
        <v>38</v>
      </c>
      <c r="B139" s="16" t="s">
        <v>14</v>
      </c>
      <c r="C139" s="17">
        <v>18369</v>
      </c>
      <c r="D139" s="17">
        <v>1976</v>
      </c>
    </row>
    <row r="140" spans="1:4">
      <c r="A140" s="16" t="s">
        <v>35</v>
      </c>
      <c r="B140" s="16" t="s">
        <v>12</v>
      </c>
      <c r="C140" s="17">
        <v>17495</v>
      </c>
      <c r="D140" s="17">
        <v>1976</v>
      </c>
    </row>
    <row r="141" spans="1:4">
      <c r="A141" s="16" t="s">
        <v>37</v>
      </c>
      <c r="B141" s="16" t="s">
        <v>12</v>
      </c>
      <c r="C141" s="17">
        <v>16857</v>
      </c>
      <c r="D141" s="17">
        <v>1976</v>
      </c>
    </row>
    <row r="142" spans="1:4">
      <c r="A142" s="16" t="s">
        <v>31</v>
      </c>
      <c r="B142" s="16" t="s">
        <v>12</v>
      </c>
      <c r="C142" s="17">
        <v>16604</v>
      </c>
      <c r="D142" s="17">
        <v>1976</v>
      </c>
    </row>
    <row r="143" spans="1:4">
      <c r="A143" s="16" t="s">
        <v>42</v>
      </c>
      <c r="B143" s="16" t="s">
        <v>14</v>
      </c>
      <c r="C143" s="17">
        <v>15590</v>
      </c>
      <c r="D143" s="17">
        <v>1976</v>
      </c>
    </row>
    <row r="144" spans="1:4">
      <c r="A144" s="16" t="s">
        <v>30</v>
      </c>
      <c r="B144" s="16" t="s">
        <v>14</v>
      </c>
      <c r="C144" s="17">
        <v>15181</v>
      </c>
      <c r="D144" s="17">
        <v>1976</v>
      </c>
    </row>
    <row r="145" spans="1:4">
      <c r="A145" s="16" t="s">
        <v>32</v>
      </c>
      <c r="B145" s="16" t="s">
        <v>14</v>
      </c>
      <c r="C145" s="17">
        <v>14450</v>
      </c>
      <c r="D145" s="17">
        <v>1976</v>
      </c>
    </row>
    <row r="146" spans="1:4">
      <c r="A146" s="16" t="s">
        <v>39</v>
      </c>
      <c r="B146" s="16" t="s">
        <v>14</v>
      </c>
      <c r="C146" s="17">
        <v>13995</v>
      </c>
      <c r="D146" s="17">
        <v>1976</v>
      </c>
    </row>
    <row r="147" spans="1:4">
      <c r="A147" s="16" t="s">
        <v>33</v>
      </c>
      <c r="B147" s="16" t="s">
        <v>14</v>
      </c>
      <c r="C147" s="17">
        <v>13547</v>
      </c>
      <c r="D147" s="17">
        <v>1976</v>
      </c>
    </row>
    <row r="148" spans="1:4">
      <c r="A148" s="16" t="s">
        <v>34</v>
      </c>
      <c r="B148" s="16" t="s">
        <v>12</v>
      </c>
      <c r="C148" s="17">
        <v>13305</v>
      </c>
      <c r="D148" s="17">
        <v>1976</v>
      </c>
    </row>
    <row r="149" spans="1:4">
      <c r="A149" s="16" t="s">
        <v>36</v>
      </c>
      <c r="B149" s="16" t="s">
        <v>12</v>
      </c>
      <c r="C149" s="17">
        <v>11314</v>
      </c>
      <c r="D149" s="17">
        <v>1976</v>
      </c>
    </row>
    <row r="150" spans="1:4">
      <c r="A150" s="16" t="s">
        <v>41</v>
      </c>
      <c r="B150" s="16" t="s">
        <v>12</v>
      </c>
      <c r="C150" s="17">
        <v>10148</v>
      </c>
      <c r="D150" s="17">
        <v>1976</v>
      </c>
    </row>
    <row r="151" spans="1:4">
      <c r="A151" s="16" t="s">
        <v>40</v>
      </c>
      <c r="B151" s="16" t="s">
        <v>14</v>
      </c>
      <c r="C151" s="17">
        <v>8453</v>
      </c>
      <c r="D151" s="17">
        <v>1976</v>
      </c>
    </row>
    <row r="152" spans="1:4">
      <c r="A152" s="16" t="s">
        <v>43</v>
      </c>
      <c r="B152" s="16" t="s">
        <v>12</v>
      </c>
      <c r="C152" s="17">
        <v>7792</v>
      </c>
      <c r="D152" s="17">
        <v>1976</v>
      </c>
    </row>
    <row r="153" spans="1:4">
      <c r="A153" s="16" t="s">
        <v>45</v>
      </c>
      <c r="B153" s="16" t="s">
        <v>14</v>
      </c>
      <c r="C153" s="17">
        <v>5548</v>
      </c>
      <c r="D153" s="17">
        <v>1976</v>
      </c>
    </row>
    <row r="154" spans="1:4">
      <c r="A154" s="16" t="s">
        <v>46</v>
      </c>
      <c r="B154" s="16" t="s">
        <v>12</v>
      </c>
      <c r="C154" s="17">
        <v>4512</v>
      </c>
      <c r="D154" s="17">
        <v>1976</v>
      </c>
    </row>
    <row r="155" spans="1:4">
      <c r="A155" s="16" t="s">
        <v>44</v>
      </c>
      <c r="B155" s="16" t="s">
        <v>12</v>
      </c>
      <c r="C155" s="17">
        <v>3468</v>
      </c>
      <c r="D155" s="17">
        <v>1976</v>
      </c>
    </row>
    <row r="156" spans="1:4">
      <c r="A156" s="16" t="s">
        <v>47</v>
      </c>
      <c r="B156" s="16" t="s">
        <v>14</v>
      </c>
      <c r="C156" s="17">
        <v>3350</v>
      </c>
      <c r="D156" s="17">
        <v>1976</v>
      </c>
    </row>
    <row r="157" spans="1:4">
      <c r="A157" s="16" t="s">
        <v>48</v>
      </c>
      <c r="B157" s="16" t="s">
        <v>14</v>
      </c>
      <c r="C157" s="17">
        <v>2288</v>
      </c>
      <c r="D157" s="17">
        <v>1976</v>
      </c>
    </row>
    <row r="158" spans="1:4">
      <c r="A158" s="16" t="s">
        <v>49</v>
      </c>
      <c r="B158" s="16" t="s">
        <v>14</v>
      </c>
      <c r="C158" s="17">
        <v>2219</v>
      </c>
      <c r="D158" s="17">
        <v>1976</v>
      </c>
    </row>
    <row r="159" spans="1:4">
      <c r="A159" s="16" t="s">
        <v>51</v>
      </c>
      <c r="B159" s="16" t="s">
        <v>14</v>
      </c>
      <c r="C159" s="17">
        <v>1233</v>
      </c>
      <c r="D159" s="17">
        <v>1976</v>
      </c>
    </row>
    <row r="160" spans="1:4">
      <c r="A160" s="16" t="s">
        <v>52</v>
      </c>
      <c r="B160" s="16" t="s">
        <v>14</v>
      </c>
      <c r="C160" s="17">
        <v>536</v>
      </c>
      <c r="D160" s="17">
        <v>1976</v>
      </c>
    </row>
    <row r="161" spans="1:4">
      <c r="A161" s="16" t="s">
        <v>50</v>
      </c>
      <c r="B161" s="16" t="s">
        <v>14</v>
      </c>
      <c r="C161" s="17">
        <v>414</v>
      </c>
      <c r="D161" s="17">
        <v>1976</v>
      </c>
    </row>
    <row r="162" spans="1:4">
      <c r="A162" s="16" t="s">
        <v>11</v>
      </c>
      <c r="B162" s="16" t="s">
        <v>12</v>
      </c>
      <c r="C162" s="17">
        <v>67600</v>
      </c>
      <c r="D162" s="17">
        <v>1977</v>
      </c>
    </row>
    <row r="163" spans="1:4">
      <c r="A163" s="16" t="s">
        <v>13</v>
      </c>
      <c r="B163" s="16" t="s">
        <v>14</v>
      </c>
      <c r="C163" s="17">
        <v>58964</v>
      </c>
      <c r="D163" s="17">
        <v>1977</v>
      </c>
    </row>
    <row r="164" spans="1:4">
      <c r="A164" s="16" t="s">
        <v>16</v>
      </c>
      <c r="B164" s="16" t="s">
        <v>12</v>
      </c>
      <c r="C164" s="17">
        <v>55638</v>
      </c>
      <c r="D164" s="17">
        <v>1977</v>
      </c>
    </row>
    <row r="165" spans="1:4">
      <c r="A165" s="16" t="s">
        <v>15</v>
      </c>
      <c r="B165" s="16" t="s">
        <v>12</v>
      </c>
      <c r="C165" s="17">
        <v>46736</v>
      </c>
      <c r="D165" s="17">
        <v>1977</v>
      </c>
    </row>
    <row r="166" spans="1:4">
      <c r="A166" s="16" t="s">
        <v>18</v>
      </c>
      <c r="B166" s="16" t="s">
        <v>12</v>
      </c>
      <c r="C166" s="17">
        <v>40522</v>
      </c>
      <c r="D166" s="17">
        <v>1977</v>
      </c>
    </row>
    <row r="167" spans="1:4">
      <c r="A167" s="16" t="s">
        <v>17</v>
      </c>
      <c r="B167" s="16" t="s">
        <v>12</v>
      </c>
      <c r="C167" s="17">
        <v>40043</v>
      </c>
      <c r="D167" s="17">
        <v>1977</v>
      </c>
    </row>
    <row r="168" spans="1:4">
      <c r="A168" s="16" t="s">
        <v>20</v>
      </c>
      <c r="B168" s="16" t="s">
        <v>12</v>
      </c>
      <c r="C168" s="17">
        <v>34217</v>
      </c>
      <c r="D168" s="17">
        <v>1977</v>
      </c>
    </row>
    <row r="169" spans="1:4">
      <c r="A169" s="16" t="s">
        <v>19</v>
      </c>
      <c r="B169" s="16" t="s">
        <v>12</v>
      </c>
      <c r="C169" s="17">
        <v>34209</v>
      </c>
      <c r="D169" s="17">
        <v>1977</v>
      </c>
    </row>
    <row r="170" spans="1:4">
      <c r="A170" s="16" t="s">
        <v>24</v>
      </c>
      <c r="B170" s="16" t="s">
        <v>12</v>
      </c>
      <c r="C170" s="17">
        <v>31970</v>
      </c>
      <c r="D170" s="17">
        <v>1977</v>
      </c>
    </row>
    <row r="171" spans="1:4">
      <c r="A171" s="16" t="s">
        <v>27</v>
      </c>
      <c r="B171" s="16" t="s">
        <v>14</v>
      </c>
      <c r="C171" s="17">
        <v>26880</v>
      </c>
      <c r="D171" s="17">
        <v>1977</v>
      </c>
    </row>
    <row r="172" spans="1:4">
      <c r="A172" s="16" t="s">
        <v>22</v>
      </c>
      <c r="B172" s="16" t="s">
        <v>14</v>
      </c>
      <c r="C172" s="17">
        <v>26731</v>
      </c>
      <c r="D172" s="17">
        <v>1977</v>
      </c>
    </row>
    <row r="173" spans="1:4">
      <c r="A173" s="16" t="s">
        <v>28</v>
      </c>
      <c r="B173" s="16" t="s">
        <v>12</v>
      </c>
      <c r="C173" s="17">
        <v>26490</v>
      </c>
      <c r="D173" s="17">
        <v>1977</v>
      </c>
    </row>
    <row r="174" spans="1:4">
      <c r="A174" s="16" t="s">
        <v>25</v>
      </c>
      <c r="B174" s="16" t="s">
        <v>12</v>
      </c>
      <c r="C174" s="17">
        <v>26075</v>
      </c>
      <c r="D174" s="17">
        <v>1977</v>
      </c>
    </row>
    <row r="175" spans="1:4">
      <c r="A175" s="16" t="s">
        <v>38</v>
      </c>
      <c r="B175" s="16" t="s">
        <v>14</v>
      </c>
      <c r="C175" s="17">
        <v>24845</v>
      </c>
      <c r="D175" s="17">
        <v>1977</v>
      </c>
    </row>
    <row r="176" spans="1:4">
      <c r="A176" s="16" t="s">
        <v>21</v>
      </c>
      <c r="B176" s="16" t="s">
        <v>12</v>
      </c>
      <c r="C176" s="17">
        <v>24762</v>
      </c>
      <c r="D176" s="17">
        <v>1977</v>
      </c>
    </row>
    <row r="177" spans="1:4">
      <c r="A177" s="16" t="s">
        <v>29</v>
      </c>
      <c r="B177" s="16" t="s">
        <v>14</v>
      </c>
      <c r="C177" s="17">
        <v>23775</v>
      </c>
      <c r="D177" s="17">
        <v>1977</v>
      </c>
    </row>
    <row r="178" spans="1:4">
      <c r="A178" s="16" t="s">
        <v>37</v>
      </c>
      <c r="B178" s="16" t="s">
        <v>12</v>
      </c>
      <c r="C178" s="17">
        <v>22073</v>
      </c>
      <c r="D178" s="17">
        <v>1977</v>
      </c>
    </row>
    <row r="179" spans="1:4">
      <c r="A179" s="16" t="s">
        <v>35</v>
      </c>
      <c r="B179" s="16" t="s">
        <v>12</v>
      </c>
      <c r="C179" s="17">
        <v>21250</v>
      </c>
      <c r="D179" s="17">
        <v>1977</v>
      </c>
    </row>
    <row r="180" spans="1:4">
      <c r="A180" s="16" t="s">
        <v>23</v>
      </c>
      <c r="B180" s="16" t="s">
        <v>14</v>
      </c>
      <c r="C180" s="17">
        <v>19539</v>
      </c>
      <c r="D180" s="17">
        <v>1977</v>
      </c>
    </row>
    <row r="181" spans="1:4">
      <c r="A181" s="16" t="s">
        <v>26</v>
      </c>
      <c r="B181" s="16" t="s">
        <v>14</v>
      </c>
      <c r="C181" s="17">
        <v>18287</v>
      </c>
      <c r="D181" s="17">
        <v>1977</v>
      </c>
    </row>
    <row r="182" spans="1:4">
      <c r="A182" s="16" t="s">
        <v>42</v>
      </c>
      <c r="B182" s="16" t="s">
        <v>14</v>
      </c>
      <c r="C182" s="17">
        <v>18280</v>
      </c>
      <c r="D182" s="17">
        <v>1977</v>
      </c>
    </row>
    <row r="183" spans="1:4">
      <c r="A183" s="16" t="s">
        <v>39</v>
      </c>
      <c r="B183" s="16" t="s">
        <v>14</v>
      </c>
      <c r="C183" s="17">
        <v>18096</v>
      </c>
      <c r="D183" s="17">
        <v>1977</v>
      </c>
    </row>
    <row r="184" spans="1:4">
      <c r="A184" s="16" t="s">
        <v>31</v>
      </c>
      <c r="B184" s="16" t="s">
        <v>12</v>
      </c>
      <c r="C184" s="17">
        <v>16804</v>
      </c>
      <c r="D184" s="17">
        <v>1977</v>
      </c>
    </row>
    <row r="185" spans="1:4">
      <c r="A185" s="16" t="s">
        <v>33</v>
      </c>
      <c r="B185" s="16" t="s">
        <v>14</v>
      </c>
      <c r="C185" s="17">
        <v>16429</v>
      </c>
      <c r="D185" s="17">
        <v>1977</v>
      </c>
    </row>
    <row r="186" spans="1:4">
      <c r="A186" s="16" t="s">
        <v>34</v>
      </c>
      <c r="B186" s="16" t="s">
        <v>12</v>
      </c>
      <c r="C186" s="17">
        <v>16019</v>
      </c>
      <c r="D186" s="17">
        <v>1977</v>
      </c>
    </row>
    <row r="187" spans="1:4">
      <c r="A187" s="16" t="s">
        <v>30</v>
      </c>
      <c r="B187" s="16" t="s">
        <v>14</v>
      </c>
      <c r="C187" s="17">
        <v>15417</v>
      </c>
      <c r="D187" s="17">
        <v>1977</v>
      </c>
    </row>
    <row r="188" spans="1:4">
      <c r="A188" s="16" t="s">
        <v>32</v>
      </c>
      <c r="B188" s="16" t="s">
        <v>14</v>
      </c>
      <c r="C188" s="17">
        <v>15248</v>
      </c>
      <c r="D188" s="17">
        <v>1977</v>
      </c>
    </row>
    <row r="189" spans="1:4">
      <c r="A189" s="16" t="s">
        <v>36</v>
      </c>
      <c r="B189" s="16" t="s">
        <v>12</v>
      </c>
      <c r="C189" s="17">
        <v>12324</v>
      </c>
      <c r="D189" s="17">
        <v>1977</v>
      </c>
    </row>
    <row r="190" spans="1:4">
      <c r="A190" s="16" t="s">
        <v>41</v>
      </c>
      <c r="B190" s="16" t="s">
        <v>12</v>
      </c>
      <c r="C190" s="17">
        <v>12016</v>
      </c>
      <c r="D190" s="17">
        <v>1977</v>
      </c>
    </row>
    <row r="191" spans="1:4">
      <c r="A191" s="16" t="s">
        <v>40</v>
      </c>
      <c r="B191" s="16" t="s">
        <v>14</v>
      </c>
      <c r="C191" s="17">
        <v>8975</v>
      </c>
      <c r="D191" s="17">
        <v>1977</v>
      </c>
    </row>
    <row r="192" spans="1:4">
      <c r="A192" s="16" t="s">
        <v>43</v>
      </c>
      <c r="B192" s="16" t="s">
        <v>12</v>
      </c>
      <c r="C192" s="17">
        <v>8274</v>
      </c>
      <c r="D192" s="17">
        <v>1977</v>
      </c>
    </row>
    <row r="193" spans="1:4">
      <c r="A193" s="16" t="s">
        <v>45</v>
      </c>
      <c r="B193" s="16" t="s">
        <v>14</v>
      </c>
      <c r="C193" s="17">
        <v>6880</v>
      </c>
      <c r="D193" s="17">
        <v>1977</v>
      </c>
    </row>
    <row r="194" spans="1:4">
      <c r="A194" s="16" t="s">
        <v>44</v>
      </c>
      <c r="B194" s="16" t="s">
        <v>12</v>
      </c>
      <c r="C194" s="17">
        <v>6076</v>
      </c>
      <c r="D194" s="17">
        <v>1977</v>
      </c>
    </row>
    <row r="195" spans="1:4">
      <c r="A195" s="16" t="s">
        <v>46</v>
      </c>
      <c r="B195" s="16" t="s">
        <v>12</v>
      </c>
      <c r="C195" s="17">
        <v>5792</v>
      </c>
      <c r="D195" s="17">
        <v>1977</v>
      </c>
    </row>
    <row r="196" spans="1:4">
      <c r="A196" s="16" t="s">
        <v>47</v>
      </c>
      <c r="B196" s="16" t="s">
        <v>14</v>
      </c>
      <c r="C196" s="17">
        <v>3286</v>
      </c>
      <c r="D196" s="17">
        <v>1977</v>
      </c>
    </row>
    <row r="197" spans="1:4">
      <c r="A197" s="16" t="s">
        <v>48</v>
      </c>
      <c r="B197" s="16" t="s">
        <v>14</v>
      </c>
      <c r="C197" s="17">
        <v>2707</v>
      </c>
      <c r="D197" s="17">
        <v>1977</v>
      </c>
    </row>
    <row r="198" spans="1:4">
      <c r="A198" s="16" t="s">
        <v>49</v>
      </c>
      <c r="B198" s="16" t="s">
        <v>14</v>
      </c>
      <c r="C198" s="17">
        <v>2551</v>
      </c>
      <c r="D198" s="17">
        <v>1977</v>
      </c>
    </row>
    <row r="199" spans="1:4">
      <c r="A199" s="16" t="s">
        <v>51</v>
      </c>
      <c r="B199" s="16" t="s">
        <v>14</v>
      </c>
      <c r="C199" s="17">
        <v>1105</v>
      </c>
      <c r="D199" s="17">
        <v>1977</v>
      </c>
    </row>
    <row r="200" spans="1:4">
      <c r="A200" s="16" t="s">
        <v>52</v>
      </c>
      <c r="B200" s="16" t="s">
        <v>14</v>
      </c>
      <c r="C200" s="17">
        <v>633</v>
      </c>
      <c r="D200" s="17">
        <v>1977</v>
      </c>
    </row>
    <row r="201" spans="1:4">
      <c r="A201" s="16" t="s">
        <v>50</v>
      </c>
      <c r="B201" s="16" t="s">
        <v>14</v>
      </c>
      <c r="C201" s="17">
        <v>478</v>
      </c>
      <c r="D201" s="17">
        <v>1977</v>
      </c>
    </row>
    <row r="202" spans="1:4">
      <c r="A202" s="16" t="s">
        <v>11</v>
      </c>
      <c r="B202" s="16" t="s">
        <v>12</v>
      </c>
      <c r="C202" s="17">
        <v>67142</v>
      </c>
      <c r="D202" s="17">
        <v>1978</v>
      </c>
    </row>
    <row r="203" spans="1:4">
      <c r="A203" s="16" t="s">
        <v>13</v>
      </c>
      <c r="B203" s="16" t="s">
        <v>14</v>
      </c>
      <c r="C203" s="17">
        <v>56323</v>
      </c>
      <c r="D203" s="17">
        <v>1978</v>
      </c>
    </row>
    <row r="204" spans="1:4">
      <c r="A204" s="16" t="s">
        <v>16</v>
      </c>
      <c r="B204" s="16" t="s">
        <v>12</v>
      </c>
      <c r="C204" s="17">
        <v>51617</v>
      </c>
      <c r="D204" s="17">
        <v>1978</v>
      </c>
    </row>
    <row r="205" spans="1:4">
      <c r="A205" s="16" t="s">
        <v>15</v>
      </c>
      <c r="B205" s="16" t="s">
        <v>12</v>
      </c>
      <c r="C205" s="17">
        <v>47243</v>
      </c>
      <c r="D205" s="17">
        <v>1978</v>
      </c>
    </row>
    <row r="206" spans="1:4">
      <c r="A206" s="16" t="s">
        <v>18</v>
      </c>
      <c r="B206" s="16" t="s">
        <v>12</v>
      </c>
      <c r="C206" s="17">
        <v>40699</v>
      </c>
      <c r="D206" s="17">
        <v>1978</v>
      </c>
    </row>
    <row r="207" spans="1:4">
      <c r="A207" s="16" t="s">
        <v>17</v>
      </c>
      <c r="B207" s="16" t="s">
        <v>12</v>
      </c>
      <c r="C207" s="17">
        <v>39903</v>
      </c>
      <c r="D207" s="17">
        <v>1978</v>
      </c>
    </row>
    <row r="208" spans="1:4">
      <c r="A208" s="16" t="s">
        <v>24</v>
      </c>
      <c r="B208" s="16" t="s">
        <v>12</v>
      </c>
      <c r="C208" s="17">
        <v>34298</v>
      </c>
      <c r="D208" s="17">
        <v>1978</v>
      </c>
    </row>
    <row r="209" spans="1:4">
      <c r="A209" s="16" t="s">
        <v>19</v>
      </c>
      <c r="B209" s="16" t="s">
        <v>12</v>
      </c>
      <c r="C209" s="17">
        <v>34025</v>
      </c>
      <c r="D209" s="17">
        <v>1978</v>
      </c>
    </row>
    <row r="210" spans="1:4">
      <c r="A210" s="16" t="s">
        <v>20</v>
      </c>
      <c r="B210" s="16" t="s">
        <v>12</v>
      </c>
      <c r="C210" s="17">
        <v>33384</v>
      </c>
      <c r="D210" s="17">
        <v>1978</v>
      </c>
    </row>
    <row r="211" spans="1:4">
      <c r="A211" s="16" t="s">
        <v>27</v>
      </c>
      <c r="B211" s="16" t="s">
        <v>14</v>
      </c>
      <c r="C211" s="17">
        <v>28328</v>
      </c>
      <c r="D211" s="17">
        <v>1978</v>
      </c>
    </row>
    <row r="212" spans="1:4">
      <c r="A212" s="16" t="s">
        <v>28</v>
      </c>
      <c r="B212" s="16" t="s">
        <v>12</v>
      </c>
      <c r="C212" s="17">
        <v>26669</v>
      </c>
      <c r="D212" s="17">
        <v>1978</v>
      </c>
    </row>
    <row r="213" spans="1:4">
      <c r="A213" s="16" t="s">
        <v>25</v>
      </c>
      <c r="B213" s="16" t="s">
        <v>12</v>
      </c>
      <c r="C213" s="17">
        <v>26443</v>
      </c>
      <c r="D213" s="17">
        <v>1978</v>
      </c>
    </row>
    <row r="214" spans="1:4">
      <c r="A214" s="16" t="s">
        <v>38</v>
      </c>
      <c r="B214" s="16" t="s">
        <v>14</v>
      </c>
      <c r="C214" s="17">
        <v>26103</v>
      </c>
      <c r="D214" s="17">
        <v>1978</v>
      </c>
    </row>
    <row r="215" spans="1:4">
      <c r="A215" s="16" t="s">
        <v>37</v>
      </c>
      <c r="B215" s="16" t="s">
        <v>12</v>
      </c>
      <c r="C215" s="17">
        <v>25213</v>
      </c>
      <c r="D215" s="17">
        <v>1978</v>
      </c>
    </row>
    <row r="216" spans="1:4">
      <c r="A216" s="16" t="s">
        <v>21</v>
      </c>
      <c r="B216" s="16" t="s">
        <v>12</v>
      </c>
      <c r="C216" s="17">
        <v>24180</v>
      </c>
      <c r="D216" s="17">
        <v>1978</v>
      </c>
    </row>
    <row r="217" spans="1:4">
      <c r="A217" s="16" t="s">
        <v>22</v>
      </c>
      <c r="B217" s="16" t="s">
        <v>14</v>
      </c>
      <c r="C217" s="17">
        <v>23212</v>
      </c>
      <c r="D217" s="17">
        <v>1978</v>
      </c>
    </row>
    <row r="218" spans="1:4">
      <c r="A218" s="16" t="s">
        <v>29</v>
      </c>
      <c r="B218" s="16" t="s">
        <v>14</v>
      </c>
      <c r="C218" s="17">
        <v>22270</v>
      </c>
      <c r="D218" s="17">
        <v>1978</v>
      </c>
    </row>
    <row r="219" spans="1:4">
      <c r="A219" s="16" t="s">
        <v>35</v>
      </c>
      <c r="B219" s="16" t="s">
        <v>12</v>
      </c>
      <c r="C219" s="17">
        <v>21326</v>
      </c>
      <c r="D219" s="17">
        <v>1978</v>
      </c>
    </row>
    <row r="220" spans="1:4">
      <c r="A220" s="16" t="s">
        <v>42</v>
      </c>
      <c r="B220" s="16" t="s">
        <v>14</v>
      </c>
      <c r="C220" s="17">
        <v>20518</v>
      </c>
      <c r="D220" s="17">
        <v>1978</v>
      </c>
    </row>
    <row r="221" spans="1:4">
      <c r="A221" s="16" t="s">
        <v>39</v>
      </c>
      <c r="B221" s="16" t="s">
        <v>14</v>
      </c>
      <c r="C221" s="17">
        <v>19976</v>
      </c>
      <c r="D221" s="17">
        <v>1978</v>
      </c>
    </row>
    <row r="222" spans="1:4">
      <c r="A222" s="16" t="s">
        <v>23</v>
      </c>
      <c r="B222" s="16" t="s">
        <v>14</v>
      </c>
      <c r="C222" s="17">
        <v>18857</v>
      </c>
      <c r="D222" s="17">
        <v>1978</v>
      </c>
    </row>
    <row r="223" spans="1:4">
      <c r="A223" s="16" t="s">
        <v>32</v>
      </c>
      <c r="B223" s="16" t="s">
        <v>14</v>
      </c>
      <c r="C223" s="17">
        <v>17277</v>
      </c>
      <c r="D223" s="17">
        <v>1978</v>
      </c>
    </row>
    <row r="224" spans="1:4">
      <c r="A224" s="16" t="s">
        <v>26</v>
      </c>
      <c r="B224" s="16" t="s">
        <v>14</v>
      </c>
      <c r="C224" s="17">
        <v>16878</v>
      </c>
      <c r="D224" s="17">
        <v>1978</v>
      </c>
    </row>
    <row r="225" spans="1:4">
      <c r="A225" s="16" t="s">
        <v>31</v>
      </c>
      <c r="B225" s="16" t="s">
        <v>12</v>
      </c>
      <c r="C225" s="17">
        <v>16810</v>
      </c>
      <c r="D225" s="17">
        <v>1978</v>
      </c>
    </row>
    <row r="226" spans="1:4">
      <c r="A226" s="16" t="s">
        <v>33</v>
      </c>
      <c r="B226" s="16" t="s">
        <v>14</v>
      </c>
      <c r="C226" s="17">
        <v>16809</v>
      </c>
      <c r="D226" s="17">
        <v>1978</v>
      </c>
    </row>
    <row r="227" spans="1:4">
      <c r="A227" s="16" t="s">
        <v>34</v>
      </c>
      <c r="B227" s="16" t="s">
        <v>12</v>
      </c>
      <c r="C227" s="17">
        <v>16728</v>
      </c>
      <c r="D227" s="17">
        <v>1978</v>
      </c>
    </row>
    <row r="228" spans="1:4">
      <c r="A228" s="16" t="s">
        <v>44</v>
      </c>
      <c r="B228" s="16" t="s">
        <v>12</v>
      </c>
      <c r="C228" s="17">
        <v>16347</v>
      </c>
      <c r="D228" s="17">
        <v>1978</v>
      </c>
    </row>
    <row r="229" spans="1:4">
      <c r="A229" s="16" t="s">
        <v>30</v>
      </c>
      <c r="B229" s="16" t="s">
        <v>14</v>
      </c>
      <c r="C229" s="17">
        <v>16230</v>
      </c>
      <c r="D229" s="17">
        <v>1978</v>
      </c>
    </row>
    <row r="230" spans="1:4">
      <c r="A230" s="16" t="s">
        <v>41</v>
      </c>
      <c r="B230" s="16" t="s">
        <v>12</v>
      </c>
      <c r="C230" s="17">
        <v>14190</v>
      </c>
      <c r="D230" s="17">
        <v>1978</v>
      </c>
    </row>
    <row r="231" spans="1:4">
      <c r="A231" s="16" t="s">
        <v>36</v>
      </c>
      <c r="B231" s="16" t="s">
        <v>12</v>
      </c>
      <c r="C231" s="17">
        <v>12516</v>
      </c>
      <c r="D231" s="17">
        <v>1978</v>
      </c>
    </row>
    <row r="232" spans="1:4">
      <c r="A232" s="16" t="s">
        <v>40</v>
      </c>
      <c r="B232" s="16" t="s">
        <v>14</v>
      </c>
      <c r="C232" s="17">
        <v>9804</v>
      </c>
      <c r="D232" s="17">
        <v>1978</v>
      </c>
    </row>
    <row r="233" spans="1:4">
      <c r="A233" s="16" t="s">
        <v>43</v>
      </c>
      <c r="B233" s="16" t="s">
        <v>12</v>
      </c>
      <c r="C233" s="17">
        <v>9241</v>
      </c>
      <c r="D233" s="17">
        <v>1978</v>
      </c>
    </row>
    <row r="234" spans="1:4">
      <c r="A234" s="16" t="s">
        <v>45</v>
      </c>
      <c r="B234" s="16" t="s">
        <v>14</v>
      </c>
      <c r="C234" s="17">
        <v>7478</v>
      </c>
      <c r="D234" s="17">
        <v>1978</v>
      </c>
    </row>
    <row r="235" spans="1:4">
      <c r="A235" s="16" t="s">
        <v>46</v>
      </c>
      <c r="B235" s="16" t="s">
        <v>12</v>
      </c>
      <c r="C235" s="17">
        <v>6166</v>
      </c>
      <c r="D235" s="17">
        <v>1978</v>
      </c>
    </row>
    <row r="236" spans="1:4">
      <c r="A236" s="16" t="s">
        <v>47</v>
      </c>
      <c r="B236" s="16" t="s">
        <v>14</v>
      </c>
      <c r="C236" s="17">
        <v>3887</v>
      </c>
      <c r="D236" s="17">
        <v>1978</v>
      </c>
    </row>
    <row r="237" spans="1:4">
      <c r="A237" s="16" t="s">
        <v>49</v>
      </c>
      <c r="B237" s="16" t="s">
        <v>14</v>
      </c>
      <c r="C237" s="17">
        <v>3671</v>
      </c>
      <c r="D237" s="17">
        <v>1978</v>
      </c>
    </row>
    <row r="238" spans="1:4">
      <c r="A238" s="16" t="s">
        <v>48</v>
      </c>
      <c r="B238" s="16" t="s">
        <v>14</v>
      </c>
      <c r="C238" s="17">
        <v>3483</v>
      </c>
      <c r="D238" s="17">
        <v>1978</v>
      </c>
    </row>
    <row r="239" spans="1:4">
      <c r="A239" s="16" t="s">
        <v>51</v>
      </c>
      <c r="B239" s="16" t="s">
        <v>14</v>
      </c>
      <c r="C239" s="17">
        <v>1312</v>
      </c>
      <c r="D239" s="17">
        <v>1978</v>
      </c>
    </row>
    <row r="240" spans="1:4">
      <c r="A240" s="16" t="s">
        <v>52</v>
      </c>
      <c r="B240" s="16" t="s">
        <v>14</v>
      </c>
      <c r="C240" s="17">
        <v>736</v>
      </c>
      <c r="D240" s="17">
        <v>1978</v>
      </c>
    </row>
    <row r="241" spans="1:4">
      <c r="A241" s="16" t="s">
        <v>50</v>
      </c>
      <c r="B241" s="16" t="s">
        <v>14</v>
      </c>
      <c r="C241" s="17">
        <v>445</v>
      </c>
      <c r="D241" s="17">
        <v>1978</v>
      </c>
    </row>
    <row r="242" spans="1:4">
      <c r="A242" s="16" t="s">
        <v>11</v>
      </c>
      <c r="B242" s="16" t="s">
        <v>12</v>
      </c>
      <c r="C242" s="17">
        <v>67724</v>
      </c>
      <c r="D242" s="17">
        <v>1979</v>
      </c>
    </row>
    <row r="243" spans="1:4">
      <c r="A243" s="16" t="s">
        <v>13</v>
      </c>
      <c r="B243" s="16" t="s">
        <v>14</v>
      </c>
      <c r="C243" s="17">
        <v>56718</v>
      </c>
      <c r="D243" s="17">
        <v>1979</v>
      </c>
    </row>
    <row r="244" spans="1:4">
      <c r="A244" s="16" t="s">
        <v>15</v>
      </c>
      <c r="B244" s="16" t="s">
        <v>12</v>
      </c>
      <c r="C244" s="17">
        <v>50678</v>
      </c>
      <c r="D244" s="17">
        <v>1979</v>
      </c>
    </row>
    <row r="245" spans="1:4">
      <c r="A245" s="16" t="s">
        <v>16</v>
      </c>
      <c r="B245" s="16" t="s">
        <v>12</v>
      </c>
      <c r="C245" s="17">
        <v>50388</v>
      </c>
      <c r="D245" s="17">
        <v>1979</v>
      </c>
    </row>
    <row r="246" spans="1:4">
      <c r="A246" s="16" t="s">
        <v>18</v>
      </c>
      <c r="B246" s="16" t="s">
        <v>12</v>
      </c>
      <c r="C246" s="17">
        <v>42066</v>
      </c>
      <c r="D246" s="17">
        <v>1979</v>
      </c>
    </row>
    <row r="247" spans="1:4">
      <c r="A247" s="16" t="s">
        <v>17</v>
      </c>
      <c r="B247" s="16" t="s">
        <v>12</v>
      </c>
      <c r="C247" s="17">
        <v>39363</v>
      </c>
      <c r="D247" s="17">
        <v>1979</v>
      </c>
    </row>
    <row r="248" spans="1:4">
      <c r="A248" s="16" t="s">
        <v>24</v>
      </c>
      <c r="B248" s="16" t="s">
        <v>12</v>
      </c>
      <c r="C248" s="17">
        <v>35638</v>
      </c>
      <c r="D248" s="17">
        <v>1979</v>
      </c>
    </row>
    <row r="249" spans="1:4">
      <c r="A249" s="16" t="s">
        <v>19</v>
      </c>
      <c r="B249" s="16" t="s">
        <v>12</v>
      </c>
      <c r="C249" s="17">
        <v>35416</v>
      </c>
      <c r="D249" s="17">
        <v>1979</v>
      </c>
    </row>
    <row r="250" spans="1:4">
      <c r="A250" s="16" t="s">
        <v>27</v>
      </c>
      <c r="B250" s="16" t="s">
        <v>14</v>
      </c>
      <c r="C250" s="17">
        <v>34051</v>
      </c>
      <c r="D250" s="17">
        <v>1979</v>
      </c>
    </row>
    <row r="251" spans="1:4">
      <c r="A251" s="16" t="s">
        <v>20</v>
      </c>
      <c r="B251" s="16" t="s">
        <v>12</v>
      </c>
      <c r="C251" s="17">
        <v>34023</v>
      </c>
      <c r="D251" s="17">
        <v>1979</v>
      </c>
    </row>
    <row r="252" spans="1:4">
      <c r="A252" s="16" t="s">
        <v>42</v>
      </c>
      <c r="B252" s="16" t="s">
        <v>14</v>
      </c>
      <c r="C252" s="17">
        <v>31927</v>
      </c>
      <c r="D252" s="17">
        <v>1979</v>
      </c>
    </row>
    <row r="253" spans="1:4">
      <c r="A253" s="16" t="s">
        <v>37</v>
      </c>
      <c r="B253" s="16" t="s">
        <v>12</v>
      </c>
      <c r="C253" s="17">
        <v>31128</v>
      </c>
      <c r="D253" s="17">
        <v>1979</v>
      </c>
    </row>
    <row r="254" spans="1:4">
      <c r="A254" s="16" t="s">
        <v>28</v>
      </c>
      <c r="B254" s="16" t="s">
        <v>12</v>
      </c>
      <c r="C254" s="17">
        <v>28655</v>
      </c>
      <c r="D254" s="17">
        <v>1979</v>
      </c>
    </row>
    <row r="255" spans="1:4">
      <c r="A255" s="16" t="s">
        <v>25</v>
      </c>
      <c r="B255" s="16" t="s">
        <v>12</v>
      </c>
      <c r="C255" s="17">
        <v>28528</v>
      </c>
      <c r="D255" s="17">
        <v>1979</v>
      </c>
    </row>
    <row r="256" spans="1:4">
      <c r="A256" s="16" t="s">
        <v>38</v>
      </c>
      <c r="B256" s="16" t="s">
        <v>14</v>
      </c>
      <c r="C256" s="17">
        <v>27782</v>
      </c>
      <c r="D256" s="17">
        <v>1979</v>
      </c>
    </row>
    <row r="257" spans="1:4">
      <c r="A257" s="16" t="s">
        <v>21</v>
      </c>
      <c r="B257" s="16" t="s">
        <v>12</v>
      </c>
      <c r="C257" s="17">
        <v>24682</v>
      </c>
      <c r="D257" s="17">
        <v>1979</v>
      </c>
    </row>
    <row r="258" spans="1:4">
      <c r="A258" s="16" t="s">
        <v>35</v>
      </c>
      <c r="B258" s="16" t="s">
        <v>12</v>
      </c>
      <c r="C258" s="17">
        <v>23214</v>
      </c>
      <c r="D258" s="17">
        <v>1979</v>
      </c>
    </row>
    <row r="259" spans="1:4">
      <c r="A259" s="16" t="s">
        <v>22</v>
      </c>
      <c r="B259" s="16" t="s">
        <v>14</v>
      </c>
      <c r="C259" s="17">
        <v>21612</v>
      </c>
      <c r="D259" s="17">
        <v>1979</v>
      </c>
    </row>
    <row r="260" spans="1:4">
      <c r="A260" s="16" t="s">
        <v>44</v>
      </c>
      <c r="B260" s="16" t="s">
        <v>12</v>
      </c>
      <c r="C260" s="17">
        <v>21348</v>
      </c>
      <c r="D260" s="17">
        <v>1979</v>
      </c>
    </row>
    <row r="261" spans="1:4">
      <c r="A261" s="16" t="s">
        <v>39</v>
      </c>
      <c r="B261" s="16" t="s">
        <v>14</v>
      </c>
      <c r="C261" s="17">
        <v>21018</v>
      </c>
      <c r="D261" s="17">
        <v>1979</v>
      </c>
    </row>
    <row r="262" spans="1:4">
      <c r="A262" s="16" t="s">
        <v>29</v>
      </c>
      <c r="B262" s="16" t="s">
        <v>14</v>
      </c>
      <c r="C262" s="17">
        <v>20837</v>
      </c>
      <c r="D262" s="17">
        <v>1979</v>
      </c>
    </row>
    <row r="263" spans="1:4">
      <c r="A263" s="16" t="s">
        <v>32</v>
      </c>
      <c r="B263" s="16" t="s">
        <v>14</v>
      </c>
      <c r="C263" s="17">
        <v>19509</v>
      </c>
      <c r="D263" s="17">
        <v>1979</v>
      </c>
    </row>
    <row r="264" spans="1:4">
      <c r="A264" s="16" t="s">
        <v>23</v>
      </c>
      <c r="B264" s="16" t="s">
        <v>14</v>
      </c>
      <c r="C264" s="17">
        <v>19268</v>
      </c>
      <c r="D264" s="17">
        <v>1979</v>
      </c>
    </row>
    <row r="265" spans="1:4">
      <c r="A265" s="16" t="s">
        <v>34</v>
      </c>
      <c r="B265" s="16" t="s">
        <v>12</v>
      </c>
      <c r="C265" s="17">
        <v>18625</v>
      </c>
      <c r="D265" s="17">
        <v>1979</v>
      </c>
    </row>
    <row r="266" spans="1:4">
      <c r="A266" s="16" t="s">
        <v>33</v>
      </c>
      <c r="B266" s="16" t="s">
        <v>14</v>
      </c>
      <c r="C266" s="17">
        <v>18075</v>
      </c>
      <c r="D266" s="17">
        <v>1979</v>
      </c>
    </row>
    <row r="267" spans="1:4">
      <c r="A267" s="16" t="s">
        <v>26</v>
      </c>
      <c r="B267" s="16" t="s">
        <v>14</v>
      </c>
      <c r="C267" s="17">
        <v>17639</v>
      </c>
      <c r="D267" s="17">
        <v>1979</v>
      </c>
    </row>
    <row r="268" spans="1:4">
      <c r="A268" s="16" t="s">
        <v>31</v>
      </c>
      <c r="B268" s="16" t="s">
        <v>12</v>
      </c>
      <c r="C268" s="17">
        <v>17521</v>
      </c>
      <c r="D268" s="17">
        <v>1979</v>
      </c>
    </row>
    <row r="269" spans="1:4">
      <c r="A269" s="16" t="s">
        <v>41</v>
      </c>
      <c r="B269" s="16" t="s">
        <v>12</v>
      </c>
      <c r="C269" s="17">
        <v>17397</v>
      </c>
      <c r="D269" s="17">
        <v>1979</v>
      </c>
    </row>
    <row r="270" spans="1:4">
      <c r="A270" s="16" t="s">
        <v>30</v>
      </c>
      <c r="B270" s="16" t="s">
        <v>14</v>
      </c>
      <c r="C270" s="17">
        <v>16204</v>
      </c>
      <c r="D270" s="17">
        <v>1979</v>
      </c>
    </row>
    <row r="271" spans="1:4">
      <c r="A271" s="16" t="s">
        <v>36</v>
      </c>
      <c r="B271" s="16" t="s">
        <v>12</v>
      </c>
      <c r="C271" s="17">
        <v>14327</v>
      </c>
      <c r="D271" s="17">
        <v>1979</v>
      </c>
    </row>
    <row r="272" spans="1:4">
      <c r="A272" s="16" t="s">
        <v>43</v>
      </c>
      <c r="B272" s="16" t="s">
        <v>12</v>
      </c>
      <c r="C272" s="17">
        <v>11307</v>
      </c>
      <c r="D272" s="17">
        <v>1979</v>
      </c>
    </row>
    <row r="273" spans="1:4">
      <c r="A273" s="16" t="s">
        <v>40</v>
      </c>
      <c r="B273" s="16" t="s">
        <v>14</v>
      </c>
      <c r="C273" s="17">
        <v>10230</v>
      </c>
      <c r="D273" s="17">
        <v>1979</v>
      </c>
    </row>
    <row r="274" spans="1:4">
      <c r="A274" s="16" t="s">
        <v>45</v>
      </c>
      <c r="B274" s="16" t="s">
        <v>14</v>
      </c>
      <c r="C274" s="17">
        <v>7971</v>
      </c>
      <c r="D274" s="17">
        <v>1979</v>
      </c>
    </row>
    <row r="275" spans="1:4">
      <c r="A275" s="16" t="s">
        <v>46</v>
      </c>
      <c r="B275" s="16" t="s">
        <v>12</v>
      </c>
      <c r="C275" s="17">
        <v>7547</v>
      </c>
      <c r="D275" s="17">
        <v>1979</v>
      </c>
    </row>
    <row r="276" spans="1:4">
      <c r="A276" s="16" t="s">
        <v>49</v>
      </c>
      <c r="B276" s="16" t="s">
        <v>14</v>
      </c>
      <c r="C276" s="17">
        <v>5626</v>
      </c>
      <c r="D276" s="17">
        <v>1979</v>
      </c>
    </row>
    <row r="277" spans="1:4">
      <c r="A277" s="16" t="s">
        <v>47</v>
      </c>
      <c r="B277" s="16" t="s">
        <v>14</v>
      </c>
      <c r="C277" s="17">
        <v>4463</v>
      </c>
      <c r="D277" s="17">
        <v>1979</v>
      </c>
    </row>
    <row r="278" spans="1:4">
      <c r="A278" s="16" t="s">
        <v>48</v>
      </c>
      <c r="B278" s="16" t="s">
        <v>14</v>
      </c>
      <c r="C278" s="17">
        <v>4449</v>
      </c>
      <c r="D278" s="17">
        <v>1979</v>
      </c>
    </row>
    <row r="279" spans="1:4">
      <c r="A279" s="16" t="s">
        <v>51</v>
      </c>
      <c r="B279" s="16" t="s">
        <v>14</v>
      </c>
      <c r="C279" s="17">
        <v>1255</v>
      </c>
      <c r="D279" s="17">
        <v>1979</v>
      </c>
    </row>
    <row r="280" spans="1:4">
      <c r="A280" s="16" t="s">
        <v>52</v>
      </c>
      <c r="B280" s="16" t="s">
        <v>14</v>
      </c>
      <c r="C280" s="17">
        <v>970</v>
      </c>
      <c r="D280" s="17">
        <v>1979</v>
      </c>
    </row>
    <row r="281" spans="1:4">
      <c r="A281" s="16" t="s">
        <v>50</v>
      </c>
      <c r="B281" s="16" t="s">
        <v>14</v>
      </c>
      <c r="C281" s="17">
        <v>488</v>
      </c>
      <c r="D281" s="17">
        <v>1979</v>
      </c>
    </row>
    <row r="282" spans="1:4">
      <c r="A282" s="16" t="s">
        <v>11</v>
      </c>
      <c r="B282" s="16" t="s">
        <v>12</v>
      </c>
      <c r="C282" s="17">
        <v>68690</v>
      </c>
      <c r="D282" s="17">
        <v>1980</v>
      </c>
    </row>
    <row r="283" spans="1:4">
      <c r="A283" s="16" t="s">
        <v>13</v>
      </c>
      <c r="B283" s="16" t="s">
        <v>14</v>
      </c>
      <c r="C283" s="17">
        <v>58381</v>
      </c>
      <c r="D283" s="17">
        <v>1980</v>
      </c>
    </row>
    <row r="284" spans="1:4">
      <c r="A284" s="16" t="s">
        <v>15</v>
      </c>
      <c r="B284" s="16" t="s">
        <v>12</v>
      </c>
      <c r="C284" s="17">
        <v>49089</v>
      </c>
      <c r="D284" s="17">
        <v>1980</v>
      </c>
    </row>
    <row r="285" spans="1:4">
      <c r="A285" s="16" t="s">
        <v>16</v>
      </c>
      <c r="B285" s="16" t="s">
        <v>12</v>
      </c>
      <c r="C285" s="17">
        <v>48170</v>
      </c>
      <c r="D285" s="17">
        <v>1980</v>
      </c>
    </row>
    <row r="286" spans="1:4">
      <c r="A286" s="16" t="s">
        <v>18</v>
      </c>
      <c r="B286" s="16" t="s">
        <v>12</v>
      </c>
      <c r="C286" s="17">
        <v>41900</v>
      </c>
      <c r="D286" s="17">
        <v>1980</v>
      </c>
    </row>
    <row r="287" spans="1:4">
      <c r="A287" s="16" t="s">
        <v>17</v>
      </c>
      <c r="B287" s="16" t="s">
        <v>12</v>
      </c>
      <c r="C287" s="17">
        <v>39323</v>
      </c>
      <c r="D287" s="17">
        <v>1980</v>
      </c>
    </row>
    <row r="288" spans="1:4">
      <c r="A288" s="16" t="s">
        <v>24</v>
      </c>
      <c r="B288" s="16" t="s">
        <v>12</v>
      </c>
      <c r="C288" s="17">
        <v>37843</v>
      </c>
      <c r="D288" s="17">
        <v>1980</v>
      </c>
    </row>
    <row r="289" spans="1:4">
      <c r="A289" s="16" t="s">
        <v>37</v>
      </c>
      <c r="B289" s="16" t="s">
        <v>12</v>
      </c>
      <c r="C289" s="17">
        <v>36060</v>
      </c>
      <c r="D289" s="17">
        <v>1980</v>
      </c>
    </row>
    <row r="290" spans="1:4">
      <c r="A290" s="16" t="s">
        <v>42</v>
      </c>
      <c r="B290" s="16" t="s">
        <v>14</v>
      </c>
      <c r="C290" s="17">
        <v>35813</v>
      </c>
      <c r="D290" s="17">
        <v>1980</v>
      </c>
    </row>
    <row r="291" spans="1:4">
      <c r="A291" s="16" t="s">
        <v>19</v>
      </c>
      <c r="B291" s="16" t="s">
        <v>12</v>
      </c>
      <c r="C291" s="17">
        <v>35280</v>
      </c>
      <c r="D291" s="17">
        <v>1980</v>
      </c>
    </row>
    <row r="292" spans="1:4">
      <c r="A292" s="16" t="s">
        <v>20</v>
      </c>
      <c r="B292" s="16" t="s">
        <v>12</v>
      </c>
      <c r="C292" s="17">
        <v>34273</v>
      </c>
      <c r="D292" s="17">
        <v>1980</v>
      </c>
    </row>
    <row r="293" spans="1:4">
      <c r="A293" s="16" t="s">
        <v>38</v>
      </c>
      <c r="B293" s="16" t="s">
        <v>14</v>
      </c>
      <c r="C293" s="17">
        <v>33925</v>
      </c>
      <c r="D293" s="17">
        <v>1980</v>
      </c>
    </row>
    <row r="294" spans="1:4">
      <c r="A294" s="16" t="s">
        <v>27</v>
      </c>
      <c r="B294" s="16" t="s">
        <v>14</v>
      </c>
      <c r="C294" s="17">
        <v>31637</v>
      </c>
      <c r="D294" s="17">
        <v>1980</v>
      </c>
    </row>
    <row r="295" spans="1:4">
      <c r="A295" s="16" t="s">
        <v>28</v>
      </c>
      <c r="B295" s="16" t="s">
        <v>12</v>
      </c>
      <c r="C295" s="17">
        <v>30189</v>
      </c>
      <c r="D295" s="17">
        <v>1980</v>
      </c>
    </row>
    <row r="296" spans="1:4">
      <c r="A296" s="16" t="s">
        <v>25</v>
      </c>
      <c r="B296" s="16" t="s">
        <v>12</v>
      </c>
      <c r="C296" s="17">
        <v>29893</v>
      </c>
      <c r="D296" s="17">
        <v>1980</v>
      </c>
    </row>
    <row r="297" spans="1:4">
      <c r="A297" s="16" t="s">
        <v>41</v>
      </c>
      <c r="B297" s="16" t="s">
        <v>12</v>
      </c>
      <c r="C297" s="17">
        <v>26763</v>
      </c>
      <c r="D297" s="17">
        <v>1980</v>
      </c>
    </row>
    <row r="298" spans="1:4">
      <c r="A298" s="16" t="s">
        <v>39</v>
      </c>
      <c r="B298" s="16" t="s">
        <v>14</v>
      </c>
      <c r="C298" s="17">
        <v>25757</v>
      </c>
      <c r="D298" s="17">
        <v>1980</v>
      </c>
    </row>
    <row r="299" spans="1:4">
      <c r="A299" s="16" t="s">
        <v>21</v>
      </c>
      <c r="B299" s="16" t="s">
        <v>12</v>
      </c>
      <c r="C299" s="17">
        <v>25648</v>
      </c>
      <c r="D299" s="17">
        <v>1980</v>
      </c>
    </row>
    <row r="300" spans="1:4">
      <c r="A300" s="16" t="s">
        <v>35</v>
      </c>
      <c r="B300" s="16" t="s">
        <v>12</v>
      </c>
      <c r="C300" s="17">
        <v>24804</v>
      </c>
      <c r="D300" s="17">
        <v>1980</v>
      </c>
    </row>
    <row r="301" spans="1:4">
      <c r="A301" s="16" t="s">
        <v>44</v>
      </c>
      <c r="B301" s="16" t="s">
        <v>12</v>
      </c>
      <c r="C301" s="17">
        <v>21026</v>
      </c>
      <c r="D301" s="17">
        <v>1980</v>
      </c>
    </row>
    <row r="302" spans="1:4">
      <c r="A302" s="16" t="s">
        <v>29</v>
      </c>
      <c r="B302" s="16" t="s">
        <v>14</v>
      </c>
      <c r="C302" s="17">
        <v>19973</v>
      </c>
      <c r="D302" s="17">
        <v>1980</v>
      </c>
    </row>
    <row r="303" spans="1:4">
      <c r="A303" s="16" t="s">
        <v>32</v>
      </c>
      <c r="B303" s="16" t="s">
        <v>14</v>
      </c>
      <c r="C303" s="17">
        <v>19921</v>
      </c>
      <c r="D303" s="17">
        <v>1980</v>
      </c>
    </row>
    <row r="304" spans="1:4">
      <c r="A304" s="16" t="s">
        <v>22</v>
      </c>
      <c r="B304" s="16" t="s">
        <v>14</v>
      </c>
      <c r="C304" s="17">
        <v>19834</v>
      </c>
      <c r="D304" s="17">
        <v>1980</v>
      </c>
    </row>
    <row r="305" spans="1:4">
      <c r="A305" s="16" t="s">
        <v>34</v>
      </c>
      <c r="B305" s="16" t="s">
        <v>12</v>
      </c>
      <c r="C305" s="17">
        <v>19730</v>
      </c>
      <c r="D305" s="17">
        <v>1980</v>
      </c>
    </row>
    <row r="306" spans="1:4">
      <c r="A306" s="16" t="s">
        <v>33</v>
      </c>
      <c r="B306" s="16" t="s">
        <v>14</v>
      </c>
      <c r="C306" s="17">
        <v>19530</v>
      </c>
      <c r="D306" s="17">
        <v>1980</v>
      </c>
    </row>
    <row r="307" spans="1:4">
      <c r="A307" s="16" t="s">
        <v>23</v>
      </c>
      <c r="B307" s="16" t="s">
        <v>14</v>
      </c>
      <c r="C307" s="17">
        <v>19122</v>
      </c>
      <c r="D307" s="17">
        <v>1980</v>
      </c>
    </row>
    <row r="308" spans="1:4">
      <c r="A308" s="16" t="s">
        <v>36</v>
      </c>
      <c r="B308" s="16" t="s">
        <v>12</v>
      </c>
      <c r="C308" s="17">
        <v>18993</v>
      </c>
      <c r="D308" s="17">
        <v>1980</v>
      </c>
    </row>
    <row r="309" spans="1:4">
      <c r="A309" s="16" t="s">
        <v>26</v>
      </c>
      <c r="B309" s="16" t="s">
        <v>14</v>
      </c>
      <c r="C309" s="17">
        <v>18499</v>
      </c>
      <c r="D309" s="17">
        <v>1980</v>
      </c>
    </row>
    <row r="310" spans="1:4">
      <c r="A310" s="16" t="s">
        <v>30</v>
      </c>
      <c r="B310" s="16" t="s">
        <v>14</v>
      </c>
      <c r="C310" s="17">
        <v>17842</v>
      </c>
      <c r="D310" s="17">
        <v>1980</v>
      </c>
    </row>
    <row r="311" spans="1:4">
      <c r="A311" s="16" t="s">
        <v>31</v>
      </c>
      <c r="B311" s="16" t="s">
        <v>12</v>
      </c>
      <c r="C311" s="17">
        <v>17610</v>
      </c>
      <c r="D311" s="17">
        <v>1980</v>
      </c>
    </row>
    <row r="312" spans="1:4">
      <c r="A312" s="16" t="s">
        <v>43</v>
      </c>
      <c r="B312" s="16" t="s">
        <v>12</v>
      </c>
      <c r="C312" s="17">
        <v>14172</v>
      </c>
      <c r="D312" s="17">
        <v>1980</v>
      </c>
    </row>
    <row r="313" spans="1:4">
      <c r="A313" s="16" t="s">
        <v>40</v>
      </c>
      <c r="B313" s="16" t="s">
        <v>14</v>
      </c>
      <c r="C313" s="17">
        <v>11622</v>
      </c>
      <c r="D313" s="17">
        <v>1980</v>
      </c>
    </row>
    <row r="314" spans="1:4">
      <c r="A314" s="16" t="s">
        <v>45</v>
      </c>
      <c r="B314" s="16" t="s">
        <v>14</v>
      </c>
      <c r="C314" s="17">
        <v>9003</v>
      </c>
      <c r="D314" s="17">
        <v>1980</v>
      </c>
    </row>
    <row r="315" spans="1:4">
      <c r="A315" s="16" t="s">
        <v>46</v>
      </c>
      <c r="B315" s="16" t="s">
        <v>12</v>
      </c>
      <c r="C315" s="17">
        <v>8521</v>
      </c>
      <c r="D315" s="17">
        <v>1980</v>
      </c>
    </row>
    <row r="316" spans="1:4">
      <c r="A316" s="16" t="s">
        <v>49</v>
      </c>
      <c r="B316" s="16" t="s">
        <v>14</v>
      </c>
      <c r="C316" s="17">
        <v>7476</v>
      </c>
      <c r="D316" s="17">
        <v>1980</v>
      </c>
    </row>
    <row r="317" spans="1:4">
      <c r="A317" s="16" t="s">
        <v>48</v>
      </c>
      <c r="B317" s="16" t="s">
        <v>14</v>
      </c>
      <c r="C317" s="17">
        <v>7297</v>
      </c>
      <c r="D317" s="17">
        <v>1980</v>
      </c>
    </row>
    <row r="318" spans="1:4">
      <c r="A318" s="16" t="s">
        <v>47</v>
      </c>
      <c r="B318" s="16" t="s">
        <v>14</v>
      </c>
      <c r="C318" s="17">
        <v>4920</v>
      </c>
      <c r="D318" s="17">
        <v>1980</v>
      </c>
    </row>
    <row r="319" spans="1:4">
      <c r="A319" s="16" t="s">
        <v>52</v>
      </c>
      <c r="B319" s="16" t="s">
        <v>14</v>
      </c>
      <c r="C319" s="17">
        <v>1221</v>
      </c>
      <c r="D319" s="17">
        <v>1980</v>
      </c>
    </row>
    <row r="320" spans="1:4">
      <c r="A320" s="16" t="s">
        <v>51</v>
      </c>
      <c r="B320" s="16" t="s">
        <v>14</v>
      </c>
      <c r="C320" s="17">
        <v>1118</v>
      </c>
      <c r="D320" s="17">
        <v>1980</v>
      </c>
    </row>
    <row r="321" spans="1:4">
      <c r="A321" s="16" t="s">
        <v>50</v>
      </c>
      <c r="B321" s="16" t="s">
        <v>14</v>
      </c>
      <c r="C321" s="17">
        <v>531</v>
      </c>
      <c r="D321" s="17">
        <v>1980</v>
      </c>
    </row>
    <row r="322" spans="1:4">
      <c r="A322" s="16" t="s">
        <v>11</v>
      </c>
      <c r="B322" s="16" t="s">
        <v>12</v>
      </c>
      <c r="C322" s="17">
        <v>68774</v>
      </c>
      <c r="D322" s="17">
        <v>1981</v>
      </c>
    </row>
    <row r="323" spans="1:4">
      <c r="A323" s="16" t="s">
        <v>13</v>
      </c>
      <c r="B323" s="16" t="s">
        <v>14</v>
      </c>
      <c r="C323" s="17">
        <v>57048</v>
      </c>
      <c r="D323" s="17">
        <v>1981</v>
      </c>
    </row>
    <row r="324" spans="1:4">
      <c r="A324" s="16" t="s">
        <v>15</v>
      </c>
      <c r="B324" s="16" t="s">
        <v>12</v>
      </c>
      <c r="C324" s="17">
        <v>50224</v>
      </c>
      <c r="D324" s="17">
        <v>1981</v>
      </c>
    </row>
    <row r="325" spans="1:4">
      <c r="A325" s="16" t="s">
        <v>24</v>
      </c>
      <c r="B325" s="16" t="s">
        <v>12</v>
      </c>
      <c r="C325" s="17">
        <v>43334</v>
      </c>
      <c r="D325" s="17">
        <v>1981</v>
      </c>
    </row>
    <row r="326" spans="1:4">
      <c r="A326" s="16" t="s">
        <v>38</v>
      </c>
      <c r="B326" s="16" t="s">
        <v>14</v>
      </c>
      <c r="C326" s="17">
        <v>42537</v>
      </c>
      <c r="D326" s="17">
        <v>1981</v>
      </c>
    </row>
    <row r="327" spans="1:4">
      <c r="A327" s="16" t="s">
        <v>16</v>
      </c>
      <c r="B327" s="16" t="s">
        <v>12</v>
      </c>
      <c r="C327" s="17">
        <v>41927</v>
      </c>
      <c r="D327" s="17">
        <v>1981</v>
      </c>
    </row>
    <row r="328" spans="1:4">
      <c r="A328" s="16" t="s">
        <v>18</v>
      </c>
      <c r="B328" s="16" t="s">
        <v>12</v>
      </c>
      <c r="C328" s="17">
        <v>40658</v>
      </c>
      <c r="D328" s="17">
        <v>1981</v>
      </c>
    </row>
    <row r="329" spans="1:4">
      <c r="A329" s="16" t="s">
        <v>37</v>
      </c>
      <c r="B329" s="16" t="s">
        <v>12</v>
      </c>
      <c r="C329" s="17">
        <v>39041</v>
      </c>
      <c r="D329" s="17">
        <v>1981</v>
      </c>
    </row>
    <row r="330" spans="1:4">
      <c r="A330" s="16" t="s">
        <v>17</v>
      </c>
      <c r="B330" s="16" t="s">
        <v>12</v>
      </c>
      <c r="C330" s="17">
        <v>38301</v>
      </c>
      <c r="D330" s="17">
        <v>1981</v>
      </c>
    </row>
    <row r="331" spans="1:4">
      <c r="A331" s="16" t="s">
        <v>19</v>
      </c>
      <c r="B331" s="16" t="s">
        <v>12</v>
      </c>
      <c r="C331" s="17">
        <v>34880</v>
      </c>
      <c r="D331" s="17">
        <v>1981</v>
      </c>
    </row>
    <row r="332" spans="1:4">
      <c r="A332" s="16" t="s">
        <v>20</v>
      </c>
      <c r="B332" s="16" t="s">
        <v>12</v>
      </c>
      <c r="C332" s="17">
        <v>34397</v>
      </c>
      <c r="D332" s="17">
        <v>1981</v>
      </c>
    </row>
    <row r="333" spans="1:4">
      <c r="A333" s="16" t="s">
        <v>42</v>
      </c>
      <c r="B333" s="16" t="s">
        <v>14</v>
      </c>
      <c r="C333" s="17">
        <v>34375</v>
      </c>
      <c r="D333" s="17">
        <v>1981</v>
      </c>
    </row>
    <row r="334" spans="1:4">
      <c r="A334" s="16" t="s">
        <v>25</v>
      </c>
      <c r="B334" s="16" t="s">
        <v>12</v>
      </c>
      <c r="C334" s="17">
        <v>30995</v>
      </c>
      <c r="D334" s="17">
        <v>1981</v>
      </c>
    </row>
    <row r="335" spans="1:4">
      <c r="A335" s="16" t="s">
        <v>28</v>
      </c>
      <c r="B335" s="16" t="s">
        <v>12</v>
      </c>
      <c r="C335" s="17">
        <v>30766</v>
      </c>
      <c r="D335" s="17">
        <v>1981</v>
      </c>
    </row>
    <row r="336" spans="1:4">
      <c r="A336" s="16" t="s">
        <v>39</v>
      </c>
      <c r="B336" s="16" t="s">
        <v>14</v>
      </c>
      <c r="C336" s="17">
        <v>28172</v>
      </c>
      <c r="D336" s="17">
        <v>1981</v>
      </c>
    </row>
    <row r="337" spans="1:4">
      <c r="A337" s="16" t="s">
        <v>27</v>
      </c>
      <c r="B337" s="16" t="s">
        <v>14</v>
      </c>
      <c r="C337" s="17">
        <v>28005</v>
      </c>
      <c r="D337" s="17">
        <v>1981</v>
      </c>
    </row>
    <row r="338" spans="1:4">
      <c r="A338" s="16" t="s">
        <v>41</v>
      </c>
      <c r="B338" s="16" t="s">
        <v>12</v>
      </c>
      <c r="C338" s="17">
        <v>27311</v>
      </c>
      <c r="D338" s="17">
        <v>1981</v>
      </c>
    </row>
    <row r="339" spans="1:4">
      <c r="A339" s="16" t="s">
        <v>35</v>
      </c>
      <c r="B339" s="16" t="s">
        <v>12</v>
      </c>
      <c r="C339" s="17">
        <v>26820</v>
      </c>
      <c r="D339" s="17">
        <v>1981</v>
      </c>
    </row>
    <row r="340" spans="1:4">
      <c r="A340" s="16" t="s">
        <v>21</v>
      </c>
      <c r="B340" s="16" t="s">
        <v>12</v>
      </c>
      <c r="C340" s="17">
        <v>24806</v>
      </c>
      <c r="D340" s="17">
        <v>1981</v>
      </c>
    </row>
    <row r="341" spans="1:4">
      <c r="A341" s="16" t="s">
        <v>36</v>
      </c>
      <c r="B341" s="16" t="s">
        <v>12</v>
      </c>
      <c r="C341" s="17">
        <v>22598</v>
      </c>
      <c r="D341" s="17">
        <v>1981</v>
      </c>
    </row>
    <row r="342" spans="1:4">
      <c r="A342" s="16" t="s">
        <v>22</v>
      </c>
      <c r="B342" s="16" t="s">
        <v>14</v>
      </c>
      <c r="C342" s="17">
        <v>20346</v>
      </c>
      <c r="D342" s="17">
        <v>1981</v>
      </c>
    </row>
    <row r="343" spans="1:4">
      <c r="A343" s="16" t="s">
        <v>32</v>
      </c>
      <c r="B343" s="16" t="s">
        <v>14</v>
      </c>
      <c r="C343" s="17">
        <v>20313</v>
      </c>
      <c r="D343" s="17">
        <v>1981</v>
      </c>
    </row>
    <row r="344" spans="1:4">
      <c r="A344" s="16" t="s">
        <v>34</v>
      </c>
      <c r="B344" s="16" t="s">
        <v>12</v>
      </c>
      <c r="C344" s="17">
        <v>20238</v>
      </c>
      <c r="D344" s="17">
        <v>1981</v>
      </c>
    </row>
    <row r="345" spans="1:4">
      <c r="A345" s="16" t="s">
        <v>43</v>
      </c>
      <c r="B345" s="16" t="s">
        <v>12</v>
      </c>
      <c r="C345" s="17">
        <v>20212</v>
      </c>
      <c r="D345" s="17">
        <v>1981</v>
      </c>
    </row>
    <row r="346" spans="1:4">
      <c r="A346" s="16" t="s">
        <v>30</v>
      </c>
      <c r="B346" s="16" t="s">
        <v>14</v>
      </c>
      <c r="C346" s="17">
        <v>20210</v>
      </c>
      <c r="D346" s="17">
        <v>1981</v>
      </c>
    </row>
    <row r="347" spans="1:4">
      <c r="A347" s="16" t="s">
        <v>33</v>
      </c>
      <c r="B347" s="16" t="s">
        <v>14</v>
      </c>
      <c r="C347" s="17">
        <v>20170</v>
      </c>
      <c r="D347" s="17">
        <v>1981</v>
      </c>
    </row>
    <row r="348" spans="1:4">
      <c r="A348" s="16" t="s">
        <v>44</v>
      </c>
      <c r="B348" s="16" t="s">
        <v>12</v>
      </c>
      <c r="C348" s="17">
        <v>19778</v>
      </c>
      <c r="D348" s="17">
        <v>1981</v>
      </c>
    </row>
    <row r="349" spans="1:4">
      <c r="A349" s="16" t="s">
        <v>31</v>
      </c>
      <c r="B349" s="16" t="s">
        <v>12</v>
      </c>
      <c r="C349" s="17">
        <v>18576</v>
      </c>
      <c r="D349" s="17">
        <v>1981</v>
      </c>
    </row>
    <row r="350" spans="1:4">
      <c r="A350" s="16" t="s">
        <v>29</v>
      </c>
      <c r="B350" s="16" t="s">
        <v>14</v>
      </c>
      <c r="C350" s="17">
        <v>17946</v>
      </c>
      <c r="D350" s="17">
        <v>1981</v>
      </c>
    </row>
    <row r="351" spans="1:4">
      <c r="A351" s="16" t="s">
        <v>23</v>
      </c>
      <c r="B351" s="16" t="s">
        <v>14</v>
      </c>
      <c r="C351" s="17">
        <v>17778</v>
      </c>
      <c r="D351" s="17">
        <v>1981</v>
      </c>
    </row>
    <row r="352" spans="1:4">
      <c r="A352" s="16" t="s">
        <v>26</v>
      </c>
      <c r="B352" s="16" t="s">
        <v>14</v>
      </c>
      <c r="C352" s="17">
        <v>16689</v>
      </c>
      <c r="D352" s="17">
        <v>1981</v>
      </c>
    </row>
    <row r="353" spans="1:4">
      <c r="A353" s="16" t="s">
        <v>40</v>
      </c>
      <c r="B353" s="16" t="s">
        <v>14</v>
      </c>
      <c r="C353" s="17">
        <v>12590</v>
      </c>
      <c r="D353" s="17">
        <v>1981</v>
      </c>
    </row>
    <row r="354" spans="1:4">
      <c r="A354" s="16" t="s">
        <v>45</v>
      </c>
      <c r="B354" s="16" t="s">
        <v>14</v>
      </c>
      <c r="C354" s="17">
        <v>10800</v>
      </c>
      <c r="D354" s="17">
        <v>1981</v>
      </c>
    </row>
    <row r="355" spans="1:4">
      <c r="A355" s="16" t="s">
        <v>46</v>
      </c>
      <c r="B355" s="16" t="s">
        <v>12</v>
      </c>
      <c r="C355" s="17">
        <v>9351</v>
      </c>
      <c r="D355" s="17">
        <v>1981</v>
      </c>
    </row>
    <row r="356" spans="1:4">
      <c r="A356" s="16" t="s">
        <v>48</v>
      </c>
      <c r="B356" s="16" t="s">
        <v>14</v>
      </c>
      <c r="C356" s="17">
        <v>8876</v>
      </c>
      <c r="D356" s="17">
        <v>1981</v>
      </c>
    </row>
    <row r="357" spans="1:4">
      <c r="A357" s="16" t="s">
        <v>49</v>
      </c>
      <c r="B357" s="16" t="s">
        <v>14</v>
      </c>
      <c r="C357" s="17">
        <v>8813</v>
      </c>
      <c r="D357" s="17">
        <v>1981</v>
      </c>
    </row>
    <row r="358" spans="1:4">
      <c r="A358" s="16" t="s">
        <v>47</v>
      </c>
      <c r="B358" s="16" t="s">
        <v>14</v>
      </c>
      <c r="C358" s="17">
        <v>5519</v>
      </c>
      <c r="D358" s="17">
        <v>1981</v>
      </c>
    </row>
    <row r="359" spans="1:4">
      <c r="A359" s="16" t="s">
        <v>52</v>
      </c>
      <c r="B359" s="16" t="s">
        <v>14</v>
      </c>
      <c r="C359" s="17">
        <v>1414</v>
      </c>
      <c r="D359" s="17">
        <v>1981</v>
      </c>
    </row>
    <row r="360" spans="1:4">
      <c r="A360" s="16" t="s">
        <v>51</v>
      </c>
      <c r="B360" s="16" t="s">
        <v>14</v>
      </c>
      <c r="C360" s="17">
        <v>1027</v>
      </c>
      <c r="D360" s="17">
        <v>1981</v>
      </c>
    </row>
    <row r="361" spans="1:4">
      <c r="A361" s="16" t="s">
        <v>50</v>
      </c>
      <c r="B361" s="16" t="s">
        <v>14</v>
      </c>
      <c r="C361" s="17">
        <v>534</v>
      </c>
      <c r="D361" s="17">
        <v>1981</v>
      </c>
    </row>
    <row r="362" spans="1:4">
      <c r="A362" s="16" t="s">
        <v>11</v>
      </c>
      <c r="B362" s="16" t="s">
        <v>12</v>
      </c>
      <c r="C362" s="17">
        <v>68240</v>
      </c>
      <c r="D362" s="17">
        <v>1982</v>
      </c>
    </row>
    <row r="363" spans="1:4">
      <c r="A363" s="16" t="s">
        <v>15</v>
      </c>
      <c r="B363" s="16" t="s">
        <v>12</v>
      </c>
      <c r="C363" s="17">
        <v>59235</v>
      </c>
      <c r="D363" s="17">
        <v>1982</v>
      </c>
    </row>
    <row r="364" spans="1:4">
      <c r="A364" s="16" t="s">
        <v>13</v>
      </c>
      <c r="B364" s="16" t="s">
        <v>14</v>
      </c>
      <c r="C364" s="17">
        <v>57119</v>
      </c>
      <c r="D364" s="17">
        <v>1982</v>
      </c>
    </row>
    <row r="365" spans="1:4">
      <c r="A365" s="16" t="s">
        <v>24</v>
      </c>
      <c r="B365" s="16" t="s">
        <v>12</v>
      </c>
      <c r="C365" s="17">
        <v>46063</v>
      </c>
      <c r="D365" s="17">
        <v>1982</v>
      </c>
    </row>
    <row r="366" spans="1:4">
      <c r="A366" s="16" t="s">
        <v>38</v>
      </c>
      <c r="B366" s="16" t="s">
        <v>14</v>
      </c>
      <c r="C366" s="17">
        <v>45453</v>
      </c>
      <c r="D366" s="17">
        <v>1982</v>
      </c>
    </row>
    <row r="367" spans="1:4">
      <c r="A367" s="16" t="s">
        <v>16</v>
      </c>
      <c r="B367" s="16" t="s">
        <v>12</v>
      </c>
      <c r="C367" s="17">
        <v>40639</v>
      </c>
      <c r="D367" s="17">
        <v>1982</v>
      </c>
    </row>
    <row r="368" spans="1:4">
      <c r="A368" s="16" t="s">
        <v>18</v>
      </c>
      <c r="B368" s="16" t="s">
        <v>12</v>
      </c>
      <c r="C368" s="17">
        <v>40458</v>
      </c>
      <c r="D368" s="17">
        <v>1982</v>
      </c>
    </row>
    <row r="369" spans="1:4">
      <c r="A369" s="16" t="s">
        <v>17</v>
      </c>
      <c r="B369" s="16" t="s">
        <v>12</v>
      </c>
      <c r="C369" s="17">
        <v>38878</v>
      </c>
      <c r="D369" s="17">
        <v>1982</v>
      </c>
    </row>
    <row r="370" spans="1:4">
      <c r="A370" s="16" t="s">
        <v>37</v>
      </c>
      <c r="B370" s="16" t="s">
        <v>12</v>
      </c>
      <c r="C370" s="17">
        <v>38012</v>
      </c>
      <c r="D370" s="17">
        <v>1982</v>
      </c>
    </row>
    <row r="371" spans="1:4">
      <c r="A371" s="16" t="s">
        <v>19</v>
      </c>
      <c r="B371" s="16" t="s">
        <v>12</v>
      </c>
      <c r="C371" s="17">
        <v>34706</v>
      </c>
      <c r="D371" s="17">
        <v>1982</v>
      </c>
    </row>
    <row r="372" spans="1:4">
      <c r="A372" s="16" t="s">
        <v>20</v>
      </c>
      <c r="B372" s="16" t="s">
        <v>12</v>
      </c>
      <c r="C372" s="17">
        <v>34423</v>
      </c>
      <c r="D372" s="17">
        <v>1982</v>
      </c>
    </row>
    <row r="373" spans="1:4">
      <c r="A373" s="16" t="s">
        <v>42</v>
      </c>
      <c r="B373" s="16" t="s">
        <v>14</v>
      </c>
      <c r="C373" s="17">
        <v>34213</v>
      </c>
      <c r="D373" s="17">
        <v>1982</v>
      </c>
    </row>
    <row r="374" spans="1:4">
      <c r="A374" s="16" t="s">
        <v>25</v>
      </c>
      <c r="B374" s="16" t="s">
        <v>12</v>
      </c>
      <c r="C374" s="17">
        <v>32660</v>
      </c>
      <c r="D374" s="17">
        <v>1982</v>
      </c>
    </row>
    <row r="375" spans="1:4">
      <c r="A375" s="16" t="s">
        <v>28</v>
      </c>
      <c r="B375" s="16" t="s">
        <v>12</v>
      </c>
      <c r="C375" s="17">
        <v>31051</v>
      </c>
      <c r="D375" s="17">
        <v>1982</v>
      </c>
    </row>
    <row r="376" spans="1:4">
      <c r="A376" s="16" t="s">
        <v>41</v>
      </c>
      <c r="B376" s="16" t="s">
        <v>12</v>
      </c>
      <c r="C376" s="17">
        <v>29111</v>
      </c>
      <c r="D376" s="17">
        <v>1982</v>
      </c>
    </row>
    <row r="377" spans="1:4">
      <c r="A377" s="16" t="s">
        <v>39</v>
      </c>
      <c r="B377" s="16" t="s">
        <v>14</v>
      </c>
      <c r="C377" s="17">
        <v>28488</v>
      </c>
      <c r="D377" s="17">
        <v>1982</v>
      </c>
    </row>
    <row r="378" spans="1:4">
      <c r="A378" s="16" t="s">
        <v>35</v>
      </c>
      <c r="B378" s="16" t="s">
        <v>12</v>
      </c>
      <c r="C378" s="17">
        <v>26690</v>
      </c>
      <c r="D378" s="17">
        <v>1982</v>
      </c>
    </row>
    <row r="379" spans="1:4">
      <c r="A379" s="16" t="s">
        <v>27</v>
      </c>
      <c r="B379" s="16" t="s">
        <v>14</v>
      </c>
      <c r="C379" s="17">
        <v>25867</v>
      </c>
      <c r="D379" s="17">
        <v>1982</v>
      </c>
    </row>
    <row r="380" spans="1:4">
      <c r="A380" s="16" t="s">
        <v>21</v>
      </c>
      <c r="B380" s="16" t="s">
        <v>12</v>
      </c>
      <c r="C380" s="17">
        <v>25603</v>
      </c>
      <c r="D380" s="17">
        <v>1982</v>
      </c>
    </row>
    <row r="381" spans="1:4">
      <c r="A381" s="16" t="s">
        <v>36</v>
      </c>
      <c r="B381" s="16" t="s">
        <v>12</v>
      </c>
      <c r="C381" s="17">
        <v>23122</v>
      </c>
      <c r="D381" s="17">
        <v>1982</v>
      </c>
    </row>
    <row r="382" spans="1:4">
      <c r="A382" s="16" t="s">
        <v>34</v>
      </c>
      <c r="B382" s="16" t="s">
        <v>12</v>
      </c>
      <c r="C382" s="17">
        <v>22839</v>
      </c>
      <c r="D382" s="17">
        <v>1982</v>
      </c>
    </row>
    <row r="383" spans="1:4">
      <c r="A383" s="16" t="s">
        <v>32</v>
      </c>
      <c r="B383" s="16" t="s">
        <v>14</v>
      </c>
      <c r="C383" s="17">
        <v>21707</v>
      </c>
      <c r="D383" s="17">
        <v>1982</v>
      </c>
    </row>
    <row r="384" spans="1:4">
      <c r="A384" s="16" t="s">
        <v>30</v>
      </c>
      <c r="B384" s="16" t="s">
        <v>14</v>
      </c>
      <c r="C384" s="17">
        <v>20861</v>
      </c>
      <c r="D384" s="17">
        <v>1982</v>
      </c>
    </row>
    <row r="385" spans="1:4">
      <c r="A385" s="16" t="s">
        <v>33</v>
      </c>
      <c r="B385" s="16" t="s">
        <v>14</v>
      </c>
      <c r="C385" s="17">
        <v>20508</v>
      </c>
      <c r="D385" s="17">
        <v>1982</v>
      </c>
    </row>
    <row r="386" spans="1:4">
      <c r="A386" s="16" t="s">
        <v>43</v>
      </c>
      <c r="B386" s="16" t="s">
        <v>12</v>
      </c>
      <c r="C386" s="17">
        <v>20220</v>
      </c>
      <c r="D386" s="17">
        <v>1982</v>
      </c>
    </row>
    <row r="387" spans="1:4">
      <c r="A387" s="16" t="s">
        <v>31</v>
      </c>
      <c r="B387" s="16" t="s">
        <v>12</v>
      </c>
      <c r="C387" s="17">
        <v>19650</v>
      </c>
      <c r="D387" s="17">
        <v>1982</v>
      </c>
    </row>
    <row r="388" spans="1:4">
      <c r="A388" s="16" t="s">
        <v>44</v>
      </c>
      <c r="B388" s="16" t="s">
        <v>12</v>
      </c>
      <c r="C388" s="17">
        <v>19646</v>
      </c>
      <c r="D388" s="17">
        <v>1982</v>
      </c>
    </row>
    <row r="389" spans="1:4">
      <c r="A389" s="16" t="s">
        <v>22</v>
      </c>
      <c r="B389" s="16" t="s">
        <v>14</v>
      </c>
      <c r="C389" s="17">
        <v>18800</v>
      </c>
      <c r="D389" s="17">
        <v>1982</v>
      </c>
    </row>
    <row r="390" spans="1:4">
      <c r="A390" s="16" t="s">
        <v>23</v>
      </c>
      <c r="B390" s="16" t="s">
        <v>14</v>
      </c>
      <c r="C390" s="17">
        <v>17767</v>
      </c>
      <c r="D390" s="17">
        <v>1982</v>
      </c>
    </row>
    <row r="391" spans="1:4">
      <c r="A391" s="16" t="s">
        <v>29</v>
      </c>
      <c r="B391" s="16" t="s">
        <v>14</v>
      </c>
      <c r="C391" s="17">
        <v>17495</v>
      </c>
      <c r="D391" s="17">
        <v>1982</v>
      </c>
    </row>
    <row r="392" spans="1:4">
      <c r="A392" s="16" t="s">
        <v>26</v>
      </c>
      <c r="B392" s="16" t="s">
        <v>14</v>
      </c>
      <c r="C392" s="17">
        <v>16101</v>
      </c>
      <c r="D392" s="17">
        <v>1982</v>
      </c>
    </row>
    <row r="393" spans="1:4">
      <c r="A393" s="16" t="s">
        <v>48</v>
      </c>
      <c r="B393" s="16" t="s">
        <v>14</v>
      </c>
      <c r="C393" s="17">
        <v>14856</v>
      </c>
      <c r="D393" s="17">
        <v>1982</v>
      </c>
    </row>
    <row r="394" spans="1:4">
      <c r="A394" s="16" t="s">
        <v>40</v>
      </c>
      <c r="B394" s="16" t="s">
        <v>14</v>
      </c>
      <c r="C394" s="17">
        <v>13871</v>
      </c>
      <c r="D394" s="17">
        <v>1982</v>
      </c>
    </row>
    <row r="395" spans="1:4">
      <c r="A395" s="16" t="s">
        <v>45</v>
      </c>
      <c r="B395" s="16" t="s">
        <v>14</v>
      </c>
      <c r="C395" s="17">
        <v>12519</v>
      </c>
      <c r="D395" s="17">
        <v>1982</v>
      </c>
    </row>
    <row r="396" spans="1:4">
      <c r="A396" s="16" t="s">
        <v>49</v>
      </c>
      <c r="B396" s="16" t="s">
        <v>14</v>
      </c>
      <c r="C396" s="17">
        <v>11591</v>
      </c>
      <c r="D396" s="17">
        <v>1982</v>
      </c>
    </row>
    <row r="397" spans="1:4">
      <c r="A397" s="16" t="s">
        <v>46</v>
      </c>
      <c r="B397" s="16" t="s">
        <v>12</v>
      </c>
      <c r="C397" s="17">
        <v>10061</v>
      </c>
      <c r="D397" s="17">
        <v>1982</v>
      </c>
    </row>
    <row r="398" spans="1:4">
      <c r="A398" s="16" t="s">
        <v>47</v>
      </c>
      <c r="B398" s="16" t="s">
        <v>14</v>
      </c>
      <c r="C398" s="17">
        <v>6769</v>
      </c>
      <c r="D398" s="17">
        <v>1982</v>
      </c>
    </row>
    <row r="399" spans="1:4">
      <c r="A399" s="16" t="s">
        <v>52</v>
      </c>
      <c r="B399" s="16" t="s">
        <v>14</v>
      </c>
      <c r="C399" s="17">
        <v>1580</v>
      </c>
      <c r="D399" s="17">
        <v>1982</v>
      </c>
    </row>
    <row r="400" spans="1:4">
      <c r="A400" s="16" t="s">
        <v>51</v>
      </c>
      <c r="B400" s="16" t="s">
        <v>14</v>
      </c>
      <c r="C400" s="17">
        <v>1126</v>
      </c>
      <c r="D400" s="17">
        <v>1982</v>
      </c>
    </row>
    <row r="401" spans="1:4">
      <c r="A401" s="16" t="s">
        <v>50</v>
      </c>
      <c r="B401" s="16" t="s">
        <v>14</v>
      </c>
      <c r="C401" s="17">
        <v>561</v>
      </c>
      <c r="D401" s="17">
        <v>1982</v>
      </c>
    </row>
    <row r="402" spans="1:4">
      <c r="A402" s="16" t="s">
        <v>11</v>
      </c>
      <c r="B402" s="16" t="s">
        <v>12</v>
      </c>
      <c r="C402" s="17">
        <v>68000</v>
      </c>
      <c r="D402" s="17">
        <v>1983</v>
      </c>
    </row>
    <row r="403" spans="1:4">
      <c r="A403" s="16" t="s">
        <v>15</v>
      </c>
      <c r="B403" s="16" t="s">
        <v>12</v>
      </c>
      <c r="C403" s="17">
        <v>59340</v>
      </c>
      <c r="D403" s="17">
        <v>1983</v>
      </c>
    </row>
    <row r="404" spans="1:4">
      <c r="A404" s="16" t="s">
        <v>13</v>
      </c>
      <c r="B404" s="16" t="s">
        <v>14</v>
      </c>
      <c r="C404" s="17">
        <v>54350</v>
      </c>
      <c r="D404" s="17">
        <v>1983</v>
      </c>
    </row>
    <row r="405" spans="1:4">
      <c r="A405" s="16" t="s">
        <v>24</v>
      </c>
      <c r="B405" s="16" t="s">
        <v>12</v>
      </c>
      <c r="C405" s="17">
        <v>50215</v>
      </c>
      <c r="D405" s="17">
        <v>1983</v>
      </c>
    </row>
    <row r="406" spans="1:4">
      <c r="A406" s="16" t="s">
        <v>38</v>
      </c>
      <c r="B406" s="16" t="s">
        <v>14</v>
      </c>
      <c r="C406" s="17">
        <v>45281</v>
      </c>
      <c r="D406" s="17">
        <v>1983</v>
      </c>
    </row>
    <row r="407" spans="1:4">
      <c r="A407" s="16" t="s">
        <v>18</v>
      </c>
      <c r="B407" s="16" t="s">
        <v>12</v>
      </c>
      <c r="C407" s="17">
        <v>39205</v>
      </c>
      <c r="D407" s="17">
        <v>1983</v>
      </c>
    </row>
    <row r="408" spans="1:4">
      <c r="A408" s="16" t="s">
        <v>37</v>
      </c>
      <c r="B408" s="16" t="s">
        <v>12</v>
      </c>
      <c r="C408" s="17">
        <v>36696</v>
      </c>
      <c r="D408" s="17">
        <v>1983</v>
      </c>
    </row>
    <row r="409" spans="1:4">
      <c r="A409" s="16" t="s">
        <v>17</v>
      </c>
      <c r="B409" s="16" t="s">
        <v>12</v>
      </c>
      <c r="C409" s="17">
        <v>36342</v>
      </c>
      <c r="D409" s="17">
        <v>1983</v>
      </c>
    </row>
    <row r="410" spans="1:4">
      <c r="A410" s="16" t="s">
        <v>16</v>
      </c>
      <c r="B410" s="16" t="s">
        <v>12</v>
      </c>
      <c r="C410" s="17">
        <v>35118</v>
      </c>
      <c r="D410" s="17">
        <v>1983</v>
      </c>
    </row>
    <row r="411" spans="1:4">
      <c r="A411" s="16" t="s">
        <v>25</v>
      </c>
      <c r="B411" s="16" t="s">
        <v>12</v>
      </c>
      <c r="C411" s="17">
        <v>34753</v>
      </c>
      <c r="D411" s="17">
        <v>1983</v>
      </c>
    </row>
    <row r="412" spans="1:4">
      <c r="A412" s="16" t="s">
        <v>42</v>
      </c>
      <c r="B412" s="16" t="s">
        <v>14</v>
      </c>
      <c r="C412" s="17">
        <v>33754</v>
      </c>
      <c r="D412" s="17">
        <v>1983</v>
      </c>
    </row>
    <row r="413" spans="1:4">
      <c r="A413" s="16" t="s">
        <v>48</v>
      </c>
      <c r="B413" s="16" t="s">
        <v>14</v>
      </c>
      <c r="C413" s="17">
        <v>33293</v>
      </c>
      <c r="D413" s="17">
        <v>1983</v>
      </c>
    </row>
    <row r="414" spans="1:4">
      <c r="A414" s="16" t="s">
        <v>19</v>
      </c>
      <c r="B414" s="16" t="s">
        <v>12</v>
      </c>
      <c r="C414" s="17">
        <v>33159</v>
      </c>
      <c r="D414" s="17">
        <v>1983</v>
      </c>
    </row>
    <row r="415" spans="1:4">
      <c r="A415" s="16" t="s">
        <v>20</v>
      </c>
      <c r="B415" s="16" t="s">
        <v>12</v>
      </c>
      <c r="C415" s="17">
        <v>32750</v>
      </c>
      <c r="D415" s="17">
        <v>1983</v>
      </c>
    </row>
    <row r="416" spans="1:4">
      <c r="A416" s="16" t="s">
        <v>28</v>
      </c>
      <c r="B416" s="16" t="s">
        <v>12</v>
      </c>
      <c r="C416" s="17">
        <v>30455</v>
      </c>
      <c r="D416" s="17">
        <v>1983</v>
      </c>
    </row>
    <row r="417" spans="1:4">
      <c r="A417" s="16" t="s">
        <v>41</v>
      </c>
      <c r="B417" s="16" t="s">
        <v>12</v>
      </c>
      <c r="C417" s="17">
        <v>28304</v>
      </c>
      <c r="D417" s="17">
        <v>1983</v>
      </c>
    </row>
    <row r="418" spans="1:4">
      <c r="A418" s="16" t="s">
        <v>35</v>
      </c>
      <c r="B418" s="16" t="s">
        <v>12</v>
      </c>
      <c r="C418" s="17">
        <v>27856</v>
      </c>
      <c r="D418" s="17">
        <v>1983</v>
      </c>
    </row>
    <row r="419" spans="1:4">
      <c r="A419" s="16" t="s">
        <v>39</v>
      </c>
      <c r="B419" s="16" t="s">
        <v>14</v>
      </c>
      <c r="C419" s="17">
        <v>27231</v>
      </c>
      <c r="D419" s="17">
        <v>1983</v>
      </c>
    </row>
    <row r="420" spans="1:4">
      <c r="A420" s="16" t="s">
        <v>34</v>
      </c>
      <c r="B420" s="16" t="s">
        <v>12</v>
      </c>
      <c r="C420" s="17">
        <v>25575</v>
      </c>
      <c r="D420" s="17">
        <v>1983</v>
      </c>
    </row>
    <row r="421" spans="1:4">
      <c r="A421" s="16" t="s">
        <v>21</v>
      </c>
      <c r="B421" s="16" t="s">
        <v>12</v>
      </c>
      <c r="C421" s="17">
        <v>25398</v>
      </c>
      <c r="D421" s="17">
        <v>1983</v>
      </c>
    </row>
    <row r="422" spans="1:4">
      <c r="A422" s="16" t="s">
        <v>43</v>
      </c>
      <c r="B422" s="16" t="s">
        <v>12</v>
      </c>
      <c r="C422" s="17">
        <v>23517</v>
      </c>
      <c r="D422" s="17">
        <v>1983</v>
      </c>
    </row>
    <row r="423" spans="1:4">
      <c r="A423" s="16" t="s">
        <v>27</v>
      </c>
      <c r="B423" s="16" t="s">
        <v>14</v>
      </c>
      <c r="C423" s="17">
        <v>23474</v>
      </c>
      <c r="D423" s="17">
        <v>1983</v>
      </c>
    </row>
    <row r="424" spans="1:4">
      <c r="A424" s="16" t="s">
        <v>36</v>
      </c>
      <c r="B424" s="16" t="s">
        <v>12</v>
      </c>
      <c r="C424" s="17">
        <v>22753</v>
      </c>
      <c r="D424" s="17">
        <v>1983</v>
      </c>
    </row>
    <row r="425" spans="1:4">
      <c r="A425" s="16" t="s">
        <v>32</v>
      </c>
      <c r="B425" s="16" t="s">
        <v>14</v>
      </c>
      <c r="C425" s="17">
        <v>22399</v>
      </c>
      <c r="D425" s="17">
        <v>1983</v>
      </c>
    </row>
    <row r="426" spans="1:4">
      <c r="A426" s="16" t="s">
        <v>30</v>
      </c>
      <c r="B426" s="16" t="s">
        <v>14</v>
      </c>
      <c r="C426" s="17">
        <v>22331</v>
      </c>
      <c r="D426" s="17">
        <v>1983</v>
      </c>
    </row>
    <row r="427" spans="1:4">
      <c r="A427" s="16" t="s">
        <v>29</v>
      </c>
      <c r="B427" s="16" t="s">
        <v>14</v>
      </c>
      <c r="C427" s="17">
        <v>20745</v>
      </c>
      <c r="D427" s="17">
        <v>1983</v>
      </c>
    </row>
    <row r="428" spans="1:4">
      <c r="A428" s="16" t="s">
        <v>44</v>
      </c>
      <c r="B428" s="16" t="s">
        <v>12</v>
      </c>
      <c r="C428" s="17">
        <v>19891</v>
      </c>
      <c r="D428" s="17">
        <v>1983</v>
      </c>
    </row>
    <row r="429" spans="1:4">
      <c r="A429" s="16" t="s">
        <v>33</v>
      </c>
      <c r="B429" s="16" t="s">
        <v>14</v>
      </c>
      <c r="C429" s="17">
        <v>19841</v>
      </c>
      <c r="D429" s="17">
        <v>1983</v>
      </c>
    </row>
    <row r="430" spans="1:4">
      <c r="A430" s="16" t="s">
        <v>31</v>
      </c>
      <c r="B430" s="16" t="s">
        <v>12</v>
      </c>
      <c r="C430" s="17">
        <v>19834</v>
      </c>
      <c r="D430" s="17">
        <v>1983</v>
      </c>
    </row>
    <row r="431" spans="1:4">
      <c r="A431" s="16" t="s">
        <v>22</v>
      </c>
      <c r="B431" s="16" t="s">
        <v>14</v>
      </c>
      <c r="C431" s="17">
        <v>17096</v>
      </c>
      <c r="D431" s="17">
        <v>1983</v>
      </c>
    </row>
    <row r="432" spans="1:4">
      <c r="A432" s="16" t="s">
        <v>23</v>
      </c>
      <c r="B432" s="16" t="s">
        <v>14</v>
      </c>
      <c r="C432" s="17">
        <v>16837</v>
      </c>
      <c r="D432" s="17">
        <v>1983</v>
      </c>
    </row>
    <row r="433" spans="1:4">
      <c r="A433" s="16" t="s">
        <v>26</v>
      </c>
      <c r="B433" s="16" t="s">
        <v>14</v>
      </c>
      <c r="C433" s="17">
        <v>15370</v>
      </c>
      <c r="D433" s="17">
        <v>1983</v>
      </c>
    </row>
    <row r="434" spans="1:4">
      <c r="A434" s="16" t="s">
        <v>40</v>
      </c>
      <c r="B434" s="16" t="s">
        <v>14</v>
      </c>
      <c r="C434" s="17">
        <v>14592</v>
      </c>
      <c r="D434" s="17">
        <v>1983</v>
      </c>
    </row>
    <row r="435" spans="1:4">
      <c r="A435" s="16" t="s">
        <v>49</v>
      </c>
      <c r="B435" s="16" t="s">
        <v>14</v>
      </c>
      <c r="C435" s="17">
        <v>12944</v>
      </c>
      <c r="D435" s="17">
        <v>1983</v>
      </c>
    </row>
    <row r="436" spans="1:4">
      <c r="A436" s="16" t="s">
        <v>45</v>
      </c>
      <c r="B436" s="16" t="s">
        <v>14</v>
      </c>
      <c r="C436" s="17">
        <v>12376</v>
      </c>
      <c r="D436" s="17">
        <v>1983</v>
      </c>
    </row>
    <row r="437" spans="1:4">
      <c r="A437" s="16" t="s">
        <v>46</v>
      </c>
      <c r="B437" s="16" t="s">
        <v>12</v>
      </c>
      <c r="C437" s="17">
        <v>10999</v>
      </c>
      <c r="D437" s="17">
        <v>1983</v>
      </c>
    </row>
    <row r="438" spans="1:4">
      <c r="A438" s="16" t="s">
        <v>47</v>
      </c>
      <c r="B438" s="16" t="s">
        <v>14</v>
      </c>
      <c r="C438" s="17">
        <v>7705</v>
      </c>
      <c r="D438" s="17">
        <v>1983</v>
      </c>
    </row>
    <row r="439" spans="1:4">
      <c r="A439" s="16" t="s">
        <v>52</v>
      </c>
      <c r="B439" s="16" t="s">
        <v>14</v>
      </c>
      <c r="C439" s="17">
        <v>2399</v>
      </c>
      <c r="D439" s="17">
        <v>1983</v>
      </c>
    </row>
    <row r="440" spans="1:4">
      <c r="A440" s="16" t="s">
        <v>51</v>
      </c>
      <c r="B440" s="16" t="s">
        <v>14</v>
      </c>
      <c r="C440" s="17">
        <v>1090</v>
      </c>
      <c r="D440" s="17">
        <v>1983</v>
      </c>
    </row>
    <row r="441" spans="1:4">
      <c r="A441" s="16" t="s">
        <v>50</v>
      </c>
      <c r="B441" s="16" t="s">
        <v>14</v>
      </c>
      <c r="C441" s="17">
        <v>553</v>
      </c>
      <c r="D441" s="17">
        <v>1983</v>
      </c>
    </row>
    <row r="442" spans="1:4">
      <c r="A442" s="16" t="s">
        <v>11</v>
      </c>
      <c r="B442" s="16" t="s">
        <v>12</v>
      </c>
      <c r="C442" s="17">
        <v>67749</v>
      </c>
      <c r="D442" s="17">
        <v>1984</v>
      </c>
    </row>
    <row r="443" spans="1:4">
      <c r="A443" s="16" t="s">
        <v>15</v>
      </c>
      <c r="B443" s="16" t="s">
        <v>12</v>
      </c>
      <c r="C443" s="17">
        <v>60024</v>
      </c>
      <c r="D443" s="17">
        <v>1984</v>
      </c>
    </row>
    <row r="444" spans="1:4">
      <c r="A444" s="16" t="s">
        <v>13</v>
      </c>
      <c r="B444" s="16" t="s">
        <v>14</v>
      </c>
      <c r="C444" s="17">
        <v>50561</v>
      </c>
      <c r="D444" s="17">
        <v>1984</v>
      </c>
    </row>
    <row r="445" spans="1:4">
      <c r="A445" s="16" t="s">
        <v>24</v>
      </c>
      <c r="B445" s="16" t="s">
        <v>12</v>
      </c>
      <c r="C445" s="17">
        <v>49782</v>
      </c>
      <c r="D445" s="17">
        <v>1984</v>
      </c>
    </row>
    <row r="446" spans="1:4">
      <c r="A446" s="16" t="s">
        <v>38</v>
      </c>
      <c r="B446" s="16" t="s">
        <v>14</v>
      </c>
      <c r="C446" s="17">
        <v>45857</v>
      </c>
      <c r="D446" s="17">
        <v>1984</v>
      </c>
    </row>
    <row r="447" spans="1:4">
      <c r="A447" s="16" t="s">
        <v>37</v>
      </c>
      <c r="B447" s="16" t="s">
        <v>12</v>
      </c>
      <c r="C447" s="17">
        <v>40270</v>
      </c>
      <c r="D447" s="17">
        <v>1984</v>
      </c>
    </row>
    <row r="448" spans="1:4">
      <c r="A448" s="16" t="s">
        <v>48</v>
      </c>
      <c r="B448" s="16" t="s">
        <v>14</v>
      </c>
      <c r="C448" s="17">
        <v>38776</v>
      </c>
      <c r="D448" s="17">
        <v>1984</v>
      </c>
    </row>
    <row r="449" spans="1:4">
      <c r="A449" s="16" t="s">
        <v>18</v>
      </c>
      <c r="B449" s="16" t="s">
        <v>12</v>
      </c>
      <c r="C449" s="17">
        <v>38490</v>
      </c>
      <c r="D449" s="17">
        <v>1984</v>
      </c>
    </row>
    <row r="450" spans="1:4">
      <c r="A450" s="16" t="s">
        <v>25</v>
      </c>
      <c r="B450" s="16" t="s">
        <v>12</v>
      </c>
      <c r="C450" s="17">
        <v>36537</v>
      </c>
      <c r="D450" s="17">
        <v>1984</v>
      </c>
    </row>
    <row r="451" spans="1:4">
      <c r="A451" s="16" t="s">
        <v>17</v>
      </c>
      <c r="B451" s="16" t="s">
        <v>12</v>
      </c>
      <c r="C451" s="17">
        <v>35867</v>
      </c>
      <c r="D451" s="17">
        <v>1984</v>
      </c>
    </row>
    <row r="452" spans="1:4">
      <c r="A452" s="16" t="s">
        <v>42</v>
      </c>
      <c r="B452" s="16" t="s">
        <v>14</v>
      </c>
      <c r="C452" s="17">
        <v>33915</v>
      </c>
      <c r="D452" s="17">
        <v>1984</v>
      </c>
    </row>
    <row r="453" spans="1:4">
      <c r="A453" s="16" t="s">
        <v>19</v>
      </c>
      <c r="B453" s="16" t="s">
        <v>12</v>
      </c>
      <c r="C453" s="17">
        <v>32613</v>
      </c>
      <c r="D453" s="17">
        <v>1984</v>
      </c>
    </row>
    <row r="454" spans="1:4">
      <c r="A454" s="16" t="s">
        <v>20</v>
      </c>
      <c r="B454" s="16" t="s">
        <v>12</v>
      </c>
      <c r="C454" s="17">
        <v>31771</v>
      </c>
      <c r="D454" s="17">
        <v>1984</v>
      </c>
    </row>
    <row r="455" spans="1:4">
      <c r="A455" s="16" t="s">
        <v>28</v>
      </c>
      <c r="B455" s="16" t="s">
        <v>12</v>
      </c>
      <c r="C455" s="17">
        <v>30513</v>
      </c>
      <c r="D455" s="17">
        <v>1984</v>
      </c>
    </row>
    <row r="456" spans="1:4">
      <c r="A456" s="16" t="s">
        <v>16</v>
      </c>
      <c r="B456" s="16" t="s">
        <v>12</v>
      </c>
      <c r="C456" s="17">
        <v>29953</v>
      </c>
      <c r="D456" s="17">
        <v>1984</v>
      </c>
    </row>
    <row r="457" spans="1:4">
      <c r="A457" s="16" t="s">
        <v>35</v>
      </c>
      <c r="B457" s="16" t="s">
        <v>12</v>
      </c>
      <c r="C457" s="17">
        <v>28740</v>
      </c>
      <c r="D457" s="17">
        <v>1984</v>
      </c>
    </row>
    <row r="458" spans="1:4">
      <c r="A458" s="16" t="s">
        <v>41</v>
      </c>
      <c r="B458" s="16" t="s">
        <v>12</v>
      </c>
      <c r="C458" s="17">
        <v>26773</v>
      </c>
      <c r="D458" s="17">
        <v>1984</v>
      </c>
    </row>
    <row r="459" spans="1:4">
      <c r="A459" s="16" t="s">
        <v>34</v>
      </c>
      <c r="B459" s="16" t="s">
        <v>12</v>
      </c>
      <c r="C459" s="17">
        <v>25921</v>
      </c>
      <c r="D459" s="17">
        <v>1984</v>
      </c>
    </row>
    <row r="460" spans="1:4">
      <c r="A460" s="16" t="s">
        <v>39</v>
      </c>
      <c r="B460" s="16" t="s">
        <v>14</v>
      </c>
      <c r="C460" s="17">
        <v>25888</v>
      </c>
      <c r="D460" s="17">
        <v>1984</v>
      </c>
    </row>
    <row r="461" spans="1:4">
      <c r="A461" s="16" t="s">
        <v>43</v>
      </c>
      <c r="B461" s="16" t="s">
        <v>12</v>
      </c>
      <c r="C461" s="17">
        <v>25679</v>
      </c>
      <c r="D461" s="17">
        <v>1984</v>
      </c>
    </row>
    <row r="462" spans="1:4">
      <c r="A462" s="16" t="s">
        <v>21</v>
      </c>
      <c r="B462" s="16" t="s">
        <v>12</v>
      </c>
      <c r="C462" s="17">
        <v>24905</v>
      </c>
      <c r="D462" s="17">
        <v>1984</v>
      </c>
    </row>
    <row r="463" spans="1:4">
      <c r="A463" s="16" t="s">
        <v>36</v>
      </c>
      <c r="B463" s="16" t="s">
        <v>12</v>
      </c>
      <c r="C463" s="17">
        <v>23342</v>
      </c>
      <c r="D463" s="17">
        <v>1984</v>
      </c>
    </row>
    <row r="464" spans="1:4">
      <c r="A464" s="16" t="s">
        <v>30</v>
      </c>
      <c r="B464" s="16" t="s">
        <v>14</v>
      </c>
      <c r="C464" s="17">
        <v>23025</v>
      </c>
      <c r="D464" s="17">
        <v>1984</v>
      </c>
    </row>
    <row r="465" spans="1:4">
      <c r="A465" s="16" t="s">
        <v>32</v>
      </c>
      <c r="B465" s="16" t="s">
        <v>14</v>
      </c>
      <c r="C465" s="17">
        <v>22271</v>
      </c>
      <c r="D465" s="17">
        <v>1984</v>
      </c>
    </row>
    <row r="466" spans="1:4">
      <c r="A466" s="16" t="s">
        <v>27</v>
      </c>
      <c r="B466" s="16" t="s">
        <v>14</v>
      </c>
      <c r="C466" s="17">
        <v>21895</v>
      </c>
      <c r="D466" s="17">
        <v>1984</v>
      </c>
    </row>
    <row r="467" spans="1:4">
      <c r="A467" s="16" t="s">
        <v>29</v>
      </c>
      <c r="B467" s="16" t="s">
        <v>14</v>
      </c>
      <c r="C467" s="17">
        <v>21491</v>
      </c>
      <c r="D467" s="17">
        <v>1984</v>
      </c>
    </row>
    <row r="468" spans="1:4">
      <c r="A468" s="16" t="s">
        <v>44</v>
      </c>
      <c r="B468" s="16" t="s">
        <v>12</v>
      </c>
      <c r="C468" s="17">
        <v>21017</v>
      </c>
      <c r="D468" s="17">
        <v>1984</v>
      </c>
    </row>
    <row r="469" spans="1:4">
      <c r="A469" s="16" t="s">
        <v>31</v>
      </c>
      <c r="B469" s="16" t="s">
        <v>12</v>
      </c>
      <c r="C469" s="17">
        <v>20961</v>
      </c>
      <c r="D469" s="17">
        <v>1984</v>
      </c>
    </row>
    <row r="470" spans="1:4">
      <c r="A470" s="16" t="s">
        <v>33</v>
      </c>
      <c r="B470" s="16" t="s">
        <v>14</v>
      </c>
      <c r="C470" s="17">
        <v>20360</v>
      </c>
      <c r="D470" s="17">
        <v>1984</v>
      </c>
    </row>
    <row r="471" spans="1:4">
      <c r="A471" s="16" t="s">
        <v>22</v>
      </c>
      <c r="B471" s="16" t="s">
        <v>14</v>
      </c>
      <c r="C471" s="17">
        <v>15991</v>
      </c>
      <c r="D471" s="17">
        <v>1984</v>
      </c>
    </row>
    <row r="472" spans="1:4">
      <c r="A472" s="16" t="s">
        <v>40</v>
      </c>
      <c r="B472" s="16" t="s">
        <v>14</v>
      </c>
      <c r="C472" s="17">
        <v>15842</v>
      </c>
      <c r="D472" s="17">
        <v>1984</v>
      </c>
    </row>
    <row r="473" spans="1:4">
      <c r="A473" s="16" t="s">
        <v>23</v>
      </c>
      <c r="B473" s="16" t="s">
        <v>14</v>
      </c>
      <c r="C473" s="17">
        <v>15498</v>
      </c>
      <c r="D473" s="17">
        <v>1984</v>
      </c>
    </row>
    <row r="474" spans="1:4">
      <c r="A474" s="16" t="s">
        <v>49</v>
      </c>
      <c r="B474" s="16" t="s">
        <v>14</v>
      </c>
      <c r="C474" s="17">
        <v>14474</v>
      </c>
      <c r="D474" s="17">
        <v>1984</v>
      </c>
    </row>
    <row r="475" spans="1:4">
      <c r="A475" s="16" t="s">
        <v>26</v>
      </c>
      <c r="B475" s="16" t="s">
        <v>14</v>
      </c>
      <c r="C475" s="17">
        <v>14445</v>
      </c>
      <c r="D475" s="17">
        <v>1984</v>
      </c>
    </row>
    <row r="476" spans="1:4">
      <c r="A476" s="16" t="s">
        <v>45</v>
      </c>
      <c r="B476" s="16" t="s">
        <v>14</v>
      </c>
      <c r="C476" s="17">
        <v>12786</v>
      </c>
      <c r="D476" s="17">
        <v>1984</v>
      </c>
    </row>
    <row r="477" spans="1:4">
      <c r="A477" s="16" t="s">
        <v>46</v>
      </c>
      <c r="B477" s="16" t="s">
        <v>12</v>
      </c>
      <c r="C477" s="17">
        <v>11356</v>
      </c>
      <c r="D477" s="17">
        <v>1984</v>
      </c>
    </row>
    <row r="478" spans="1:4">
      <c r="A478" s="16" t="s">
        <v>47</v>
      </c>
      <c r="B478" s="16" t="s">
        <v>14</v>
      </c>
      <c r="C478" s="17">
        <v>8040</v>
      </c>
      <c r="D478" s="17">
        <v>1984</v>
      </c>
    </row>
    <row r="479" spans="1:4">
      <c r="A479" s="16" t="s">
        <v>52</v>
      </c>
      <c r="B479" s="16" t="s">
        <v>14</v>
      </c>
      <c r="C479" s="17">
        <v>2266</v>
      </c>
      <c r="D479" s="17">
        <v>1984</v>
      </c>
    </row>
    <row r="480" spans="1:4">
      <c r="A480" s="16" t="s">
        <v>51</v>
      </c>
      <c r="B480" s="16" t="s">
        <v>14</v>
      </c>
      <c r="C480" s="17">
        <v>1166</v>
      </c>
      <c r="D480" s="17">
        <v>1984</v>
      </c>
    </row>
    <row r="481" spans="1:4">
      <c r="A481" s="16" t="s">
        <v>50</v>
      </c>
      <c r="B481" s="16" t="s">
        <v>14</v>
      </c>
      <c r="C481" s="17">
        <v>678</v>
      </c>
      <c r="D481" s="17">
        <v>1984</v>
      </c>
    </row>
    <row r="482" spans="1:4">
      <c r="A482" s="16" t="s">
        <v>11</v>
      </c>
      <c r="B482" s="16" t="s">
        <v>12</v>
      </c>
      <c r="C482" s="17">
        <v>64924</v>
      </c>
      <c r="D482" s="17">
        <v>1985</v>
      </c>
    </row>
    <row r="483" spans="1:4">
      <c r="A483" s="16" t="s">
        <v>15</v>
      </c>
      <c r="B483" s="16" t="s">
        <v>12</v>
      </c>
      <c r="C483" s="17">
        <v>59610</v>
      </c>
      <c r="D483" s="17">
        <v>1985</v>
      </c>
    </row>
    <row r="484" spans="1:4">
      <c r="A484" s="16" t="s">
        <v>38</v>
      </c>
      <c r="B484" s="16" t="s">
        <v>14</v>
      </c>
      <c r="C484" s="17">
        <v>48346</v>
      </c>
      <c r="D484" s="17">
        <v>1985</v>
      </c>
    </row>
    <row r="485" spans="1:4">
      <c r="A485" s="16" t="s">
        <v>24</v>
      </c>
      <c r="B485" s="16" t="s">
        <v>12</v>
      </c>
      <c r="C485" s="17">
        <v>47088</v>
      </c>
      <c r="D485" s="17">
        <v>1985</v>
      </c>
    </row>
    <row r="486" spans="1:4">
      <c r="A486" s="16" t="s">
        <v>48</v>
      </c>
      <c r="B486" s="16" t="s">
        <v>14</v>
      </c>
      <c r="C486" s="17">
        <v>47008</v>
      </c>
      <c r="D486" s="17">
        <v>1985</v>
      </c>
    </row>
    <row r="487" spans="1:4">
      <c r="A487" s="16" t="s">
        <v>13</v>
      </c>
      <c r="B487" s="16" t="s">
        <v>14</v>
      </c>
      <c r="C487" s="17">
        <v>42657</v>
      </c>
      <c r="D487" s="17">
        <v>1985</v>
      </c>
    </row>
    <row r="488" spans="1:4">
      <c r="A488" s="16" t="s">
        <v>37</v>
      </c>
      <c r="B488" s="16" t="s">
        <v>12</v>
      </c>
      <c r="C488" s="17">
        <v>42206</v>
      </c>
      <c r="D488" s="17">
        <v>1985</v>
      </c>
    </row>
    <row r="489" spans="1:4">
      <c r="A489" s="16" t="s">
        <v>42</v>
      </c>
      <c r="B489" s="16" t="s">
        <v>14</v>
      </c>
      <c r="C489" s="17">
        <v>39056</v>
      </c>
      <c r="D489" s="17">
        <v>1985</v>
      </c>
    </row>
    <row r="490" spans="1:4">
      <c r="A490" s="16" t="s">
        <v>25</v>
      </c>
      <c r="B490" s="16" t="s">
        <v>12</v>
      </c>
      <c r="C490" s="17">
        <v>38563</v>
      </c>
      <c r="D490" s="17">
        <v>1985</v>
      </c>
    </row>
    <row r="491" spans="1:4">
      <c r="A491" s="16" t="s">
        <v>18</v>
      </c>
      <c r="B491" s="16" t="s">
        <v>12</v>
      </c>
      <c r="C491" s="17">
        <v>38529</v>
      </c>
      <c r="D491" s="17">
        <v>1985</v>
      </c>
    </row>
    <row r="492" spans="1:4">
      <c r="A492" s="16" t="s">
        <v>17</v>
      </c>
      <c r="B492" s="16" t="s">
        <v>12</v>
      </c>
      <c r="C492" s="17">
        <v>35865</v>
      </c>
      <c r="D492" s="17">
        <v>1985</v>
      </c>
    </row>
    <row r="493" spans="1:4">
      <c r="A493" s="16" t="s">
        <v>20</v>
      </c>
      <c r="B493" s="16" t="s">
        <v>12</v>
      </c>
      <c r="C493" s="17">
        <v>32096</v>
      </c>
      <c r="D493" s="17">
        <v>1985</v>
      </c>
    </row>
    <row r="494" spans="1:4">
      <c r="A494" s="16" t="s">
        <v>19</v>
      </c>
      <c r="B494" s="16" t="s">
        <v>12</v>
      </c>
      <c r="C494" s="17">
        <v>31501</v>
      </c>
      <c r="D494" s="17">
        <v>1985</v>
      </c>
    </row>
    <row r="495" spans="1:4">
      <c r="A495" s="16" t="s">
        <v>28</v>
      </c>
      <c r="B495" s="16" t="s">
        <v>12</v>
      </c>
      <c r="C495" s="17">
        <v>30221</v>
      </c>
      <c r="D495" s="17">
        <v>1985</v>
      </c>
    </row>
    <row r="496" spans="1:4">
      <c r="A496" s="16" t="s">
        <v>34</v>
      </c>
      <c r="B496" s="16" t="s">
        <v>12</v>
      </c>
      <c r="C496" s="17">
        <v>30173</v>
      </c>
      <c r="D496" s="17">
        <v>1985</v>
      </c>
    </row>
    <row r="497" spans="1:4">
      <c r="A497" s="16" t="s">
        <v>35</v>
      </c>
      <c r="B497" s="16" t="s">
        <v>12</v>
      </c>
      <c r="C497" s="17">
        <v>29913</v>
      </c>
      <c r="D497" s="17">
        <v>1985</v>
      </c>
    </row>
    <row r="498" spans="1:4">
      <c r="A498" s="16" t="s">
        <v>43</v>
      </c>
      <c r="B498" s="16" t="s">
        <v>12</v>
      </c>
      <c r="C498" s="17">
        <v>29309</v>
      </c>
      <c r="D498" s="17">
        <v>1985</v>
      </c>
    </row>
    <row r="499" spans="1:4">
      <c r="A499" s="16" t="s">
        <v>16</v>
      </c>
      <c r="B499" s="16" t="s">
        <v>12</v>
      </c>
      <c r="C499" s="17">
        <v>26041</v>
      </c>
      <c r="D499" s="17">
        <v>1985</v>
      </c>
    </row>
    <row r="500" spans="1:4">
      <c r="A500" s="16" t="s">
        <v>41</v>
      </c>
      <c r="B500" s="16" t="s">
        <v>12</v>
      </c>
      <c r="C500" s="17">
        <v>25536</v>
      </c>
      <c r="D500" s="17">
        <v>1985</v>
      </c>
    </row>
    <row r="501" spans="1:4">
      <c r="A501" s="16" t="s">
        <v>39</v>
      </c>
      <c r="B501" s="16" t="s">
        <v>14</v>
      </c>
      <c r="C501" s="17">
        <v>24880</v>
      </c>
      <c r="D501" s="17">
        <v>1985</v>
      </c>
    </row>
    <row r="502" spans="1:4">
      <c r="A502" s="16" t="s">
        <v>21</v>
      </c>
      <c r="B502" s="16" t="s">
        <v>12</v>
      </c>
      <c r="C502" s="17">
        <v>24613</v>
      </c>
      <c r="D502" s="17">
        <v>1985</v>
      </c>
    </row>
    <row r="503" spans="1:4">
      <c r="A503" s="16" t="s">
        <v>36</v>
      </c>
      <c r="B503" s="16" t="s">
        <v>12</v>
      </c>
      <c r="C503" s="17">
        <v>24116</v>
      </c>
      <c r="D503" s="17">
        <v>1985</v>
      </c>
    </row>
    <row r="504" spans="1:4">
      <c r="A504" s="16" t="s">
        <v>30</v>
      </c>
      <c r="B504" s="16" t="s">
        <v>14</v>
      </c>
      <c r="C504" s="17">
        <v>23244</v>
      </c>
      <c r="D504" s="17">
        <v>1985</v>
      </c>
    </row>
    <row r="505" spans="1:4">
      <c r="A505" s="16" t="s">
        <v>32</v>
      </c>
      <c r="B505" s="16" t="s">
        <v>14</v>
      </c>
      <c r="C505" s="17">
        <v>22967</v>
      </c>
      <c r="D505" s="17">
        <v>1985</v>
      </c>
    </row>
    <row r="506" spans="1:4">
      <c r="A506" s="16" t="s">
        <v>44</v>
      </c>
      <c r="B506" s="16" t="s">
        <v>12</v>
      </c>
      <c r="C506" s="17">
        <v>22391</v>
      </c>
      <c r="D506" s="17">
        <v>1985</v>
      </c>
    </row>
    <row r="507" spans="1:4">
      <c r="A507" s="16" t="s">
        <v>31</v>
      </c>
      <c r="B507" s="16" t="s">
        <v>12</v>
      </c>
      <c r="C507" s="17">
        <v>22091</v>
      </c>
      <c r="D507" s="17">
        <v>1985</v>
      </c>
    </row>
    <row r="508" spans="1:4">
      <c r="A508" s="16" t="s">
        <v>29</v>
      </c>
      <c r="B508" s="16" t="s">
        <v>14</v>
      </c>
      <c r="C508" s="17">
        <v>21151</v>
      </c>
      <c r="D508" s="17">
        <v>1985</v>
      </c>
    </row>
    <row r="509" spans="1:4">
      <c r="A509" s="16" t="s">
        <v>33</v>
      </c>
      <c r="B509" s="16" t="s">
        <v>14</v>
      </c>
      <c r="C509" s="17">
        <v>20546</v>
      </c>
      <c r="D509" s="17">
        <v>1985</v>
      </c>
    </row>
    <row r="510" spans="1:4">
      <c r="A510" s="16" t="s">
        <v>27</v>
      </c>
      <c r="B510" s="16" t="s">
        <v>14</v>
      </c>
      <c r="C510" s="17">
        <v>19964</v>
      </c>
      <c r="D510" s="17">
        <v>1985</v>
      </c>
    </row>
    <row r="511" spans="1:4">
      <c r="A511" s="16" t="s">
        <v>40</v>
      </c>
      <c r="B511" s="16" t="s">
        <v>14</v>
      </c>
      <c r="C511" s="17">
        <v>16362</v>
      </c>
      <c r="D511" s="17">
        <v>1985</v>
      </c>
    </row>
    <row r="512" spans="1:4">
      <c r="A512" s="16" t="s">
        <v>49</v>
      </c>
      <c r="B512" s="16" t="s">
        <v>14</v>
      </c>
      <c r="C512" s="17">
        <v>15768</v>
      </c>
      <c r="D512" s="17">
        <v>1985</v>
      </c>
    </row>
    <row r="513" spans="1:4">
      <c r="A513" s="16" t="s">
        <v>26</v>
      </c>
      <c r="B513" s="16" t="s">
        <v>14</v>
      </c>
      <c r="C513" s="17">
        <v>14913</v>
      </c>
      <c r="D513" s="17">
        <v>1985</v>
      </c>
    </row>
    <row r="514" spans="1:4">
      <c r="A514" s="16" t="s">
        <v>22</v>
      </c>
      <c r="B514" s="16" t="s">
        <v>14</v>
      </c>
      <c r="C514" s="17">
        <v>14428</v>
      </c>
      <c r="D514" s="17">
        <v>1985</v>
      </c>
    </row>
    <row r="515" spans="1:4">
      <c r="A515" s="16" t="s">
        <v>23</v>
      </c>
      <c r="B515" s="16" t="s">
        <v>14</v>
      </c>
      <c r="C515" s="17">
        <v>13975</v>
      </c>
      <c r="D515" s="17">
        <v>1985</v>
      </c>
    </row>
    <row r="516" spans="1:4">
      <c r="A516" s="16" t="s">
        <v>45</v>
      </c>
      <c r="B516" s="16" t="s">
        <v>14</v>
      </c>
      <c r="C516" s="17">
        <v>13137</v>
      </c>
      <c r="D516" s="17">
        <v>1985</v>
      </c>
    </row>
    <row r="517" spans="1:4">
      <c r="A517" s="16" t="s">
        <v>46</v>
      </c>
      <c r="B517" s="16" t="s">
        <v>12</v>
      </c>
      <c r="C517" s="17">
        <v>12282</v>
      </c>
      <c r="D517" s="17">
        <v>1985</v>
      </c>
    </row>
    <row r="518" spans="1:4">
      <c r="A518" s="16" t="s">
        <v>47</v>
      </c>
      <c r="B518" s="16" t="s">
        <v>14</v>
      </c>
      <c r="C518" s="17">
        <v>10658</v>
      </c>
      <c r="D518" s="17">
        <v>1985</v>
      </c>
    </row>
    <row r="519" spans="1:4">
      <c r="A519" s="16" t="s">
        <v>52</v>
      </c>
      <c r="B519" s="16" t="s">
        <v>14</v>
      </c>
      <c r="C519" s="17">
        <v>2449</v>
      </c>
      <c r="D519" s="17">
        <v>1985</v>
      </c>
    </row>
    <row r="520" spans="1:4">
      <c r="A520" s="16" t="s">
        <v>51</v>
      </c>
      <c r="B520" s="16" t="s">
        <v>14</v>
      </c>
      <c r="C520" s="17">
        <v>1025</v>
      </c>
      <c r="D520" s="17">
        <v>1985</v>
      </c>
    </row>
    <row r="521" spans="1:4">
      <c r="A521" s="16" t="s">
        <v>50</v>
      </c>
      <c r="B521" s="16" t="s">
        <v>14</v>
      </c>
      <c r="C521" s="17">
        <v>946</v>
      </c>
      <c r="D521" s="17">
        <v>1985</v>
      </c>
    </row>
    <row r="522" spans="1:4">
      <c r="A522" s="16" t="s">
        <v>11</v>
      </c>
      <c r="B522" s="16" t="s">
        <v>12</v>
      </c>
      <c r="C522" s="17">
        <v>64228</v>
      </c>
      <c r="D522" s="17">
        <v>1986</v>
      </c>
    </row>
    <row r="523" spans="1:4">
      <c r="A523" s="16" t="s">
        <v>15</v>
      </c>
      <c r="B523" s="16" t="s">
        <v>12</v>
      </c>
      <c r="C523" s="17">
        <v>56698</v>
      </c>
      <c r="D523" s="17">
        <v>1986</v>
      </c>
    </row>
    <row r="524" spans="1:4">
      <c r="A524" s="16" t="s">
        <v>38</v>
      </c>
      <c r="B524" s="16" t="s">
        <v>14</v>
      </c>
      <c r="C524" s="17">
        <v>52682</v>
      </c>
      <c r="D524" s="17">
        <v>1986</v>
      </c>
    </row>
    <row r="525" spans="1:4">
      <c r="A525" s="16" t="s">
        <v>48</v>
      </c>
      <c r="B525" s="16" t="s">
        <v>14</v>
      </c>
      <c r="C525" s="17">
        <v>49672</v>
      </c>
      <c r="D525" s="17">
        <v>1986</v>
      </c>
    </row>
    <row r="526" spans="1:4">
      <c r="A526" s="16" t="s">
        <v>24</v>
      </c>
      <c r="B526" s="16" t="s">
        <v>12</v>
      </c>
      <c r="C526" s="17">
        <v>46927</v>
      </c>
      <c r="D526" s="17">
        <v>1986</v>
      </c>
    </row>
    <row r="527" spans="1:4">
      <c r="A527" s="16" t="s">
        <v>42</v>
      </c>
      <c r="B527" s="16" t="s">
        <v>14</v>
      </c>
      <c r="C527" s="17">
        <v>40532</v>
      </c>
      <c r="D527" s="17">
        <v>1986</v>
      </c>
    </row>
    <row r="528" spans="1:4">
      <c r="A528" s="16" t="s">
        <v>37</v>
      </c>
      <c r="B528" s="16" t="s">
        <v>12</v>
      </c>
      <c r="C528" s="17">
        <v>37544</v>
      </c>
      <c r="D528" s="17">
        <v>1986</v>
      </c>
    </row>
    <row r="529" spans="1:4">
      <c r="A529" s="16" t="s">
        <v>18</v>
      </c>
      <c r="B529" s="16" t="s">
        <v>12</v>
      </c>
      <c r="C529" s="17">
        <v>37154</v>
      </c>
      <c r="D529" s="17">
        <v>1986</v>
      </c>
    </row>
    <row r="530" spans="1:4">
      <c r="A530" s="16" t="s">
        <v>25</v>
      </c>
      <c r="B530" s="16" t="s">
        <v>12</v>
      </c>
      <c r="C530" s="17">
        <v>36577</v>
      </c>
      <c r="D530" s="17">
        <v>1986</v>
      </c>
    </row>
    <row r="531" spans="1:4">
      <c r="A531" s="16" t="s">
        <v>13</v>
      </c>
      <c r="B531" s="16" t="s">
        <v>14</v>
      </c>
      <c r="C531" s="17">
        <v>36185</v>
      </c>
      <c r="D531" s="17">
        <v>1986</v>
      </c>
    </row>
    <row r="532" spans="1:4">
      <c r="A532" s="16" t="s">
        <v>17</v>
      </c>
      <c r="B532" s="16" t="s">
        <v>12</v>
      </c>
      <c r="C532" s="17">
        <v>34047</v>
      </c>
      <c r="D532" s="17">
        <v>1986</v>
      </c>
    </row>
    <row r="533" spans="1:4">
      <c r="A533" s="16" t="s">
        <v>34</v>
      </c>
      <c r="B533" s="16" t="s">
        <v>12</v>
      </c>
      <c r="C533" s="17">
        <v>33859</v>
      </c>
      <c r="D533" s="17">
        <v>1986</v>
      </c>
    </row>
    <row r="534" spans="1:4">
      <c r="A534" s="16" t="s">
        <v>20</v>
      </c>
      <c r="B534" s="16" t="s">
        <v>12</v>
      </c>
      <c r="C534" s="17">
        <v>31355</v>
      </c>
      <c r="D534" s="17">
        <v>1986</v>
      </c>
    </row>
    <row r="535" spans="1:4">
      <c r="A535" s="16" t="s">
        <v>19</v>
      </c>
      <c r="B535" s="16" t="s">
        <v>12</v>
      </c>
      <c r="C535" s="17">
        <v>30217</v>
      </c>
      <c r="D535" s="17">
        <v>1986</v>
      </c>
    </row>
    <row r="536" spans="1:4">
      <c r="A536" s="16" t="s">
        <v>35</v>
      </c>
      <c r="B536" s="16" t="s">
        <v>12</v>
      </c>
      <c r="C536" s="17">
        <v>29523</v>
      </c>
      <c r="D536" s="17">
        <v>1986</v>
      </c>
    </row>
    <row r="537" spans="1:4">
      <c r="A537" s="16" t="s">
        <v>28</v>
      </c>
      <c r="B537" s="16" t="s">
        <v>12</v>
      </c>
      <c r="C537" s="17">
        <v>28835</v>
      </c>
      <c r="D537" s="17">
        <v>1986</v>
      </c>
    </row>
    <row r="538" spans="1:4">
      <c r="A538" s="16" t="s">
        <v>39</v>
      </c>
      <c r="B538" s="16" t="s">
        <v>14</v>
      </c>
      <c r="C538" s="17">
        <v>28161</v>
      </c>
      <c r="D538" s="17">
        <v>1986</v>
      </c>
    </row>
    <row r="539" spans="1:4">
      <c r="A539" s="16" t="s">
        <v>43</v>
      </c>
      <c r="B539" s="16" t="s">
        <v>12</v>
      </c>
      <c r="C539" s="17">
        <v>27255</v>
      </c>
      <c r="D539" s="17">
        <v>1986</v>
      </c>
    </row>
    <row r="540" spans="1:4">
      <c r="A540" s="16" t="s">
        <v>41</v>
      </c>
      <c r="B540" s="16" t="s">
        <v>12</v>
      </c>
      <c r="C540" s="17">
        <v>26635</v>
      </c>
      <c r="D540" s="17">
        <v>1986</v>
      </c>
    </row>
    <row r="541" spans="1:4">
      <c r="A541" s="16" t="s">
        <v>21</v>
      </c>
      <c r="B541" s="16" t="s">
        <v>12</v>
      </c>
      <c r="C541" s="17">
        <v>24331</v>
      </c>
      <c r="D541" s="17">
        <v>1986</v>
      </c>
    </row>
    <row r="542" spans="1:4">
      <c r="A542" s="16" t="s">
        <v>36</v>
      </c>
      <c r="B542" s="16" t="s">
        <v>12</v>
      </c>
      <c r="C542" s="17">
        <v>23973</v>
      </c>
      <c r="D542" s="17">
        <v>1986</v>
      </c>
    </row>
    <row r="543" spans="1:4">
      <c r="A543" s="16" t="s">
        <v>44</v>
      </c>
      <c r="B543" s="16" t="s">
        <v>12</v>
      </c>
      <c r="C543" s="17">
        <v>22800</v>
      </c>
      <c r="D543" s="17">
        <v>1986</v>
      </c>
    </row>
    <row r="544" spans="1:4">
      <c r="A544" s="16" t="s">
        <v>30</v>
      </c>
      <c r="B544" s="16" t="s">
        <v>14</v>
      </c>
      <c r="C544" s="17">
        <v>22647</v>
      </c>
      <c r="D544" s="17">
        <v>1986</v>
      </c>
    </row>
    <row r="545" spans="1:4">
      <c r="A545" s="16" t="s">
        <v>16</v>
      </c>
      <c r="B545" s="16" t="s">
        <v>12</v>
      </c>
      <c r="C545" s="17">
        <v>22407</v>
      </c>
      <c r="D545" s="17">
        <v>1986</v>
      </c>
    </row>
    <row r="546" spans="1:4">
      <c r="A546" s="16" t="s">
        <v>31</v>
      </c>
      <c r="B546" s="16" t="s">
        <v>12</v>
      </c>
      <c r="C546" s="17">
        <v>21956</v>
      </c>
      <c r="D546" s="17">
        <v>1986</v>
      </c>
    </row>
    <row r="547" spans="1:4">
      <c r="A547" s="16" t="s">
        <v>32</v>
      </c>
      <c r="B547" s="16" t="s">
        <v>14</v>
      </c>
      <c r="C547" s="17">
        <v>21291</v>
      </c>
      <c r="D547" s="17">
        <v>1986</v>
      </c>
    </row>
    <row r="548" spans="1:4">
      <c r="A548" s="16" t="s">
        <v>29</v>
      </c>
      <c r="B548" s="16" t="s">
        <v>14</v>
      </c>
      <c r="C548" s="17">
        <v>19789</v>
      </c>
      <c r="D548" s="17">
        <v>1986</v>
      </c>
    </row>
    <row r="549" spans="1:4">
      <c r="A549" s="16" t="s">
        <v>33</v>
      </c>
      <c r="B549" s="16" t="s">
        <v>14</v>
      </c>
      <c r="C549" s="17">
        <v>19076</v>
      </c>
      <c r="D549" s="17">
        <v>1986</v>
      </c>
    </row>
    <row r="550" spans="1:4">
      <c r="A550" s="16" t="s">
        <v>27</v>
      </c>
      <c r="B550" s="16" t="s">
        <v>14</v>
      </c>
      <c r="C550" s="17">
        <v>17668</v>
      </c>
      <c r="D550" s="17">
        <v>1986</v>
      </c>
    </row>
    <row r="551" spans="1:4">
      <c r="A551" s="16" t="s">
        <v>49</v>
      </c>
      <c r="B551" s="16" t="s">
        <v>14</v>
      </c>
      <c r="C551" s="17">
        <v>16681</v>
      </c>
      <c r="D551" s="17">
        <v>1986</v>
      </c>
    </row>
    <row r="552" spans="1:4">
      <c r="A552" s="16" t="s">
        <v>40</v>
      </c>
      <c r="B552" s="16" t="s">
        <v>14</v>
      </c>
      <c r="C552" s="17">
        <v>15455</v>
      </c>
      <c r="D552" s="17">
        <v>1986</v>
      </c>
    </row>
    <row r="553" spans="1:4">
      <c r="A553" s="16" t="s">
        <v>26</v>
      </c>
      <c r="B553" s="16" t="s">
        <v>14</v>
      </c>
      <c r="C553" s="17">
        <v>14416</v>
      </c>
      <c r="D553" s="17">
        <v>1986</v>
      </c>
    </row>
    <row r="554" spans="1:4">
      <c r="A554" s="16" t="s">
        <v>47</v>
      </c>
      <c r="B554" s="16" t="s">
        <v>14</v>
      </c>
      <c r="C554" s="17">
        <v>14092</v>
      </c>
      <c r="D554" s="17">
        <v>1986</v>
      </c>
    </row>
    <row r="555" spans="1:4">
      <c r="A555" s="16" t="s">
        <v>46</v>
      </c>
      <c r="B555" s="16" t="s">
        <v>12</v>
      </c>
      <c r="C555" s="17">
        <v>13653</v>
      </c>
      <c r="D555" s="17">
        <v>1986</v>
      </c>
    </row>
    <row r="556" spans="1:4">
      <c r="A556" s="16" t="s">
        <v>22</v>
      </c>
      <c r="B556" s="16" t="s">
        <v>14</v>
      </c>
      <c r="C556" s="17">
        <v>13455</v>
      </c>
      <c r="D556" s="17">
        <v>1986</v>
      </c>
    </row>
    <row r="557" spans="1:4">
      <c r="A557" s="16" t="s">
        <v>23</v>
      </c>
      <c r="B557" s="16" t="s">
        <v>14</v>
      </c>
      <c r="C557" s="17">
        <v>13302</v>
      </c>
      <c r="D557" s="17">
        <v>1986</v>
      </c>
    </row>
    <row r="558" spans="1:4">
      <c r="A558" s="16" t="s">
        <v>45</v>
      </c>
      <c r="B558" s="16" t="s">
        <v>14</v>
      </c>
      <c r="C558" s="17">
        <v>13236</v>
      </c>
      <c r="D558" s="17">
        <v>1986</v>
      </c>
    </row>
    <row r="559" spans="1:4">
      <c r="A559" s="16" t="s">
        <v>52</v>
      </c>
      <c r="B559" s="16" t="s">
        <v>14</v>
      </c>
      <c r="C559" s="17">
        <v>3388</v>
      </c>
      <c r="D559" s="17">
        <v>1986</v>
      </c>
    </row>
    <row r="560" spans="1:4">
      <c r="A560" s="16" t="s">
        <v>50</v>
      </c>
      <c r="B560" s="16" t="s">
        <v>14</v>
      </c>
      <c r="C560" s="17">
        <v>1258</v>
      </c>
      <c r="D560" s="17">
        <v>1986</v>
      </c>
    </row>
    <row r="561" spans="1:4">
      <c r="A561" s="16" t="s">
        <v>51</v>
      </c>
      <c r="B561" s="16" t="s">
        <v>14</v>
      </c>
      <c r="C561" s="17">
        <v>1233</v>
      </c>
      <c r="D561" s="17">
        <v>1986</v>
      </c>
    </row>
    <row r="562" spans="1:4">
      <c r="A562" s="16" t="s">
        <v>11</v>
      </c>
      <c r="B562" s="16" t="s">
        <v>12</v>
      </c>
      <c r="C562" s="17">
        <v>63653</v>
      </c>
      <c r="D562" s="17">
        <v>1987</v>
      </c>
    </row>
    <row r="563" spans="1:4">
      <c r="A563" s="16" t="s">
        <v>38</v>
      </c>
      <c r="B563" s="16" t="s">
        <v>14</v>
      </c>
      <c r="C563" s="17">
        <v>55996</v>
      </c>
      <c r="D563" s="17">
        <v>1987</v>
      </c>
    </row>
    <row r="564" spans="1:4">
      <c r="A564" s="16" t="s">
        <v>48</v>
      </c>
      <c r="B564" s="16" t="s">
        <v>14</v>
      </c>
      <c r="C564" s="17">
        <v>54853</v>
      </c>
      <c r="D564" s="17">
        <v>1987</v>
      </c>
    </row>
    <row r="565" spans="1:4">
      <c r="A565" s="16" t="s">
        <v>15</v>
      </c>
      <c r="B565" s="16" t="s">
        <v>12</v>
      </c>
      <c r="C565" s="17">
        <v>54493</v>
      </c>
      <c r="D565" s="17">
        <v>1987</v>
      </c>
    </row>
    <row r="566" spans="1:4">
      <c r="A566" s="16" t="s">
        <v>24</v>
      </c>
      <c r="B566" s="16" t="s">
        <v>12</v>
      </c>
      <c r="C566" s="17">
        <v>46507</v>
      </c>
      <c r="D566" s="17">
        <v>1987</v>
      </c>
    </row>
    <row r="567" spans="1:4">
      <c r="A567" s="16" t="s">
        <v>42</v>
      </c>
      <c r="B567" s="16" t="s">
        <v>14</v>
      </c>
      <c r="C567" s="17">
        <v>41788</v>
      </c>
      <c r="D567" s="17">
        <v>1987</v>
      </c>
    </row>
    <row r="568" spans="1:4">
      <c r="A568" s="16" t="s">
        <v>37</v>
      </c>
      <c r="B568" s="16" t="s">
        <v>12</v>
      </c>
      <c r="C568" s="17">
        <v>40004</v>
      </c>
      <c r="D568" s="17">
        <v>1987</v>
      </c>
    </row>
    <row r="569" spans="1:4">
      <c r="A569" s="16" t="s">
        <v>18</v>
      </c>
      <c r="B569" s="16" t="s">
        <v>12</v>
      </c>
      <c r="C569" s="17">
        <v>36798</v>
      </c>
      <c r="D569" s="17">
        <v>1987</v>
      </c>
    </row>
    <row r="570" spans="1:4">
      <c r="A570" s="16" t="s">
        <v>34</v>
      </c>
      <c r="B570" s="16" t="s">
        <v>12</v>
      </c>
      <c r="C570" s="17">
        <v>36206</v>
      </c>
      <c r="D570" s="17">
        <v>1987</v>
      </c>
    </row>
    <row r="571" spans="1:4">
      <c r="A571" s="16" t="s">
        <v>25</v>
      </c>
      <c r="B571" s="16" t="s">
        <v>12</v>
      </c>
      <c r="C571" s="17">
        <v>35870</v>
      </c>
      <c r="D571" s="17">
        <v>1987</v>
      </c>
    </row>
    <row r="572" spans="1:4">
      <c r="A572" s="16" t="s">
        <v>13</v>
      </c>
      <c r="B572" s="16" t="s">
        <v>14</v>
      </c>
      <c r="C572" s="17">
        <v>32705</v>
      </c>
      <c r="D572" s="17">
        <v>1987</v>
      </c>
    </row>
    <row r="573" spans="1:4">
      <c r="A573" s="16" t="s">
        <v>17</v>
      </c>
      <c r="B573" s="16" t="s">
        <v>12</v>
      </c>
      <c r="C573" s="17">
        <v>32662</v>
      </c>
      <c r="D573" s="17">
        <v>1987</v>
      </c>
    </row>
    <row r="574" spans="1:4">
      <c r="A574" s="16" t="s">
        <v>41</v>
      </c>
      <c r="B574" s="16" t="s">
        <v>12</v>
      </c>
      <c r="C574" s="17">
        <v>31494</v>
      </c>
      <c r="D574" s="17">
        <v>1987</v>
      </c>
    </row>
    <row r="575" spans="1:4">
      <c r="A575" s="16" t="s">
        <v>20</v>
      </c>
      <c r="B575" s="16" t="s">
        <v>12</v>
      </c>
      <c r="C575" s="17">
        <v>30235</v>
      </c>
      <c r="D575" s="17">
        <v>1987</v>
      </c>
    </row>
    <row r="576" spans="1:4">
      <c r="A576" s="16" t="s">
        <v>19</v>
      </c>
      <c r="B576" s="16" t="s">
        <v>12</v>
      </c>
      <c r="C576" s="17">
        <v>29552</v>
      </c>
      <c r="D576" s="17">
        <v>1987</v>
      </c>
    </row>
    <row r="577" spans="1:4">
      <c r="A577" s="16" t="s">
        <v>28</v>
      </c>
      <c r="B577" s="16" t="s">
        <v>12</v>
      </c>
      <c r="C577" s="17">
        <v>28526</v>
      </c>
      <c r="D577" s="17">
        <v>1987</v>
      </c>
    </row>
    <row r="578" spans="1:4">
      <c r="A578" s="16" t="s">
        <v>35</v>
      </c>
      <c r="B578" s="16" t="s">
        <v>12</v>
      </c>
      <c r="C578" s="17">
        <v>28489</v>
      </c>
      <c r="D578" s="17">
        <v>1987</v>
      </c>
    </row>
    <row r="579" spans="1:4">
      <c r="A579" s="16" t="s">
        <v>39</v>
      </c>
      <c r="B579" s="16" t="s">
        <v>14</v>
      </c>
      <c r="C579" s="17">
        <v>27894</v>
      </c>
      <c r="D579" s="17">
        <v>1987</v>
      </c>
    </row>
    <row r="580" spans="1:4">
      <c r="A580" s="16" t="s">
        <v>43</v>
      </c>
      <c r="B580" s="16" t="s">
        <v>12</v>
      </c>
      <c r="C580" s="17">
        <v>24822</v>
      </c>
      <c r="D580" s="17">
        <v>1987</v>
      </c>
    </row>
    <row r="581" spans="1:4">
      <c r="A581" s="16" t="s">
        <v>21</v>
      </c>
      <c r="B581" s="16" t="s">
        <v>12</v>
      </c>
      <c r="C581" s="17">
        <v>24201</v>
      </c>
      <c r="D581" s="17">
        <v>1987</v>
      </c>
    </row>
    <row r="582" spans="1:4">
      <c r="A582" s="16" t="s">
        <v>44</v>
      </c>
      <c r="B582" s="16" t="s">
        <v>12</v>
      </c>
      <c r="C582" s="17">
        <v>23252</v>
      </c>
      <c r="D582" s="17">
        <v>1987</v>
      </c>
    </row>
    <row r="583" spans="1:4">
      <c r="A583" s="16" t="s">
        <v>31</v>
      </c>
      <c r="B583" s="16" t="s">
        <v>12</v>
      </c>
      <c r="C583" s="17">
        <v>23125</v>
      </c>
      <c r="D583" s="17">
        <v>1987</v>
      </c>
    </row>
    <row r="584" spans="1:4">
      <c r="A584" s="16" t="s">
        <v>36</v>
      </c>
      <c r="B584" s="16" t="s">
        <v>12</v>
      </c>
      <c r="C584" s="17">
        <v>23117</v>
      </c>
      <c r="D584" s="17">
        <v>1987</v>
      </c>
    </row>
    <row r="585" spans="1:4">
      <c r="A585" s="16" t="s">
        <v>30</v>
      </c>
      <c r="B585" s="16" t="s">
        <v>14</v>
      </c>
      <c r="C585" s="17">
        <v>22405</v>
      </c>
      <c r="D585" s="17">
        <v>1987</v>
      </c>
    </row>
    <row r="586" spans="1:4">
      <c r="A586" s="16" t="s">
        <v>32</v>
      </c>
      <c r="B586" s="16" t="s">
        <v>14</v>
      </c>
      <c r="C586" s="17">
        <v>20284</v>
      </c>
      <c r="D586" s="17">
        <v>1987</v>
      </c>
    </row>
    <row r="587" spans="1:4">
      <c r="A587" s="16" t="s">
        <v>16</v>
      </c>
      <c r="B587" s="16" t="s">
        <v>12</v>
      </c>
      <c r="C587" s="17">
        <v>19348</v>
      </c>
      <c r="D587" s="17">
        <v>1987</v>
      </c>
    </row>
    <row r="588" spans="1:4">
      <c r="A588" s="16" t="s">
        <v>29</v>
      </c>
      <c r="B588" s="16" t="s">
        <v>14</v>
      </c>
      <c r="C588" s="17">
        <v>18982</v>
      </c>
      <c r="D588" s="17">
        <v>1987</v>
      </c>
    </row>
    <row r="589" spans="1:4">
      <c r="A589" s="16" t="s">
        <v>33</v>
      </c>
      <c r="B589" s="16" t="s">
        <v>14</v>
      </c>
      <c r="C589" s="17">
        <v>18609</v>
      </c>
      <c r="D589" s="17">
        <v>1987</v>
      </c>
    </row>
    <row r="590" spans="1:4">
      <c r="A590" s="16" t="s">
        <v>47</v>
      </c>
      <c r="B590" s="16" t="s">
        <v>14</v>
      </c>
      <c r="C590" s="17">
        <v>17944</v>
      </c>
      <c r="D590" s="17">
        <v>1987</v>
      </c>
    </row>
    <row r="591" spans="1:4">
      <c r="A591" s="16" t="s">
        <v>27</v>
      </c>
      <c r="B591" s="16" t="s">
        <v>14</v>
      </c>
      <c r="C591" s="17">
        <v>17674</v>
      </c>
      <c r="D591" s="17">
        <v>1987</v>
      </c>
    </row>
    <row r="592" spans="1:4">
      <c r="A592" s="16" t="s">
        <v>49</v>
      </c>
      <c r="B592" s="16" t="s">
        <v>14</v>
      </c>
      <c r="C592" s="17">
        <v>16708</v>
      </c>
      <c r="D592" s="17">
        <v>1987</v>
      </c>
    </row>
    <row r="593" spans="1:4">
      <c r="A593" s="16" t="s">
        <v>40</v>
      </c>
      <c r="B593" s="16" t="s">
        <v>14</v>
      </c>
      <c r="C593" s="17">
        <v>15644</v>
      </c>
      <c r="D593" s="17">
        <v>1987</v>
      </c>
    </row>
    <row r="594" spans="1:4">
      <c r="A594" s="16" t="s">
        <v>45</v>
      </c>
      <c r="B594" s="16" t="s">
        <v>14</v>
      </c>
      <c r="C594" s="17">
        <v>14710</v>
      </c>
      <c r="D594" s="17">
        <v>1987</v>
      </c>
    </row>
    <row r="595" spans="1:4">
      <c r="A595" s="16" t="s">
        <v>46</v>
      </c>
      <c r="B595" s="16" t="s">
        <v>12</v>
      </c>
      <c r="C595" s="17">
        <v>14323</v>
      </c>
      <c r="D595" s="17">
        <v>1987</v>
      </c>
    </row>
    <row r="596" spans="1:4">
      <c r="A596" s="16" t="s">
        <v>23</v>
      </c>
      <c r="B596" s="16" t="s">
        <v>14</v>
      </c>
      <c r="C596" s="17">
        <v>13034</v>
      </c>
      <c r="D596" s="17">
        <v>1987</v>
      </c>
    </row>
    <row r="597" spans="1:4">
      <c r="A597" s="16" t="s">
        <v>26</v>
      </c>
      <c r="B597" s="16" t="s">
        <v>14</v>
      </c>
      <c r="C597" s="17">
        <v>13030</v>
      </c>
      <c r="D597" s="17">
        <v>1987</v>
      </c>
    </row>
    <row r="598" spans="1:4">
      <c r="A598" s="16" t="s">
        <v>22</v>
      </c>
      <c r="B598" s="16" t="s">
        <v>14</v>
      </c>
      <c r="C598" s="17">
        <v>11786</v>
      </c>
      <c r="D598" s="17">
        <v>1987</v>
      </c>
    </row>
    <row r="599" spans="1:4">
      <c r="A599" s="16" t="s">
        <v>52</v>
      </c>
      <c r="B599" s="16" t="s">
        <v>14</v>
      </c>
      <c r="C599" s="17">
        <v>4594</v>
      </c>
      <c r="D599" s="17">
        <v>1987</v>
      </c>
    </row>
    <row r="600" spans="1:4">
      <c r="A600" s="16" t="s">
        <v>51</v>
      </c>
      <c r="B600" s="16" t="s">
        <v>14</v>
      </c>
      <c r="C600" s="17">
        <v>1699</v>
      </c>
      <c r="D600" s="17">
        <v>1987</v>
      </c>
    </row>
    <row r="601" spans="1:4">
      <c r="A601" s="16" t="s">
        <v>50</v>
      </c>
      <c r="B601" s="16" t="s">
        <v>14</v>
      </c>
      <c r="C601" s="17">
        <v>1587</v>
      </c>
      <c r="D601" s="17">
        <v>1987</v>
      </c>
    </row>
    <row r="602" spans="1:4">
      <c r="A602" s="16" t="s">
        <v>11</v>
      </c>
      <c r="B602" s="16" t="s">
        <v>12</v>
      </c>
      <c r="C602" s="17">
        <v>64161</v>
      </c>
      <c r="D602" s="17">
        <v>1988</v>
      </c>
    </row>
    <row r="603" spans="1:4">
      <c r="A603" s="16" t="s">
        <v>15</v>
      </c>
      <c r="B603" s="16" t="s">
        <v>12</v>
      </c>
      <c r="C603" s="17">
        <v>53010</v>
      </c>
      <c r="D603" s="17">
        <v>1988</v>
      </c>
    </row>
    <row r="604" spans="1:4">
      <c r="A604" s="16" t="s">
        <v>38</v>
      </c>
      <c r="B604" s="16" t="s">
        <v>14</v>
      </c>
      <c r="C604" s="17">
        <v>51552</v>
      </c>
      <c r="D604" s="17">
        <v>1988</v>
      </c>
    </row>
    <row r="605" spans="1:4">
      <c r="A605" s="16" t="s">
        <v>48</v>
      </c>
      <c r="B605" s="16" t="s">
        <v>14</v>
      </c>
      <c r="C605" s="17">
        <v>49972</v>
      </c>
      <c r="D605" s="17">
        <v>1988</v>
      </c>
    </row>
    <row r="606" spans="1:4">
      <c r="A606" s="16" t="s">
        <v>24</v>
      </c>
      <c r="B606" s="16" t="s">
        <v>12</v>
      </c>
      <c r="C606" s="17">
        <v>45881</v>
      </c>
      <c r="D606" s="17">
        <v>1988</v>
      </c>
    </row>
    <row r="607" spans="1:4">
      <c r="A607" s="16" t="s">
        <v>37</v>
      </c>
      <c r="B607" s="16" t="s">
        <v>12</v>
      </c>
      <c r="C607" s="17">
        <v>42651</v>
      </c>
      <c r="D607" s="17">
        <v>1988</v>
      </c>
    </row>
    <row r="608" spans="1:4">
      <c r="A608" s="16" t="s">
        <v>42</v>
      </c>
      <c r="B608" s="16" t="s">
        <v>14</v>
      </c>
      <c r="C608" s="17">
        <v>39458</v>
      </c>
      <c r="D608" s="17">
        <v>1988</v>
      </c>
    </row>
    <row r="609" spans="1:4">
      <c r="A609" s="16" t="s">
        <v>34</v>
      </c>
      <c r="B609" s="16" t="s">
        <v>12</v>
      </c>
      <c r="C609" s="17">
        <v>35747</v>
      </c>
      <c r="D609" s="17">
        <v>1988</v>
      </c>
    </row>
    <row r="610" spans="1:4">
      <c r="A610" s="16" t="s">
        <v>18</v>
      </c>
      <c r="B610" s="16" t="s">
        <v>12</v>
      </c>
      <c r="C610" s="17">
        <v>35324</v>
      </c>
      <c r="D610" s="17">
        <v>1988</v>
      </c>
    </row>
    <row r="611" spans="1:4">
      <c r="A611" s="16" t="s">
        <v>41</v>
      </c>
      <c r="B611" s="16" t="s">
        <v>12</v>
      </c>
      <c r="C611" s="17">
        <v>35056</v>
      </c>
      <c r="D611" s="17">
        <v>1988</v>
      </c>
    </row>
    <row r="612" spans="1:4">
      <c r="A612" s="16" t="s">
        <v>25</v>
      </c>
      <c r="B612" s="16" t="s">
        <v>12</v>
      </c>
      <c r="C612" s="17">
        <v>34715</v>
      </c>
      <c r="D612" s="17">
        <v>1988</v>
      </c>
    </row>
    <row r="613" spans="1:4">
      <c r="A613" s="16" t="s">
        <v>17</v>
      </c>
      <c r="B613" s="16" t="s">
        <v>12</v>
      </c>
      <c r="C613" s="17">
        <v>32521</v>
      </c>
      <c r="D613" s="17">
        <v>1988</v>
      </c>
    </row>
    <row r="614" spans="1:4">
      <c r="A614" s="16" t="s">
        <v>20</v>
      </c>
      <c r="B614" s="16" t="s">
        <v>12</v>
      </c>
      <c r="C614" s="17">
        <v>30317</v>
      </c>
      <c r="D614" s="17">
        <v>1988</v>
      </c>
    </row>
    <row r="615" spans="1:4">
      <c r="A615" s="16" t="s">
        <v>19</v>
      </c>
      <c r="B615" s="16" t="s">
        <v>12</v>
      </c>
      <c r="C615" s="17">
        <v>29423</v>
      </c>
      <c r="D615" s="17">
        <v>1988</v>
      </c>
    </row>
    <row r="616" spans="1:4">
      <c r="A616" s="16" t="s">
        <v>28</v>
      </c>
      <c r="B616" s="16" t="s">
        <v>12</v>
      </c>
      <c r="C616" s="17">
        <v>29015</v>
      </c>
      <c r="D616" s="17">
        <v>1988</v>
      </c>
    </row>
    <row r="617" spans="1:4">
      <c r="A617" s="16" t="s">
        <v>39</v>
      </c>
      <c r="B617" s="16" t="s">
        <v>14</v>
      </c>
      <c r="C617" s="17">
        <v>28372</v>
      </c>
      <c r="D617" s="17">
        <v>1988</v>
      </c>
    </row>
    <row r="618" spans="1:4">
      <c r="A618" s="16" t="s">
        <v>13</v>
      </c>
      <c r="B618" s="16" t="s">
        <v>14</v>
      </c>
      <c r="C618" s="17">
        <v>27891</v>
      </c>
      <c r="D618" s="17">
        <v>1988</v>
      </c>
    </row>
    <row r="619" spans="1:4">
      <c r="A619" s="16" t="s">
        <v>35</v>
      </c>
      <c r="B619" s="16" t="s">
        <v>12</v>
      </c>
      <c r="C619" s="17">
        <v>27748</v>
      </c>
      <c r="D619" s="17">
        <v>1988</v>
      </c>
    </row>
    <row r="620" spans="1:4">
      <c r="A620" s="16" t="s">
        <v>44</v>
      </c>
      <c r="B620" s="16" t="s">
        <v>12</v>
      </c>
      <c r="C620" s="17">
        <v>25299</v>
      </c>
      <c r="D620" s="17">
        <v>1988</v>
      </c>
    </row>
    <row r="621" spans="1:4">
      <c r="A621" s="16" t="s">
        <v>36</v>
      </c>
      <c r="B621" s="16" t="s">
        <v>12</v>
      </c>
      <c r="C621" s="17">
        <v>24350</v>
      </c>
      <c r="D621" s="17">
        <v>1988</v>
      </c>
    </row>
    <row r="622" spans="1:4">
      <c r="A622" s="16" t="s">
        <v>21</v>
      </c>
      <c r="B622" s="16" t="s">
        <v>12</v>
      </c>
      <c r="C622" s="17">
        <v>24127</v>
      </c>
      <c r="D622" s="17">
        <v>1988</v>
      </c>
    </row>
    <row r="623" spans="1:4">
      <c r="A623" s="16" t="s">
        <v>43</v>
      </c>
      <c r="B623" s="16" t="s">
        <v>12</v>
      </c>
      <c r="C623" s="17">
        <v>23735</v>
      </c>
      <c r="D623" s="17">
        <v>1988</v>
      </c>
    </row>
    <row r="624" spans="1:4">
      <c r="A624" s="16" t="s">
        <v>31</v>
      </c>
      <c r="B624" s="16" t="s">
        <v>12</v>
      </c>
      <c r="C624" s="17">
        <v>23641</v>
      </c>
      <c r="D624" s="17">
        <v>1988</v>
      </c>
    </row>
    <row r="625" spans="1:4">
      <c r="A625" s="16" t="s">
        <v>30</v>
      </c>
      <c r="B625" s="16" t="s">
        <v>14</v>
      </c>
      <c r="C625" s="17">
        <v>22840</v>
      </c>
      <c r="D625" s="17">
        <v>1988</v>
      </c>
    </row>
    <row r="626" spans="1:4">
      <c r="A626" s="16" t="s">
        <v>47</v>
      </c>
      <c r="B626" s="16" t="s">
        <v>14</v>
      </c>
      <c r="C626" s="17">
        <v>20702</v>
      </c>
      <c r="D626" s="17">
        <v>1988</v>
      </c>
    </row>
    <row r="627" spans="1:4">
      <c r="A627" s="16" t="s">
        <v>32</v>
      </c>
      <c r="B627" s="16" t="s">
        <v>14</v>
      </c>
      <c r="C627" s="17">
        <v>20316</v>
      </c>
      <c r="D627" s="17">
        <v>1988</v>
      </c>
    </row>
    <row r="628" spans="1:4">
      <c r="A628" s="16" t="s">
        <v>33</v>
      </c>
      <c r="B628" s="16" t="s">
        <v>14</v>
      </c>
      <c r="C628" s="17">
        <v>20040</v>
      </c>
      <c r="D628" s="17">
        <v>1988</v>
      </c>
    </row>
    <row r="629" spans="1:4">
      <c r="A629" s="16" t="s">
        <v>49</v>
      </c>
      <c r="B629" s="16" t="s">
        <v>14</v>
      </c>
      <c r="C629" s="17">
        <v>19635</v>
      </c>
      <c r="D629" s="17">
        <v>1988</v>
      </c>
    </row>
    <row r="630" spans="1:4">
      <c r="A630" s="16" t="s">
        <v>29</v>
      </c>
      <c r="B630" s="16" t="s">
        <v>14</v>
      </c>
      <c r="C630" s="17">
        <v>18036</v>
      </c>
      <c r="D630" s="17">
        <v>1988</v>
      </c>
    </row>
    <row r="631" spans="1:4">
      <c r="A631" s="16" t="s">
        <v>27</v>
      </c>
      <c r="B631" s="16" t="s">
        <v>14</v>
      </c>
      <c r="C631" s="17">
        <v>16543</v>
      </c>
      <c r="D631" s="17">
        <v>1988</v>
      </c>
    </row>
    <row r="632" spans="1:4">
      <c r="A632" s="16" t="s">
        <v>16</v>
      </c>
      <c r="B632" s="16" t="s">
        <v>12</v>
      </c>
      <c r="C632" s="17">
        <v>15914</v>
      </c>
      <c r="D632" s="17">
        <v>1988</v>
      </c>
    </row>
    <row r="633" spans="1:4">
      <c r="A633" s="16" t="s">
        <v>46</v>
      </c>
      <c r="B633" s="16" t="s">
        <v>12</v>
      </c>
      <c r="C633" s="17">
        <v>15881</v>
      </c>
      <c r="D633" s="17">
        <v>1988</v>
      </c>
    </row>
    <row r="634" spans="1:4">
      <c r="A634" s="16" t="s">
        <v>45</v>
      </c>
      <c r="B634" s="16" t="s">
        <v>14</v>
      </c>
      <c r="C634" s="17">
        <v>15869</v>
      </c>
      <c r="D634" s="17">
        <v>1988</v>
      </c>
    </row>
    <row r="635" spans="1:4">
      <c r="A635" s="16" t="s">
        <v>40</v>
      </c>
      <c r="B635" s="16" t="s">
        <v>14</v>
      </c>
      <c r="C635" s="17">
        <v>15345</v>
      </c>
      <c r="D635" s="17">
        <v>1988</v>
      </c>
    </row>
    <row r="636" spans="1:4">
      <c r="A636" s="16" t="s">
        <v>23</v>
      </c>
      <c r="B636" s="16" t="s">
        <v>14</v>
      </c>
      <c r="C636" s="17">
        <v>13340</v>
      </c>
      <c r="D636" s="17">
        <v>1988</v>
      </c>
    </row>
    <row r="637" spans="1:4">
      <c r="A637" s="16" t="s">
        <v>26</v>
      </c>
      <c r="B637" s="16" t="s">
        <v>14</v>
      </c>
      <c r="C637" s="17">
        <v>11948</v>
      </c>
      <c r="D637" s="17">
        <v>1988</v>
      </c>
    </row>
    <row r="638" spans="1:4">
      <c r="A638" s="16" t="s">
        <v>22</v>
      </c>
      <c r="B638" s="16" t="s">
        <v>14</v>
      </c>
      <c r="C638" s="17">
        <v>10035</v>
      </c>
      <c r="D638" s="17">
        <v>1988</v>
      </c>
    </row>
    <row r="639" spans="1:4">
      <c r="A639" s="16" t="s">
        <v>52</v>
      </c>
      <c r="B639" s="16" t="s">
        <v>14</v>
      </c>
      <c r="C639" s="17">
        <v>5561</v>
      </c>
      <c r="D639" s="17">
        <v>1988</v>
      </c>
    </row>
    <row r="640" spans="1:4">
      <c r="A640" s="16" t="s">
        <v>51</v>
      </c>
      <c r="B640" s="16" t="s">
        <v>14</v>
      </c>
      <c r="C640" s="17">
        <v>2141</v>
      </c>
      <c r="D640" s="17">
        <v>1988</v>
      </c>
    </row>
    <row r="641" spans="1:4">
      <c r="A641" s="16" t="s">
        <v>50</v>
      </c>
      <c r="B641" s="16" t="s">
        <v>14</v>
      </c>
      <c r="C641" s="17">
        <v>1793</v>
      </c>
      <c r="D641" s="17">
        <v>1988</v>
      </c>
    </row>
    <row r="642" spans="1:4">
      <c r="A642" s="16" t="s">
        <v>11</v>
      </c>
      <c r="B642" s="16" t="s">
        <v>12</v>
      </c>
      <c r="C642" s="17">
        <v>65408</v>
      </c>
      <c r="D642" s="17">
        <v>1989</v>
      </c>
    </row>
    <row r="643" spans="1:4">
      <c r="A643" s="16" t="s">
        <v>15</v>
      </c>
      <c r="B643" s="16" t="s">
        <v>12</v>
      </c>
      <c r="C643" s="17">
        <v>53186</v>
      </c>
      <c r="D643" s="17">
        <v>1989</v>
      </c>
    </row>
    <row r="644" spans="1:4">
      <c r="A644" s="16" t="s">
        <v>38</v>
      </c>
      <c r="B644" s="16" t="s">
        <v>14</v>
      </c>
      <c r="C644" s="17">
        <v>47889</v>
      </c>
      <c r="D644" s="17">
        <v>1989</v>
      </c>
    </row>
    <row r="645" spans="1:4">
      <c r="A645" s="16" t="s">
        <v>48</v>
      </c>
      <c r="B645" s="16" t="s">
        <v>14</v>
      </c>
      <c r="C645" s="17">
        <v>47586</v>
      </c>
      <c r="D645" s="17">
        <v>1989</v>
      </c>
    </row>
    <row r="646" spans="1:4">
      <c r="A646" s="16" t="s">
        <v>24</v>
      </c>
      <c r="B646" s="16" t="s">
        <v>12</v>
      </c>
      <c r="C646" s="17">
        <v>45379</v>
      </c>
      <c r="D646" s="17">
        <v>1989</v>
      </c>
    </row>
    <row r="647" spans="1:4">
      <c r="A647" s="16" t="s">
        <v>37</v>
      </c>
      <c r="B647" s="16" t="s">
        <v>12</v>
      </c>
      <c r="C647" s="17">
        <v>44097</v>
      </c>
      <c r="D647" s="17">
        <v>1989</v>
      </c>
    </row>
    <row r="648" spans="1:4">
      <c r="A648" s="16" t="s">
        <v>42</v>
      </c>
      <c r="B648" s="16" t="s">
        <v>14</v>
      </c>
      <c r="C648" s="17">
        <v>36834</v>
      </c>
      <c r="D648" s="17">
        <v>1989</v>
      </c>
    </row>
    <row r="649" spans="1:4">
      <c r="A649" s="16" t="s">
        <v>18</v>
      </c>
      <c r="B649" s="16" t="s">
        <v>12</v>
      </c>
      <c r="C649" s="17">
        <v>35223</v>
      </c>
      <c r="D649" s="17">
        <v>1989</v>
      </c>
    </row>
    <row r="650" spans="1:4">
      <c r="A650" s="16" t="s">
        <v>25</v>
      </c>
      <c r="B650" s="16" t="s">
        <v>12</v>
      </c>
      <c r="C650" s="17">
        <v>35011</v>
      </c>
      <c r="D650" s="17">
        <v>1989</v>
      </c>
    </row>
    <row r="651" spans="1:4">
      <c r="A651" s="16" t="s">
        <v>34</v>
      </c>
      <c r="B651" s="16" t="s">
        <v>12</v>
      </c>
      <c r="C651" s="17">
        <v>34814</v>
      </c>
      <c r="D651" s="17">
        <v>1989</v>
      </c>
    </row>
    <row r="652" spans="1:4">
      <c r="A652" s="16" t="s">
        <v>41</v>
      </c>
      <c r="B652" s="16" t="s">
        <v>12</v>
      </c>
      <c r="C652" s="17">
        <v>32849</v>
      </c>
      <c r="D652" s="17">
        <v>1989</v>
      </c>
    </row>
    <row r="653" spans="1:4">
      <c r="A653" s="16" t="s">
        <v>17</v>
      </c>
      <c r="B653" s="16" t="s">
        <v>12</v>
      </c>
      <c r="C653" s="17">
        <v>32712</v>
      </c>
      <c r="D653" s="17">
        <v>1989</v>
      </c>
    </row>
    <row r="654" spans="1:4">
      <c r="A654" s="16" t="s">
        <v>20</v>
      </c>
      <c r="B654" s="16" t="s">
        <v>12</v>
      </c>
      <c r="C654" s="17">
        <v>30069</v>
      </c>
      <c r="D654" s="17">
        <v>1989</v>
      </c>
    </row>
    <row r="655" spans="1:4">
      <c r="A655" s="16" t="s">
        <v>28</v>
      </c>
      <c r="B655" s="16" t="s">
        <v>12</v>
      </c>
      <c r="C655" s="17">
        <v>29880</v>
      </c>
      <c r="D655" s="17">
        <v>1989</v>
      </c>
    </row>
    <row r="656" spans="1:4">
      <c r="A656" s="16" t="s">
        <v>19</v>
      </c>
      <c r="B656" s="16" t="s">
        <v>12</v>
      </c>
      <c r="C656" s="17">
        <v>29854</v>
      </c>
      <c r="D656" s="17">
        <v>1989</v>
      </c>
    </row>
    <row r="657" spans="1:4">
      <c r="A657" s="16" t="s">
        <v>35</v>
      </c>
      <c r="B657" s="16" t="s">
        <v>12</v>
      </c>
      <c r="C657" s="17">
        <v>28413</v>
      </c>
      <c r="D657" s="17">
        <v>1989</v>
      </c>
    </row>
    <row r="658" spans="1:4">
      <c r="A658" s="16" t="s">
        <v>44</v>
      </c>
      <c r="B658" s="16" t="s">
        <v>12</v>
      </c>
      <c r="C658" s="17">
        <v>28227</v>
      </c>
      <c r="D658" s="17">
        <v>1989</v>
      </c>
    </row>
    <row r="659" spans="1:4">
      <c r="A659" s="16" t="s">
        <v>39</v>
      </c>
      <c r="B659" s="16" t="s">
        <v>14</v>
      </c>
      <c r="C659" s="17">
        <v>27792</v>
      </c>
      <c r="D659" s="17">
        <v>1989</v>
      </c>
    </row>
    <row r="660" spans="1:4">
      <c r="A660" s="16" t="s">
        <v>47</v>
      </c>
      <c r="B660" s="16" t="s">
        <v>14</v>
      </c>
      <c r="C660" s="17">
        <v>24792</v>
      </c>
      <c r="D660" s="17">
        <v>1989</v>
      </c>
    </row>
    <row r="661" spans="1:4">
      <c r="A661" s="16" t="s">
        <v>21</v>
      </c>
      <c r="B661" s="16" t="s">
        <v>12</v>
      </c>
      <c r="C661" s="17">
        <v>24673</v>
      </c>
      <c r="D661" s="17">
        <v>1989</v>
      </c>
    </row>
    <row r="662" spans="1:4">
      <c r="A662" s="16" t="s">
        <v>31</v>
      </c>
      <c r="B662" s="16" t="s">
        <v>12</v>
      </c>
      <c r="C662" s="17">
        <v>24424</v>
      </c>
      <c r="D662" s="17">
        <v>1989</v>
      </c>
    </row>
    <row r="663" spans="1:4">
      <c r="A663" s="16" t="s">
        <v>13</v>
      </c>
      <c r="B663" s="16" t="s">
        <v>14</v>
      </c>
      <c r="C663" s="17">
        <v>23999</v>
      </c>
      <c r="D663" s="17">
        <v>1989</v>
      </c>
    </row>
    <row r="664" spans="1:4">
      <c r="A664" s="16" t="s">
        <v>36</v>
      </c>
      <c r="B664" s="16" t="s">
        <v>12</v>
      </c>
      <c r="C664" s="17">
        <v>23605</v>
      </c>
      <c r="D664" s="17">
        <v>1989</v>
      </c>
    </row>
    <row r="665" spans="1:4">
      <c r="A665" s="16" t="s">
        <v>43</v>
      </c>
      <c r="B665" s="16" t="s">
        <v>12</v>
      </c>
      <c r="C665" s="17">
        <v>23310</v>
      </c>
      <c r="D665" s="17">
        <v>1989</v>
      </c>
    </row>
    <row r="666" spans="1:4">
      <c r="A666" s="16" t="s">
        <v>30</v>
      </c>
      <c r="B666" s="16" t="s">
        <v>14</v>
      </c>
      <c r="C666" s="17">
        <v>22766</v>
      </c>
      <c r="D666" s="17">
        <v>1989</v>
      </c>
    </row>
    <row r="667" spans="1:4">
      <c r="A667" s="16" t="s">
        <v>49</v>
      </c>
      <c r="B667" s="16" t="s">
        <v>14</v>
      </c>
      <c r="C667" s="17">
        <v>21066</v>
      </c>
      <c r="D667" s="17">
        <v>1989</v>
      </c>
    </row>
    <row r="668" spans="1:4">
      <c r="A668" s="16" t="s">
        <v>33</v>
      </c>
      <c r="B668" s="16" t="s">
        <v>14</v>
      </c>
      <c r="C668" s="17">
        <v>20296</v>
      </c>
      <c r="D668" s="17">
        <v>1989</v>
      </c>
    </row>
    <row r="669" spans="1:4">
      <c r="A669" s="16" t="s">
        <v>32</v>
      </c>
      <c r="B669" s="16" t="s">
        <v>14</v>
      </c>
      <c r="C669" s="17">
        <v>19032</v>
      </c>
      <c r="D669" s="17">
        <v>1989</v>
      </c>
    </row>
    <row r="670" spans="1:4">
      <c r="A670" s="16" t="s">
        <v>46</v>
      </c>
      <c r="B670" s="16" t="s">
        <v>12</v>
      </c>
      <c r="C670" s="17">
        <v>17833</v>
      </c>
      <c r="D670" s="17">
        <v>1989</v>
      </c>
    </row>
    <row r="671" spans="1:4">
      <c r="A671" s="16" t="s">
        <v>45</v>
      </c>
      <c r="B671" s="16" t="s">
        <v>14</v>
      </c>
      <c r="C671" s="17">
        <v>17323</v>
      </c>
      <c r="D671" s="17">
        <v>1989</v>
      </c>
    </row>
    <row r="672" spans="1:4">
      <c r="A672" s="16" t="s">
        <v>29</v>
      </c>
      <c r="B672" s="16" t="s">
        <v>14</v>
      </c>
      <c r="C672" s="17">
        <v>16246</v>
      </c>
      <c r="D672" s="17">
        <v>1989</v>
      </c>
    </row>
    <row r="673" spans="1:4">
      <c r="A673" s="16" t="s">
        <v>40</v>
      </c>
      <c r="B673" s="16" t="s">
        <v>14</v>
      </c>
      <c r="C673" s="17">
        <v>15357</v>
      </c>
      <c r="D673" s="17">
        <v>1989</v>
      </c>
    </row>
    <row r="674" spans="1:4">
      <c r="A674" s="16" t="s">
        <v>27</v>
      </c>
      <c r="B674" s="16" t="s">
        <v>14</v>
      </c>
      <c r="C674" s="17">
        <v>15205</v>
      </c>
      <c r="D674" s="17">
        <v>1989</v>
      </c>
    </row>
    <row r="675" spans="1:4">
      <c r="A675" s="16" t="s">
        <v>23</v>
      </c>
      <c r="B675" s="16" t="s">
        <v>14</v>
      </c>
      <c r="C675" s="17">
        <v>13375</v>
      </c>
      <c r="D675" s="17">
        <v>1989</v>
      </c>
    </row>
    <row r="676" spans="1:4">
      <c r="A676" s="16" t="s">
        <v>16</v>
      </c>
      <c r="B676" s="16" t="s">
        <v>12</v>
      </c>
      <c r="C676" s="17">
        <v>12612</v>
      </c>
      <c r="D676" s="17">
        <v>1989</v>
      </c>
    </row>
    <row r="677" spans="1:4">
      <c r="A677" s="16" t="s">
        <v>26</v>
      </c>
      <c r="B677" s="16" t="s">
        <v>14</v>
      </c>
      <c r="C677" s="17">
        <v>11034</v>
      </c>
      <c r="D677" s="17">
        <v>1989</v>
      </c>
    </row>
    <row r="678" spans="1:4">
      <c r="A678" s="16" t="s">
        <v>22</v>
      </c>
      <c r="B678" s="16" t="s">
        <v>14</v>
      </c>
      <c r="C678" s="17">
        <v>8898</v>
      </c>
      <c r="D678" s="17">
        <v>1989</v>
      </c>
    </row>
    <row r="679" spans="1:4">
      <c r="A679" s="16" t="s">
        <v>52</v>
      </c>
      <c r="B679" s="16" t="s">
        <v>14</v>
      </c>
      <c r="C679" s="17">
        <v>7831</v>
      </c>
      <c r="D679" s="17">
        <v>1989</v>
      </c>
    </row>
    <row r="680" spans="1:4">
      <c r="A680" s="16" t="s">
        <v>51</v>
      </c>
      <c r="B680" s="16" t="s">
        <v>14</v>
      </c>
      <c r="C680" s="17">
        <v>2439</v>
      </c>
      <c r="D680" s="17">
        <v>1989</v>
      </c>
    </row>
    <row r="681" spans="1:4">
      <c r="A681" s="16" t="s">
        <v>50</v>
      </c>
      <c r="B681" s="16" t="s">
        <v>14</v>
      </c>
      <c r="C681" s="17">
        <v>1938</v>
      </c>
      <c r="D681" s="17">
        <v>1989</v>
      </c>
    </row>
    <row r="682" spans="1:4">
      <c r="A682" s="16" t="s">
        <v>11</v>
      </c>
      <c r="B682" s="16" t="s">
        <v>12</v>
      </c>
      <c r="C682" s="17">
        <v>65306</v>
      </c>
      <c r="D682" s="17">
        <v>1990</v>
      </c>
    </row>
    <row r="683" spans="1:4">
      <c r="A683" s="16" t="s">
        <v>15</v>
      </c>
      <c r="B683" s="16" t="s">
        <v>12</v>
      </c>
      <c r="C683" s="17">
        <v>52353</v>
      </c>
      <c r="D683" s="17">
        <v>1990</v>
      </c>
    </row>
    <row r="684" spans="1:4">
      <c r="A684" s="16" t="s">
        <v>38</v>
      </c>
      <c r="B684" s="16" t="s">
        <v>14</v>
      </c>
      <c r="C684" s="17">
        <v>46478</v>
      </c>
      <c r="D684" s="17">
        <v>1990</v>
      </c>
    </row>
    <row r="685" spans="1:4">
      <c r="A685" s="16" t="s">
        <v>48</v>
      </c>
      <c r="B685" s="16" t="s">
        <v>14</v>
      </c>
      <c r="C685" s="17">
        <v>45561</v>
      </c>
      <c r="D685" s="17">
        <v>1990</v>
      </c>
    </row>
    <row r="686" spans="1:4">
      <c r="A686" s="16" t="s">
        <v>24</v>
      </c>
      <c r="B686" s="16" t="s">
        <v>12</v>
      </c>
      <c r="C686" s="17">
        <v>44817</v>
      </c>
      <c r="D686" s="17">
        <v>1990</v>
      </c>
    </row>
    <row r="687" spans="1:4">
      <c r="A687" s="16" t="s">
        <v>37</v>
      </c>
      <c r="B687" s="16" t="s">
        <v>12</v>
      </c>
      <c r="C687" s="17">
        <v>43226</v>
      </c>
      <c r="D687" s="17">
        <v>1990</v>
      </c>
    </row>
    <row r="688" spans="1:4">
      <c r="A688" s="16" t="s">
        <v>42</v>
      </c>
      <c r="B688" s="16" t="s">
        <v>14</v>
      </c>
      <c r="C688" s="17">
        <v>34413</v>
      </c>
      <c r="D688" s="17">
        <v>1990</v>
      </c>
    </row>
    <row r="689" spans="1:4">
      <c r="A689" s="16" t="s">
        <v>25</v>
      </c>
      <c r="B689" s="16" t="s">
        <v>12</v>
      </c>
      <c r="C689" s="17">
        <v>33827</v>
      </c>
      <c r="D689" s="17">
        <v>1990</v>
      </c>
    </row>
    <row r="690" spans="1:4">
      <c r="A690" s="16" t="s">
        <v>18</v>
      </c>
      <c r="B690" s="16" t="s">
        <v>12</v>
      </c>
      <c r="C690" s="17">
        <v>33743</v>
      </c>
      <c r="D690" s="17">
        <v>1990</v>
      </c>
    </row>
    <row r="691" spans="1:4">
      <c r="A691" s="16" t="s">
        <v>34</v>
      </c>
      <c r="B691" s="16" t="s">
        <v>12</v>
      </c>
      <c r="C691" s="17">
        <v>33670</v>
      </c>
      <c r="D691" s="17">
        <v>1990</v>
      </c>
    </row>
    <row r="692" spans="1:4">
      <c r="A692" s="16" t="s">
        <v>17</v>
      </c>
      <c r="B692" s="16" t="s">
        <v>12</v>
      </c>
      <c r="C692" s="17">
        <v>32359</v>
      </c>
      <c r="D692" s="17">
        <v>1990</v>
      </c>
    </row>
    <row r="693" spans="1:4">
      <c r="A693" s="16" t="s">
        <v>41</v>
      </c>
      <c r="B693" s="16" t="s">
        <v>12</v>
      </c>
      <c r="C693" s="17">
        <v>30647</v>
      </c>
      <c r="D693" s="17">
        <v>1990</v>
      </c>
    </row>
    <row r="694" spans="1:4">
      <c r="A694" s="16" t="s">
        <v>28</v>
      </c>
      <c r="B694" s="16" t="s">
        <v>12</v>
      </c>
      <c r="C694" s="17">
        <v>30127</v>
      </c>
      <c r="D694" s="17">
        <v>1990</v>
      </c>
    </row>
    <row r="695" spans="1:4">
      <c r="A695" s="16" t="s">
        <v>35</v>
      </c>
      <c r="B695" s="16" t="s">
        <v>12</v>
      </c>
      <c r="C695" s="17">
        <v>29254</v>
      </c>
      <c r="D695" s="17">
        <v>1990</v>
      </c>
    </row>
    <row r="696" spans="1:4">
      <c r="A696" s="16" t="s">
        <v>19</v>
      </c>
      <c r="B696" s="16" t="s">
        <v>12</v>
      </c>
      <c r="C696" s="17">
        <v>29087</v>
      </c>
      <c r="D696" s="17">
        <v>1990</v>
      </c>
    </row>
    <row r="697" spans="1:4">
      <c r="A697" s="16" t="s">
        <v>20</v>
      </c>
      <c r="B697" s="16" t="s">
        <v>12</v>
      </c>
      <c r="C697" s="17">
        <v>28881</v>
      </c>
      <c r="D697" s="17">
        <v>1990</v>
      </c>
    </row>
    <row r="698" spans="1:4">
      <c r="A698" s="16" t="s">
        <v>44</v>
      </c>
      <c r="B698" s="16" t="s">
        <v>12</v>
      </c>
      <c r="C698" s="17">
        <v>27911</v>
      </c>
      <c r="D698" s="17">
        <v>1990</v>
      </c>
    </row>
    <row r="699" spans="1:4">
      <c r="A699" s="16" t="s">
        <v>47</v>
      </c>
      <c r="B699" s="16" t="s">
        <v>14</v>
      </c>
      <c r="C699" s="17">
        <v>25868</v>
      </c>
      <c r="D699" s="17">
        <v>1990</v>
      </c>
    </row>
    <row r="700" spans="1:4">
      <c r="A700" s="16" t="s">
        <v>39</v>
      </c>
      <c r="B700" s="16" t="s">
        <v>14</v>
      </c>
      <c r="C700" s="17">
        <v>25822</v>
      </c>
      <c r="D700" s="17">
        <v>1990</v>
      </c>
    </row>
    <row r="701" spans="1:4">
      <c r="A701" s="16" t="s">
        <v>31</v>
      </c>
      <c r="B701" s="16" t="s">
        <v>12</v>
      </c>
      <c r="C701" s="17">
        <v>25084</v>
      </c>
      <c r="D701" s="17">
        <v>1990</v>
      </c>
    </row>
    <row r="702" spans="1:4">
      <c r="A702" s="16" t="s">
        <v>21</v>
      </c>
      <c r="B702" s="16" t="s">
        <v>12</v>
      </c>
      <c r="C702" s="17">
        <v>24905</v>
      </c>
      <c r="D702" s="17">
        <v>1990</v>
      </c>
    </row>
    <row r="703" spans="1:4">
      <c r="A703" s="16" t="s">
        <v>30</v>
      </c>
      <c r="B703" s="16" t="s">
        <v>14</v>
      </c>
      <c r="C703" s="17">
        <v>24864</v>
      </c>
      <c r="D703" s="17">
        <v>1990</v>
      </c>
    </row>
    <row r="704" spans="1:4">
      <c r="A704" s="16" t="s">
        <v>36</v>
      </c>
      <c r="B704" s="16" t="s">
        <v>12</v>
      </c>
      <c r="C704" s="17">
        <v>24079</v>
      </c>
      <c r="D704" s="17">
        <v>1990</v>
      </c>
    </row>
    <row r="705" spans="1:4">
      <c r="A705" s="16" t="s">
        <v>13</v>
      </c>
      <c r="B705" s="16" t="s">
        <v>14</v>
      </c>
      <c r="C705" s="17">
        <v>22234</v>
      </c>
      <c r="D705" s="17">
        <v>1990</v>
      </c>
    </row>
    <row r="706" spans="1:4">
      <c r="A706" s="16" t="s">
        <v>43</v>
      </c>
      <c r="B706" s="16" t="s">
        <v>12</v>
      </c>
      <c r="C706" s="17">
        <v>22162</v>
      </c>
      <c r="D706" s="17">
        <v>1990</v>
      </c>
    </row>
    <row r="707" spans="1:4">
      <c r="A707" s="16" t="s">
        <v>46</v>
      </c>
      <c r="B707" s="16" t="s">
        <v>12</v>
      </c>
      <c r="C707" s="17">
        <v>22019</v>
      </c>
      <c r="D707" s="17">
        <v>1990</v>
      </c>
    </row>
    <row r="708" spans="1:4">
      <c r="A708" s="16" t="s">
        <v>33</v>
      </c>
      <c r="B708" s="16" t="s">
        <v>14</v>
      </c>
      <c r="C708" s="17">
        <v>20749</v>
      </c>
      <c r="D708" s="17">
        <v>1990</v>
      </c>
    </row>
    <row r="709" spans="1:4">
      <c r="A709" s="16" t="s">
        <v>49</v>
      </c>
      <c r="B709" s="16" t="s">
        <v>14</v>
      </c>
      <c r="C709" s="17">
        <v>20507</v>
      </c>
      <c r="D709" s="17">
        <v>1990</v>
      </c>
    </row>
    <row r="710" spans="1:4">
      <c r="A710" s="16" t="s">
        <v>45</v>
      </c>
      <c r="B710" s="16" t="s">
        <v>14</v>
      </c>
      <c r="C710" s="17">
        <v>19366</v>
      </c>
      <c r="D710" s="17">
        <v>1990</v>
      </c>
    </row>
    <row r="711" spans="1:4">
      <c r="A711" s="16" t="s">
        <v>32</v>
      </c>
      <c r="B711" s="16" t="s">
        <v>14</v>
      </c>
      <c r="C711" s="17">
        <v>17957</v>
      </c>
      <c r="D711" s="17">
        <v>1990</v>
      </c>
    </row>
    <row r="712" spans="1:4">
      <c r="A712" s="16" t="s">
        <v>40</v>
      </c>
      <c r="B712" s="16" t="s">
        <v>14</v>
      </c>
      <c r="C712" s="17">
        <v>15709</v>
      </c>
      <c r="D712" s="17">
        <v>1990</v>
      </c>
    </row>
    <row r="713" spans="1:4">
      <c r="A713" s="16" t="s">
        <v>29</v>
      </c>
      <c r="B713" s="16" t="s">
        <v>14</v>
      </c>
      <c r="C713" s="17">
        <v>14219</v>
      </c>
      <c r="D713" s="17">
        <v>1990</v>
      </c>
    </row>
    <row r="714" spans="1:4">
      <c r="A714" s="16" t="s">
        <v>27</v>
      </c>
      <c r="B714" s="16" t="s">
        <v>14</v>
      </c>
      <c r="C714" s="17">
        <v>13997</v>
      </c>
      <c r="D714" s="17">
        <v>1990</v>
      </c>
    </row>
    <row r="715" spans="1:4">
      <c r="A715" s="16" t="s">
        <v>23</v>
      </c>
      <c r="B715" s="16" t="s">
        <v>14</v>
      </c>
      <c r="C715" s="17">
        <v>13423</v>
      </c>
      <c r="D715" s="17">
        <v>1990</v>
      </c>
    </row>
    <row r="716" spans="1:4">
      <c r="A716" s="16" t="s">
        <v>16</v>
      </c>
      <c r="B716" s="16" t="s">
        <v>12</v>
      </c>
      <c r="C716" s="17">
        <v>10695</v>
      </c>
      <c r="D716" s="17">
        <v>1990</v>
      </c>
    </row>
    <row r="717" spans="1:4">
      <c r="A717" s="16" t="s">
        <v>52</v>
      </c>
      <c r="B717" s="16" t="s">
        <v>14</v>
      </c>
      <c r="C717" s="17">
        <v>10279</v>
      </c>
      <c r="D717" s="17">
        <v>1990</v>
      </c>
    </row>
    <row r="718" spans="1:4">
      <c r="A718" s="16" t="s">
        <v>26</v>
      </c>
      <c r="B718" s="16" t="s">
        <v>14</v>
      </c>
      <c r="C718" s="17">
        <v>10191</v>
      </c>
      <c r="D718" s="17">
        <v>1990</v>
      </c>
    </row>
    <row r="719" spans="1:4">
      <c r="A719" s="16" t="s">
        <v>22</v>
      </c>
      <c r="B719" s="16" t="s">
        <v>14</v>
      </c>
      <c r="C719" s="17">
        <v>8463</v>
      </c>
      <c r="D719" s="17">
        <v>1990</v>
      </c>
    </row>
    <row r="720" spans="1:4">
      <c r="A720" s="16" t="s">
        <v>51</v>
      </c>
      <c r="B720" s="16" t="s">
        <v>14</v>
      </c>
      <c r="C720" s="17">
        <v>4627</v>
      </c>
      <c r="D720" s="17">
        <v>1990</v>
      </c>
    </row>
    <row r="721" spans="1:4">
      <c r="A721" s="16" t="s">
        <v>50</v>
      </c>
      <c r="B721" s="16" t="s">
        <v>14</v>
      </c>
      <c r="C721" s="17">
        <v>2420</v>
      </c>
      <c r="D721" s="17">
        <v>1990</v>
      </c>
    </row>
    <row r="722" spans="1:4">
      <c r="A722" s="16" t="s">
        <v>11</v>
      </c>
      <c r="B722" s="16" t="s">
        <v>12</v>
      </c>
      <c r="C722" s="17">
        <v>60799</v>
      </c>
      <c r="D722" s="17">
        <v>1991</v>
      </c>
    </row>
    <row r="723" spans="1:4">
      <c r="A723" s="16" t="s">
        <v>15</v>
      </c>
      <c r="B723" s="16" t="s">
        <v>12</v>
      </c>
      <c r="C723" s="17">
        <v>47108</v>
      </c>
      <c r="D723" s="17">
        <v>1991</v>
      </c>
    </row>
    <row r="724" spans="1:4">
      <c r="A724" s="16" t="s">
        <v>48</v>
      </c>
      <c r="B724" s="16" t="s">
        <v>14</v>
      </c>
      <c r="C724" s="17">
        <v>43480</v>
      </c>
      <c r="D724" s="17">
        <v>1991</v>
      </c>
    </row>
    <row r="725" spans="1:4">
      <c r="A725" s="16" t="s">
        <v>38</v>
      </c>
      <c r="B725" s="16" t="s">
        <v>14</v>
      </c>
      <c r="C725" s="17">
        <v>43397</v>
      </c>
      <c r="D725" s="17">
        <v>1991</v>
      </c>
    </row>
    <row r="726" spans="1:4">
      <c r="A726" s="16" t="s">
        <v>24</v>
      </c>
      <c r="B726" s="16" t="s">
        <v>12</v>
      </c>
      <c r="C726" s="17">
        <v>41644</v>
      </c>
      <c r="D726" s="17">
        <v>1991</v>
      </c>
    </row>
    <row r="727" spans="1:4">
      <c r="A727" s="16" t="s">
        <v>37</v>
      </c>
      <c r="B727" s="16" t="s">
        <v>12</v>
      </c>
      <c r="C727" s="17">
        <v>41225</v>
      </c>
      <c r="D727" s="17">
        <v>1991</v>
      </c>
    </row>
    <row r="728" spans="1:4">
      <c r="A728" s="16" t="s">
        <v>34</v>
      </c>
      <c r="B728" s="16" t="s">
        <v>12</v>
      </c>
      <c r="C728" s="17">
        <v>31542</v>
      </c>
      <c r="D728" s="17">
        <v>1991</v>
      </c>
    </row>
    <row r="729" spans="1:4">
      <c r="A729" s="16" t="s">
        <v>25</v>
      </c>
      <c r="B729" s="16" t="s">
        <v>12</v>
      </c>
      <c r="C729" s="17">
        <v>30927</v>
      </c>
      <c r="D729" s="17">
        <v>1991</v>
      </c>
    </row>
    <row r="730" spans="1:4">
      <c r="A730" s="16" t="s">
        <v>17</v>
      </c>
      <c r="B730" s="16" t="s">
        <v>12</v>
      </c>
      <c r="C730" s="17">
        <v>30514</v>
      </c>
      <c r="D730" s="17">
        <v>1991</v>
      </c>
    </row>
    <row r="731" spans="1:4">
      <c r="A731" s="16" t="s">
        <v>18</v>
      </c>
      <c r="B731" s="16" t="s">
        <v>12</v>
      </c>
      <c r="C731" s="17">
        <v>30417</v>
      </c>
      <c r="D731" s="17">
        <v>1991</v>
      </c>
    </row>
    <row r="732" spans="1:4">
      <c r="A732" s="16" t="s">
        <v>28</v>
      </c>
      <c r="B732" s="16" t="s">
        <v>12</v>
      </c>
      <c r="C732" s="17">
        <v>29835</v>
      </c>
      <c r="D732" s="17">
        <v>1991</v>
      </c>
    </row>
    <row r="733" spans="1:4">
      <c r="A733" s="16" t="s">
        <v>42</v>
      </c>
      <c r="B733" s="16" t="s">
        <v>14</v>
      </c>
      <c r="C733" s="17">
        <v>28895</v>
      </c>
      <c r="D733" s="17">
        <v>1991</v>
      </c>
    </row>
    <row r="734" spans="1:4">
      <c r="A734" s="16" t="s">
        <v>19</v>
      </c>
      <c r="B734" s="16" t="s">
        <v>12</v>
      </c>
      <c r="C734" s="17">
        <v>27802</v>
      </c>
      <c r="D734" s="17">
        <v>1991</v>
      </c>
    </row>
    <row r="735" spans="1:4">
      <c r="A735" s="16" t="s">
        <v>35</v>
      </c>
      <c r="B735" s="16" t="s">
        <v>12</v>
      </c>
      <c r="C735" s="17">
        <v>27534</v>
      </c>
      <c r="D735" s="17">
        <v>1991</v>
      </c>
    </row>
    <row r="736" spans="1:4">
      <c r="A736" s="16" t="s">
        <v>44</v>
      </c>
      <c r="B736" s="16" t="s">
        <v>12</v>
      </c>
      <c r="C736" s="17">
        <v>27358</v>
      </c>
      <c r="D736" s="17">
        <v>1991</v>
      </c>
    </row>
    <row r="737" spans="1:4">
      <c r="A737" s="16" t="s">
        <v>20</v>
      </c>
      <c r="B737" s="16" t="s">
        <v>12</v>
      </c>
      <c r="C737" s="17">
        <v>26834</v>
      </c>
      <c r="D737" s="17">
        <v>1991</v>
      </c>
    </row>
    <row r="738" spans="1:4">
      <c r="A738" s="16" t="s">
        <v>41</v>
      </c>
      <c r="B738" s="16" t="s">
        <v>12</v>
      </c>
      <c r="C738" s="17">
        <v>26793</v>
      </c>
      <c r="D738" s="17">
        <v>1991</v>
      </c>
    </row>
    <row r="739" spans="1:4">
      <c r="A739" s="16" t="s">
        <v>43</v>
      </c>
      <c r="B739" s="16" t="s">
        <v>12</v>
      </c>
      <c r="C739" s="17">
        <v>26019</v>
      </c>
      <c r="D739" s="17">
        <v>1991</v>
      </c>
    </row>
    <row r="740" spans="1:4">
      <c r="A740" s="16" t="s">
        <v>47</v>
      </c>
      <c r="B740" s="16" t="s">
        <v>14</v>
      </c>
      <c r="C740" s="17">
        <v>25647</v>
      </c>
      <c r="D740" s="17">
        <v>1991</v>
      </c>
    </row>
    <row r="741" spans="1:4">
      <c r="A741" s="16" t="s">
        <v>39</v>
      </c>
      <c r="B741" s="16" t="s">
        <v>14</v>
      </c>
      <c r="C741" s="17">
        <v>25228</v>
      </c>
      <c r="D741" s="17">
        <v>1991</v>
      </c>
    </row>
    <row r="742" spans="1:4">
      <c r="A742" s="16" t="s">
        <v>46</v>
      </c>
      <c r="B742" s="16" t="s">
        <v>12</v>
      </c>
      <c r="C742" s="17">
        <v>25197</v>
      </c>
      <c r="D742" s="17">
        <v>1991</v>
      </c>
    </row>
    <row r="743" spans="1:4">
      <c r="A743" s="16" t="s">
        <v>31</v>
      </c>
      <c r="B743" s="16" t="s">
        <v>12</v>
      </c>
      <c r="C743" s="17">
        <v>24443</v>
      </c>
      <c r="D743" s="17">
        <v>1991</v>
      </c>
    </row>
    <row r="744" spans="1:4">
      <c r="A744" s="16" t="s">
        <v>21</v>
      </c>
      <c r="B744" s="16" t="s">
        <v>12</v>
      </c>
      <c r="C744" s="17">
        <v>23861</v>
      </c>
      <c r="D744" s="17">
        <v>1991</v>
      </c>
    </row>
    <row r="745" spans="1:4">
      <c r="A745" s="16" t="s">
        <v>36</v>
      </c>
      <c r="B745" s="16" t="s">
        <v>12</v>
      </c>
      <c r="C745" s="17">
        <v>22974</v>
      </c>
      <c r="D745" s="17">
        <v>1991</v>
      </c>
    </row>
    <row r="746" spans="1:4">
      <c r="A746" s="16" t="s">
        <v>30</v>
      </c>
      <c r="B746" s="16" t="s">
        <v>14</v>
      </c>
      <c r="C746" s="17">
        <v>22775</v>
      </c>
      <c r="D746" s="17">
        <v>1991</v>
      </c>
    </row>
    <row r="747" spans="1:4">
      <c r="A747" s="16" t="s">
        <v>13</v>
      </c>
      <c r="B747" s="16" t="s">
        <v>14</v>
      </c>
      <c r="C747" s="17">
        <v>20673</v>
      </c>
      <c r="D747" s="17">
        <v>1991</v>
      </c>
    </row>
    <row r="748" spans="1:4">
      <c r="A748" s="16" t="s">
        <v>33</v>
      </c>
      <c r="B748" s="16" t="s">
        <v>14</v>
      </c>
      <c r="C748" s="17">
        <v>20395</v>
      </c>
      <c r="D748" s="17">
        <v>1991</v>
      </c>
    </row>
    <row r="749" spans="1:4">
      <c r="A749" s="16" t="s">
        <v>45</v>
      </c>
      <c r="B749" s="16" t="s">
        <v>14</v>
      </c>
      <c r="C749" s="17">
        <v>20310</v>
      </c>
      <c r="D749" s="17">
        <v>1991</v>
      </c>
    </row>
    <row r="750" spans="1:4">
      <c r="A750" s="16" t="s">
        <v>49</v>
      </c>
      <c r="B750" s="16" t="s">
        <v>14</v>
      </c>
      <c r="C750" s="17">
        <v>18410</v>
      </c>
      <c r="D750" s="17">
        <v>1991</v>
      </c>
    </row>
    <row r="751" spans="1:4">
      <c r="A751" s="16" t="s">
        <v>40</v>
      </c>
      <c r="B751" s="16" t="s">
        <v>14</v>
      </c>
      <c r="C751" s="17">
        <v>16342</v>
      </c>
      <c r="D751" s="17">
        <v>1991</v>
      </c>
    </row>
    <row r="752" spans="1:4">
      <c r="A752" s="16" t="s">
        <v>32</v>
      </c>
      <c r="B752" s="16" t="s">
        <v>14</v>
      </c>
      <c r="C752" s="17">
        <v>16049</v>
      </c>
      <c r="D752" s="17">
        <v>1991</v>
      </c>
    </row>
    <row r="753" spans="1:4">
      <c r="A753" s="16" t="s">
        <v>27</v>
      </c>
      <c r="B753" s="16" t="s">
        <v>14</v>
      </c>
      <c r="C753" s="17">
        <v>13347</v>
      </c>
      <c r="D753" s="17">
        <v>1991</v>
      </c>
    </row>
    <row r="754" spans="1:4">
      <c r="A754" s="16" t="s">
        <v>23</v>
      </c>
      <c r="B754" s="16" t="s">
        <v>14</v>
      </c>
      <c r="C754" s="17">
        <v>12212</v>
      </c>
      <c r="D754" s="17">
        <v>1991</v>
      </c>
    </row>
    <row r="755" spans="1:4">
      <c r="A755" s="16" t="s">
        <v>29</v>
      </c>
      <c r="B755" s="16" t="s">
        <v>14</v>
      </c>
      <c r="C755" s="17">
        <v>11703</v>
      </c>
      <c r="D755" s="17">
        <v>1991</v>
      </c>
    </row>
    <row r="756" spans="1:4">
      <c r="A756" s="16" t="s">
        <v>52</v>
      </c>
      <c r="B756" s="16" t="s">
        <v>14</v>
      </c>
      <c r="C756" s="17">
        <v>10771</v>
      </c>
      <c r="D756" s="17">
        <v>1991</v>
      </c>
    </row>
    <row r="757" spans="1:4">
      <c r="A757" s="16" t="s">
        <v>26</v>
      </c>
      <c r="B757" s="16" t="s">
        <v>14</v>
      </c>
      <c r="C757" s="17">
        <v>9799</v>
      </c>
      <c r="D757" s="17">
        <v>1991</v>
      </c>
    </row>
    <row r="758" spans="1:4">
      <c r="A758" s="16" t="s">
        <v>16</v>
      </c>
      <c r="B758" s="16" t="s">
        <v>12</v>
      </c>
      <c r="C758" s="17">
        <v>9386</v>
      </c>
      <c r="D758" s="17">
        <v>1991</v>
      </c>
    </row>
    <row r="759" spans="1:4">
      <c r="A759" s="16" t="s">
        <v>22</v>
      </c>
      <c r="B759" s="16" t="s">
        <v>14</v>
      </c>
      <c r="C759" s="17">
        <v>7275</v>
      </c>
      <c r="D759" s="17">
        <v>1991</v>
      </c>
    </row>
    <row r="760" spans="1:4">
      <c r="A760" s="16" t="s">
        <v>51</v>
      </c>
      <c r="B760" s="16" t="s">
        <v>14</v>
      </c>
      <c r="C760" s="17">
        <v>5601</v>
      </c>
      <c r="D760" s="17">
        <v>1991</v>
      </c>
    </row>
    <row r="761" spans="1:4">
      <c r="A761" s="16" t="s">
        <v>50</v>
      </c>
      <c r="B761" s="16" t="s">
        <v>14</v>
      </c>
      <c r="C761" s="17">
        <v>2595</v>
      </c>
      <c r="D761" s="17">
        <v>1991</v>
      </c>
    </row>
    <row r="762" spans="1:4">
      <c r="A762" s="16" t="s">
        <v>11</v>
      </c>
      <c r="B762" s="16" t="s">
        <v>12</v>
      </c>
      <c r="C762" s="17">
        <v>54399</v>
      </c>
      <c r="D762" s="17">
        <v>1992</v>
      </c>
    </row>
    <row r="763" spans="1:4">
      <c r="A763" s="16" t="s">
        <v>15</v>
      </c>
      <c r="B763" s="16" t="s">
        <v>12</v>
      </c>
      <c r="C763" s="17">
        <v>42465</v>
      </c>
      <c r="D763" s="17">
        <v>1992</v>
      </c>
    </row>
    <row r="764" spans="1:4">
      <c r="A764" s="16" t="s">
        <v>48</v>
      </c>
      <c r="B764" s="16" t="s">
        <v>14</v>
      </c>
      <c r="C764" s="17">
        <v>38458</v>
      </c>
      <c r="D764" s="17">
        <v>1992</v>
      </c>
    </row>
    <row r="765" spans="1:4">
      <c r="A765" s="16" t="s">
        <v>38</v>
      </c>
      <c r="B765" s="16" t="s">
        <v>14</v>
      </c>
      <c r="C765" s="17">
        <v>38360</v>
      </c>
      <c r="D765" s="17">
        <v>1992</v>
      </c>
    </row>
    <row r="766" spans="1:4">
      <c r="A766" s="16" t="s">
        <v>24</v>
      </c>
      <c r="B766" s="16" t="s">
        <v>12</v>
      </c>
      <c r="C766" s="17">
        <v>37734</v>
      </c>
      <c r="D766" s="17">
        <v>1992</v>
      </c>
    </row>
    <row r="767" spans="1:4">
      <c r="A767" s="16" t="s">
        <v>37</v>
      </c>
      <c r="B767" s="16" t="s">
        <v>12</v>
      </c>
      <c r="C767" s="17">
        <v>36217</v>
      </c>
      <c r="D767" s="17">
        <v>1992</v>
      </c>
    </row>
    <row r="768" spans="1:4">
      <c r="A768" s="16" t="s">
        <v>34</v>
      </c>
      <c r="B768" s="16" t="s">
        <v>12</v>
      </c>
      <c r="C768" s="17">
        <v>30538</v>
      </c>
      <c r="D768" s="17">
        <v>1992</v>
      </c>
    </row>
    <row r="769" spans="1:4">
      <c r="A769" s="16" t="s">
        <v>43</v>
      </c>
      <c r="B769" s="16" t="s">
        <v>12</v>
      </c>
      <c r="C769" s="17">
        <v>29623</v>
      </c>
      <c r="D769" s="17">
        <v>1992</v>
      </c>
    </row>
    <row r="770" spans="1:4">
      <c r="A770" s="16" t="s">
        <v>25</v>
      </c>
      <c r="B770" s="16" t="s">
        <v>12</v>
      </c>
      <c r="C770" s="17">
        <v>29156</v>
      </c>
      <c r="D770" s="17">
        <v>1992</v>
      </c>
    </row>
    <row r="771" spans="1:4">
      <c r="A771" s="16" t="s">
        <v>17</v>
      </c>
      <c r="B771" s="16" t="s">
        <v>12</v>
      </c>
      <c r="C771" s="17">
        <v>28508</v>
      </c>
      <c r="D771" s="17">
        <v>1992</v>
      </c>
    </row>
    <row r="772" spans="1:4">
      <c r="A772" s="16" t="s">
        <v>18</v>
      </c>
      <c r="B772" s="16" t="s">
        <v>12</v>
      </c>
      <c r="C772" s="17">
        <v>28419</v>
      </c>
      <c r="D772" s="17">
        <v>1992</v>
      </c>
    </row>
    <row r="773" spans="1:4">
      <c r="A773" s="16" t="s">
        <v>28</v>
      </c>
      <c r="B773" s="16" t="s">
        <v>12</v>
      </c>
      <c r="C773" s="17">
        <v>27903</v>
      </c>
      <c r="D773" s="17">
        <v>1992</v>
      </c>
    </row>
    <row r="774" spans="1:4">
      <c r="A774" s="16" t="s">
        <v>44</v>
      </c>
      <c r="B774" s="16" t="s">
        <v>12</v>
      </c>
      <c r="C774" s="17">
        <v>27761</v>
      </c>
      <c r="D774" s="17">
        <v>1992</v>
      </c>
    </row>
    <row r="775" spans="1:4">
      <c r="A775" s="16" t="s">
        <v>35</v>
      </c>
      <c r="B775" s="16" t="s">
        <v>12</v>
      </c>
      <c r="C775" s="17">
        <v>27015</v>
      </c>
      <c r="D775" s="17">
        <v>1992</v>
      </c>
    </row>
    <row r="776" spans="1:4">
      <c r="A776" s="16" t="s">
        <v>19</v>
      </c>
      <c r="B776" s="16" t="s">
        <v>12</v>
      </c>
      <c r="C776" s="17">
        <v>26249</v>
      </c>
      <c r="D776" s="17">
        <v>1992</v>
      </c>
    </row>
    <row r="777" spans="1:4">
      <c r="A777" s="16" t="s">
        <v>46</v>
      </c>
      <c r="B777" s="16" t="s">
        <v>12</v>
      </c>
      <c r="C777" s="17">
        <v>25669</v>
      </c>
      <c r="D777" s="17">
        <v>1992</v>
      </c>
    </row>
    <row r="778" spans="1:4">
      <c r="A778" s="16" t="s">
        <v>42</v>
      </c>
      <c r="B778" s="16" t="s">
        <v>14</v>
      </c>
      <c r="C778" s="17">
        <v>25037</v>
      </c>
      <c r="D778" s="17">
        <v>1992</v>
      </c>
    </row>
    <row r="779" spans="1:4">
      <c r="A779" s="16" t="s">
        <v>39</v>
      </c>
      <c r="B779" s="16" t="s">
        <v>14</v>
      </c>
      <c r="C779" s="17">
        <v>24636</v>
      </c>
      <c r="D779" s="17">
        <v>1992</v>
      </c>
    </row>
    <row r="780" spans="1:4">
      <c r="A780" s="16" t="s">
        <v>47</v>
      </c>
      <c r="B780" s="16" t="s">
        <v>14</v>
      </c>
      <c r="C780" s="17">
        <v>24409</v>
      </c>
      <c r="D780" s="17">
        <v>1992</v>
      </c>
    </row>
    <row r="781" spans="1:4">
      <c r="A781" s="16" t="s">
        <v>20</v>
      </c>
      <c r="B781" s="16" t="s">
        <v>12</v>
      </c>
      <c r="C781" s="17">
        <v>24092</v>
      </c>
      <c r="D781" s="17">
        <v>1992</v>
      </c>
    </row>
    <row r="782" spans="1:4">
      <c r="A782" s="16" t="s">
        <v>41</v>
      </c>
      <c r="B782" s="16" t="s">
        <v>12</v>
      </c>
      <c r="C782" s="17">
        <v>23619</v>
      </c>
      <c r="D782" s="17">
        <v>1992</v>
      </c>
    </row>
    <row r="783" spans="1:4">
      <c r="A783" s="16" t="s">
        <v>31</v>
      </c>
      <c r="B783" s="16" t="s">
        <v>12</v>
      </c>
      <c r="C783" s="17">
        <v>23171</v>
      </c>
      <c r="D783" s="17">
        <v>1992</v>
      </c>
    </row>
    <row r="784" spans="1:4">
      <c r="A784" s="16" t="s">
        <v>21</v>
      </c>
      <c r="B784" s="16" t="s">
        <v>12</v>
      </c>
      <c r="C784" s="17">
        <v>23068</v>
      </c>
      <c r="D784" s="17">
        <v>1992</v>
      </c>
    </row>
    <row r="785" spans="1:4">
      <c r="A785" s="16" t="s">
        <v>45</v>
      </c>
      <c r="B785" s="16" t="s">
        <v>14</v>
      </c>
      <c r="C785" s="17">
        <v>21834</v>
      </c>
      <c r="D785" s="17">
        <v>1992</v>
      </c>
    </row>
    <row r="786" spans="1:4">
      <c r="A786" s="16" t="s">
        <v>36</v>
      </c>
      <c r="B786" s="16" t="s">
        <v>12</v>
      </c>
      <c r="C786" s="17">
        <v>21410</v>
      </c>
      <c r="D786" s="17">
        <v>1992</v>
      </c>
    </row>
    <row r="787" spans="1:4">
      <c r="A787" s="16" t="s">
        <v>30</v>
      </c>
      <c r="B787" s="16" t="s">
        <v>14</v>
      </c>
      <c r="C787" s="17">
        <v>19676</v>
      </c>
      <c r="D787" s="17">
        <v>1992</v>
      </c>
    </row>
    <row r="788" spans="1:4">
      <c r="A788" s="16" t="s">
        <v>33</v>
      </c>
      <c r="B788" s="16" t="s">
        <v>14</v>
      </c>
      <c r="C788" s="17">
        <v>19034</v>
      </c>
      <c r="D788" s="17">
        <v>1992</v>
      </c>
    </row>
    <row r="789" spans="1:4">
      <c r="A789" s="16" t="s">
        <v>13</v>
      </c>
      <c r="B789" s="16" t="s">
        <v>14</v>
      </c>
      <c r="C789" s="17">
        <v>17820</v>
      </c>
      <c r="D789" s="17">
        <v>1992</v>
      </c>
    </row>
    <row r="790" spans="1:4">
      <c r="A790" s="16" t="s">
        <v>49</v>
      </c>
      <c r="B790" s="16" t="s">
        <v>14</v>
      </c>
      <c r="C790" s="17">
        <v>17216</v>
      </c>
      <c r="D790" s="17">
        <v>1992</v>
      </c>
    </row>
    <row r="791" spans="1:4">
      <c r="A791" s="16" t="s">
        <v>32</v>
      </c>
      <c r="B791" s="16" t="s">
        <v>14</v>
      </c>
      <c r="C791" s="17">
        <v>16325</v>
      </c>
      <c r="D791" s="17">
        <v>1992</v>
      </c>
    </row>
    <row r="792" spans="1:4">
      <c r="A792" s="16" t="s">
        <v>40</v>
      </c>
      <c r="B792" s="16" t="s">
        <v>14</v>
      </c>
      <c r="C792" s="17">
        <v>15838</v>
      </c>
      <c r="D792" s="17">
        <v>1992</v>
      </c>
    </row>
    <row r="793" spans="1:4">
      <c r="A793" s="16" t="s">
        <v>27</v>
      </c>
      <c r="B793" s="16" t="s">
        <v>14</v>
      </c>
      <c r="C793" s="17">
        <v>11710</v>
      </c>
      <c r="D793" s="17">
        <v>1992</v>
      </c>
    </row>
    <row r="794" spans="1:4">
      <c r="A794" s="16" t="s">
        <v>23</v>
      </c>
      <c r="B794" s="16" t="s">
        <v>14</v>
      </c>
      <c r="C794" s="17">
        <v>11511</v>
      </c>
      <c r="D794" s="17">
        <v>1992</v>
      </c>
    </row>
    <row r="795" spans="1:4">
      <c r="A795" s="16" t="s">
        <v>52</v>
      </c>
      <c r="B795" s="16" t="s">
        <v>14</v>
      </c>
      <c r="C795" s="17">
        <v>11495</v>
      </c>
      <c r="D795" s="17">
        <v>1992</v>
      </c>
    </row>
    <row r="796" spans="1:4">
      <c r="A796" s="16" t="s">
        <v>29</v>
      </c>
      <c r="B796" s="16" t="s">
        <v>14</v>
      </c>
      <c r="C796" s="17">
        <v>9724</v>
      </c>
      <c r="D796" s="17">
        <v>1992</v>
      </c>
    </row>
    <row r="797" spans="1:4">
      <c r="A797" s="16" t="s">
        <v>16</v>
      </c>
      <c r="B797" s="16" t="s">
        <v>12</v>
      </c>
      <c r="C797" s="17">
        <v>9245</v>
      </c>
      <c r="D797" s="17">
        <v>1992</v>
      </c>
    </row>
    <row r="798" spans="1:4">
      <c r="A798" s="16" t="s">
        <v>26</v>
      </c>
      <c r="B798" s="16" t="s">
        <v>14</v>
      </c>
      <c r="C798" s="17">
        <v>8894</v>
      </c>
      <c r="D798" s="17">
        <v>1992</v>
      </c>
    </row>
    <row r="799" spans="1:4">
      <c r="A799" s="16" t="s">
        <v>22</v>
      </c>
      <c r="B799" s="16" t="s">
        <v>14</v>
      </c>
      <c r="C799" s="17">
        <v>6341</v>
      </c>
      <c r="D799" s="17">
        <v>1992</v>
      </c>
    </row>
    <row r="800" spans="1:4">
      <c r="A800" s="16" t="s">
        <v>51</v>
      </c>
      <c r="B800" s="16" t="s">
        <v>14</v>
      </c>
      <c r="C800" s="17">
        <v>5810</v>
      </c>
      <c r="D800" s="17">
        <v>1992</v>
      </c>
    </row>
    <row r="801" spans="1:4">
      <c r="A801" s="16" t="s">
        <v>50</v>
      </c>
      <c r="B801" s="16" t="s">
        <v>14</v>
      </c>
      <c r="C801" s="17">
        <v>3212</v>
      </c>
      <c r="D801" s="17">
        <v>1992</v>
      </c>
    </row>
    <row r="802" spans="1:4">
      <c r="A802" s="16" t="s">
        <v>11</v>
      </c>
      <c r="B802" s="16" t="s">
        <v>12</v>
      </c>
      <c r="C802" s="17">
        <v>49564</v>
      </c>
      <c r="D802" s="17">
        <v>1993</v>
      </c>
    </row>
    <row r="803" spans="1:4">
      <c r="A803" s="16" t="s">
        <v>15</v>
      </c>
      <c r="B803" s="16" t="s">
        <v>12</v>
      </c>
      <c r="C803" s="17">
        <v>38236</v>
      </c>
      <c r="D803" s="17">
        <v>1993</v>
      </c>
    </row>
    <row r="804" spans="1:4">
      <c r="A804" s="16" t="s">
        <v>24</v>
      </c>
      <c r="B804" s="16" t="s">
        <v>12</v>
      </c>
      <c r="C804" s="17">
        <v>35773</v>
      </c>
      <c r="D804" s="17">
        <v>1993</v>
      </c>
    </row>
    <row r="805" spans="1:4">
      <c r="A805" s="16" t="s">
        <v>38</v>
      </c>
      <c r="B805" s="16" t="s">
        <v>14</v>
      </c>
      <c r="C805" s="17">
        <v>34990</v>
      </c>
      <c r="D805" s="17">
        <v>1993</v>
      </c>
    </row>
    <row r="806" spans="1:4">
      <c r="A806" s="16" t="s">
        <v>48</v>
      </c>
      <c r="B806" s="16" t="s">
        <v>14</v>
      </c>
      <c r="C806" s="17">
        <v>34850</v>
      </c>
      <c r="D806" s="17">
        <v>1993</v>
      </c>
    </row>
    <row r="807" spans="1:4">
      <c r="A807" s="16" t="s">
        <v>37</v>
      </c>
      <c r="B807" s="16" t="s">
        <v>12</v>
      </c>
      <c r="C807" s="17">
        <v>33586</v>
      </c>
      <c r="D807" s="17">
        <v>1993</v>
      </c>
    </row>
    <row r="808" spans="1:4">
      <c r="A808" s="16" t="s">
        <v>43</v>
      </c>
      <c r="B808" s="16" t="s">
        <v>12</v>
      </c>
      <c r="C808" s="17">
        <v>28737</v>
      </c>
      <c r="D808" s="17">
        <v>1993</v>
      </c>
    </row>
    <row r="809" spans="1:4">
      <c r="A809" s="16" t="s">
        <v>25</v>
      </c>
      <c r="B809" s="16" t="s">
        <v>12</v>
      </c>
      <c r="C809" s="17">
        <v>28688</v>
      </c>
      <c r="D809" s="17">
        <v>1993</v>
      </c>
    </row>
    <row r="810" spans="1:4">
      <c r="A810" s="16" t="s">
        <v>44</v>
      </c>
      <c r="B810" s="16" t="s">
        <v>12</v>
      </c>
      <c r="C810" s="17">
        <v>28108</v>
      </c>
      <c r="D810" s="17">
        <v>1993</v>
      </c>
    </row>
    <row r="811" spans="1:4">
      <c r="A811" s="16" t="s">
        <v>46</v>
      </c>
      <c r="B811" s="16" t="s">
        <v>12</v>
      </c>
      <c r="C811" s="17">
        <v>27485</v>
      </c>
      <c r="D811" s="17">
        <v>1993</v>
      </c>
    </row>
    <row r="812" spans="1:4">
      <c r="A812" s="16" t="s">
        <v>34</v>
      </c>
      <c r="B812" s="16" t="s">
        <v>12</v>
      </c>
      <c r="C812" s="17">
        <v>27320</v>
      </c>
      <c r="D812" s="17">
        <v>1993</v>
      </c>
    </row>
    <row r="813" spans="1:4">
      <c r="A813" s="16" t="s">
        <v>18</v>
      </c>
      <c r="B813" s="16" t="s">
        <v>12</v>
      </c>
      <c r="C813" s="17">
        <v>27037</v>
      </c>
      <c r="D813" s="17">
        <v>1993</v>
      </c>
    </row>
    <row r="814" spans="1:4">
      <c r="A814" s="16" t="s">
        <v>28</v>
      </c>
      <c r="B814" s="16" t="s">
        <v>12</v>
      </c>
      <c r="C814" s="17">
        <v>27011</v>
      </c>
      <c r="D814" s="17">
        <v>1993</v>
      </c>
    </row>
    <row r="815" spans="1:4">
      <c r="A815" s="16" t="s">
        <v>35</v>
      </c>
      <c r="B815" s="16" t="s">
        <v>12</v>
      </c>
      <c r="C815" s="17">
        <v>26727</v>
      </c>
      <c r="D815" s="17">
        <v>1993</v>
      </c>
    </row>
    <row r="816" spans="1:4">
      <c r="A816" s="16" t="s">
        <v>17</v>
      </c>
      <c r="B816" s="16" t="s">
        <v>12</v>
      </c>
      <c r="C816" s="17">
        <v>26253</v>
      </c>
      <c r="D816" s="17">
        <v>1993</v>
      </c>
    </row>
    <row r="817" spans="1:4">
      <c r="A817" s="16" t="s">
        <v>19</v>
      </c>
      <c r="B817" s="16" t="s">
        <v>12</v>
      </c>
      <c r="C817" s="17">
        <v>24995</v>
      </c>
      <c r="D817" s="17">
        <v>1993</v>
      </c>
    </row>
    <row r="818" spans="1:4">
      <c r="A818" s="16" t="s">
        <v>39</v>
      </c>
      <c r="B818" s="16" t="s">
        <v>14</v>
      </c>
      <c r="C818" s="17">
        <v>24254</v>
      </c>
      <c r="D818" s="17">
        <v>1993</v>
      </c>
    </row>
    <row r="819" spans="1:4">
      <c r="A819" s="16" t="s">
        <v>47</v>
      </c>
      <c r="B819" s="16" t="s">
        <v>14</v>
      </c>
      <c r="C819" s="17">
        <v>23668</v>
      </c>
      <c r="D819" s="17">
        <v>1993</v>
      </c>
    </row>
    <row r="820" spans="1:4">
      <c r="A820" s="16" t="s">
        <v>45</v>
      </c>
      <c r="B820" s="16" t="s">
        <v>14</v>
      </c>
      <c r="C820" s="17">
        <v>23592</v>
      </c>
      <c r="D820" s="17">
        <v>1993</v>
      </c>
    </row>
    <row r="821" spans="1:4">
      <c r="A821" s="16" t="s">
        <v>20</v>
      </c>
      <c r="B821" s="16" t="s">
        <v>12</v>
      </c>
      <c r="C821" s="17">
        <v>22447</v>
      </c>
      <c r="D821" s="17">
        <v>1993</v>
      </c>
    </row>
    <row r="822" spans="1:4">
      <c r="A822" s="16" t="s">
        <v>21</v>
      </c>
      <c r="B822" s="16" t="s">
        <v>12</v>
      </c>
      <c r="C822" s="17">
        <v>22216</v>
      </c>
      <c r="D822" s="17">
        <v>1993</v>
      </c>
    </row>
    <row r="823" spans="1:4">
      <c r="A823" s="16" t="s">
        <v>31</v>
      </c>
      <c r="B823" s="16" t="s">
        <v>12</v>
      </c>
      <c r="C823" s="17">
        <v>21787</v>
      </c>
      <c r="D823" s="17">
        <v>1993</v>
      </c>
    </row>
    <row r="824" spans="1:4">
      <c r="A824" s="16" t="s">
        <v>41</v>
      </c>
      <c r="B824" s="16" t="s">
        <v>12</v>
      </c>
      <c r="C824" s="17">
        <v>21541</v>
      </c>
      <c r="D824" s="17">
        <v>1993</v>
      </c>
    </row>
    <row r="825" spans="1:4">
      <c r="A825" s="16" t="s">
        <v>42</v>
      </c>
      <c r="B825" s="16" t="s">
        <v>14</v>
      </c>
      <c r="C825" s="17">
        <v>20811</v>
      </c>
      <c r="D825" s="17">
        <v>1993</v>
      </c>
    </row>
    <row r="826" spans="1:4">
      <c r="A826" s="16" t="s">
        <v>36</v>
      </c>
      <c r="B826" s="16" t="s">
        <v>12</v>
      </c>
      <c r="C826" s="17">
        <v>19950</v>
      </c>
      <c r="D826" s="17">
        <v>1993</v>
      </c>
    </row>
    <row r="827" spans="1:4">
      <c r="A827" s="16" t="s">
        <v>33</v>
      </c>
      <c r="B827" s="16" t="s">
        <v>14</v>
      </c>
      <c r="C827" s="17">
        <v>17557</v>
      </c>
      <c r="D827" s="17">
        <v>1993</v>
      </c>
    </row>
    <row r="828" spans="1:4">
      <c r="A828" s="16" t="s">
        <v>30</v>
      </c>
      <c r="B828" s="16" t="s">
        <v>14</v>
      </c>
      <c r="C828" s="17">
        <v>17186</v>
      </c>
      <c r="D828" s="17">
        <v>1993</v>
      </c>
    </row>
    <row r="829" spans="1:4">
      <c r="A829" s="16" t="s">
        <v>49</v>
      </c>
      <c r="B829" s="16" t="s">
        <v>14</v>
      </c>
      <c r="C829" s="17">
        <v>16191</v>
      </c>
      <c r="D829" s="17">
        <v>1993</v>
      </c>
    </row>
    <row r="830" spans="1:4">
      <c r="A830" s="16" t="s">
        <v>32</v>
      </c>
      <c r="B830" s="16" t="s">
        <v>14</v>
      </c>
      <c r="C830" s="17">
        <v>16182</v>
      </c>
      <c r="D830" s="17">
        <v>1993</v>
      </c>
    </row>
    <row r="831" spans="1:4">
      <c r="A831" s="16" t="s">
        <v>40</v>
      </c>
      <c r="B831" s="16" t="s">
        <v>14</v>
      </c>
      <c r="C831" s="17">
        <v>15973</v>
      </c>
      <c r="D831" s="17">
        <v>1993</v>
      </c>
    </row>
    <row r="832" spans="1:4">
      <c r="A832" s="16" t="s">
        <v>13</v>
      </c>
      <c r="B832" s="16" t="s">
        <v>14</v>
      </c>
      <c r="C832" s="17">
        <v>15750</v>
      </c>
      <c r="D832" s="17">
        <v>1993</v>
      </c>
    </row>
    <row r="833" spans="1:4">
      <c r="A833" s="16" t="s">
        <v>52</v>
      </c>
      <c r="B833" s="16" t="s">
        <v>14</v>
      </c>
      <c r="C833" s="17">
        <v>12506</v>
      </c>
      <c r="D833" s="17">
        <v>1993</v>
      </c>
    </row>
    <row r="834" spans="1:4">
      <c r="A834" s="16" t="s">
        <v>27</v>
      </c>
      <c r="B834" s="16" t="s">
        <v>14</v>
      </c>
      <c r="C834" s="17">
        <v>10224</v>
      </c>
      <c r="D834" s="17">
        <v>1993</v>
      </c>
    </row>
    <row r="835" spans="1:4">
      <c r="A835" s="16" t="s">
        <v>23</v>
      </c>
      <c r="B835" s="16" t="s">
        <v>14</v>
      </c>
      <c r="C835" s="17">
        <v>10192</v>
      </c>
      <c r="D835" s="17">
        <v>1993</v>
      </c>
    </row>
    <row r="836" spans="1:4">
      <c r="A836" s="16" t="s">
        <v>16</v>
      </c>
      <c r="B836" s="16" t="s">
        <v>12</v>
      </c>
      <c r="C836" s="17">
        <v>8638</v>
      </c>
      <c r="D836" s="17">
        <v>1993</v>
      </c>
    </row>
    <row r="837" spans="1:4">
      <c r="A837" s="16" t="s">
        <v>29</v>
      </c>
      <c r="B837" s="16" t="s">
        <v>14</v>
      </c>
      <c r="C837" s="17">
        <v>8102</v>
      </c>
      <c r="D837" s="17">
        <v>1993</v>
      </c>
    </row>
    <row r="838" spans="1:4">
      <c r="A838" s="16" t="s">
        <v>26</v>
      </c>
      <c r="B838" s="16" t="s">
        <v>14</v>
      </c>
      <c r="C838" s="17">
        <v>7966</v>
      </c>
      <c r="D838" s="17">
        <v>1993</v>
      </c>
    </row>
    <row r="839" spans="1:4">
      <c r="A839" s="16" t="s">
        <v>51</v>
      </c>
      <c r="B839" s="16" t="s">
        <v>14</v>
      </c>
      <c r="C839" s="17">
        <v>6342</v>
      </c>
      <c r="D839" s="17">
        <v>1993</v>
      </c>
    </row>
    <row r="840" spans="1:4">
      <c r="A840" s="16" t="s">
        <v>22</v>
      </c>
      <c r="B840" s="16" t="s">
        <v>14</v>
      </c>
      <c r="C840" s="17">
        <v>5420</v>
      </c>
      <c r="D840" s="17">
        <v>1993</v>
      </c>
    </row>
    <row r="841" spans="1:4">
      <c r="A841" s="16" t="s">
        <v>50</v>
      </c>
      <c r="B841" s="16" t="s">
        <v>14</v>
      </c>
      <c r="C841" s="17">
        <v>4108</v>
      </c>
      <c r="D841" s="17">
        <v>1993</v>
      </c>
    </row>
    <row r="842" spans="1:4">
      <c r="A842" s="16" t="s">
        <v>11</v>
      </c>
      <c r="B842" s="16" t="s">
        <v>12</v>
      </c>
      <c r="C842" s="17">
        <v>44470</v>
      </c>
      <c r="D842" s="17">
        <v>1994</v>
      </c>
    </row>
    <row r="843" spans="1:4">
      <c r="A843" s="16" t="s">
        <v>15</v>
      </c>
      <c r="B843" s="16" t="s">
        <v>12</v>
      </c>
      <c r="C843" s="17">
        <v>34804</v>
      </c>
      <c r="D843" s="17">
        <v>1994</v>
      </c>
    </row>
    <row r="844" spans="1:4">
      <c r="A844" s="16" t="s">
        <v>24</v>
      </c>
      <c r="B844" s="16" t="s">
        <v>12</v>
      </c>
      <c r="C844" s="17">
        <v>33653</v>
      </c>
      <c r="D844" s="17">
        <v>1994</v>
      </c>
    </row>
    <row r="845" spans="1:4">
      <c r="A845" s="16" t="s">
        <v>38</v>
      </c>
      <c r="B845" s="16" t="s">
        <v>14</v>
      </c>
      <c r="C845" s="17">
        <v>32122</v>
      </c>
      <c r="D845" s="17">
        <v>1994</v>
      </c>
    </row>
    <row r="846" spans="1:4">
      <c r="A846" s="16" t="s">
        <v>37</v>
      </c>
      <c r="B846" s="16" t="s">
        <v>12</v>
      </c>
      <c r="C846" s="17">
        <v>31372</v>
      </c>
      <c r="D846" s="17">
        <v>1994</v>
      </c>
    </row>
    <row r="847" spans="1:4">
      <c r="A847" s="16" t="s">
        <v>48</v>
      </c>
      <c r="B847" s="16" t="s">
        <v>14</v>
      </c>
      <c r="C847" s="17">
        <v>30282</v>
      </c>
      <c r="D847" s="17">
        <v>1994</v>
      </c>
    </row>
    <row r="848" spans="1:4">
      <c r="A848" s="16" t="s">
        <v>43</v>
      </c>
      <c r="B848" s="16" t="s">
        <v>12</v>
      </c>
      <c r="C848" s="17">
        <v>29488</v>
      </c>
      <c r="D848" s="17">
        <v>1994</v>
      </c>
    </row>
    <row r="849" spans="1:4">
      <c r="A849" s="16" t="s">
        <v>46</v>
      </c>
      <c r="B849" s="16" t="s">
        <v>12</v>
      </c>
      <c r="C849" s="17">
        <v>29419</v>
      </c>
      <c r="D849" s="17">
        <v>1994</v>
      </c>
    </row>
    <row r="850" spans="1:4">
      <c r="A850" s="16" t="s">
        <v>25</v>
      </c>
      <c r="B850" s="16" t="s">
        <v>12</v>
      </c>
      <c r="C850" s="17">
        <v>28060</v>
      </c>
      <c r="D850" s="17">
        <v>1994</v>
      </c>
    </row>
    <row r="851" spans="1:4">
      <c r="A851" s="16" t="s">
        <v>44</v>
      </c>
      <c r="B851" s="16" t="s">
        <v>12</v>
      </c>
      <c r="C851" s="17">
        <v>27766</v>
      </c>
      <c r="D851" s="17">
        <v>1994</v>
      </c>
    </row>
    <row r="852" spans="1:4">
      <c r="A852" s="16" t="s">
        <v>34</v>
      </c>
      <c r="B852" s="16" t="s">
        <v>12</v>
      </c>
      <c r="C852" s="17">
        <v>26013</v>
      </c>
      <c r="D852" s="17">
        <v>1994</v>
      </c>
    </row>
    <row r="853" spans="1:4">
      <c r="A853" s="16" t="s">
        <v>28</v>
      </c>
      <c r="B853" s="16" t="s">
        <v>12</v>
      </c>
      <c r="C853" s="17">
        <v>25731</v>
      </c>
      <c r="D853" s="17">
        <v>1994</v>
      </c>
    </row>
    <row r="854" spans="1:4">
      <c r="A854" s="16" t="s">
        <v>18</v>
      </c>
      <c r="B854" s="16" t="s">
        <v>12</v>
      </c>
      <c r="C854" s="17">
        <v>24869</v>
      </c>
      <c r="D854" s="17">
        <v>1994</v>
      </c>
    </row>
    <row r="855" spans="1:4">
      <c r="A855" s="16" t="s">
        <v>17</v>
      </c>
      <c r="B855" s="16" t="s">
        <v>12</v>
      </c>
      <c r="C855" s="17">
        <v>24774</v>
      </c>
      <c r="D855" s="17">
        <v>1994</v>
      </c>
    </row>
    <row r="856" spans="1:4">
      <c r="A856" s="16" t="s">
        <v>19</v>
      </c>
      <c r="B856" s="16" t="s">
        <v>12</v>
      </c>
      <c r="C856" s="17">
        <v>24181</v>
      </c>
      <c r="D856" s="17">
        <v>1994</v>
      </c>
    </row>
    <row r="857" spans="1:4">
      <c r="A857" s="16" t="s">
        <v>45</v>
      </c>
      <c r="B857" s="16" t="s">
        <v>14</v>
      </c>
      <c r="C857" s="17">
        <v>24151</v>
      </c>
      <c r="D857" s="17">
        <v>1994</v>
      </c>
    </row>
    <row r="858" spans="1:4">
      <c r="A858" s="16" t="s">
        <v>35</v>
      </c>
      <c r="B858" s="16" t="s">
        <v>12</v>
      </c>
      <c r="C858" s="17">
        <v>24057</v>
      </c>
      <c r="D858" s="17">
        <v>1994</v>
      </c>
    </row>
    <row r="859" spans="1:4">
      <c r="A859" s="16" t="s">
        <v>47</v>
      </c>
      <c r="B859" s="16" t="s">
        <v>14</v>
      </c>
      <c r="C859" s="17">
        <v>22822</v>
      </c>
      <c r="D859" s="17">
        <v>1994</v>
      </c>
    </row>
    <row r="860" spans="1:4">
      <c r="A860" s="16" t="s">
        <v>39</v>
      </c>
      <c r="B860" s="16" t="s">
        <v>14</v>
      </c>
      <c r="C860" s="17">
        <v>22295</v>
      </c>
      <c r="D860" s="17">
        <v>1994</v>
      </c>
    </row>
    <row r="861" spans="1:4">
      <c r="A861" s="16" t="s">
        <v>31</v>
      </c>
      <c r="B861" s="16" t="s">
        <v>12</v>
      </c>
      <c r="C861" s="17">
        <v>21600</v>
      </c>
      <c r="D861" s="17">
        <v>1994</v>
      </c>
    </row>
    <row r="862" spans="1:4">
      <c r="A862" s="16" t="s">
        <v>21</v>
      </c>
      <c r="B862" s="16" t="s">
        <v>12</v>
      </c>
      <c r="C862" s="17">
        <v>21490</v>
      </c>
      <c r="D862" s="17">
        <v>1994</v>
      </c>
    </row>
    <row r="863" spans="1:4">
      <c r="A863" s="16" t="s">
        <v>41</v>
      </c>
      <c r="B863" s="16" t="s">
        <v>12</v>
      </c>
      <c r="C863" s="17">
        <v>20940</v>
      </c>
      <c r="D863" s="17">
        <v>1994</v>
      </c>
    </row>
    <row r="864" spans="1:4">
      <c r="A864" s="16" t="s">
        <v>20</v>
      </c>
      <c r="B864" s="16" t="s">
        <v>12</v>
      </c>
      <c r="C864" s="17">
        <v>20557</v>
      </c>
      <c r="D864" s="17">
        <v>1994</v>
      </c>
    </row>
    <row r="865" spans="1:4">
      <c r="A865" s="16" t="s">
        <v>36</v>
      </c>
      <c r="B865" s="16" t="s">
        <v>12</v>
      </c>
      <c r="C865" s="17">
        <v>19066</v>
      </c>
      <c r="D865" s="17">
        <v>1994</v>
      </c>
    </row>
    <row r="866" spans="1:4">
      <c r="A866" s="16" t="s">
        <v>42</v>
      </c>
      <c r="B866" s="16" t="s">
        <v>14</v>
      </c>
      <c r="C866" s="17">
        <v>18719</v>
      </c>
      <c r="D866" s="17">
        <v>1994</v>
      </c>
    </row>
    <row r="867" spans="1:4">
      <c r="A867" s="16" t="s">
        <v>33</v>
      </c>
      <c r="B867" s="16" t="s">
        <v>14</v>
      </c>
      <c r="C867" s="17">
        <v>16786</v>
      </c>
      <c r="D867" s="17">
        <v>1994</v>
      </c>
    </row>
    <row r="868" spans="1:4">
      <c r="A868" s="16" t="s">
        <v>32</v>
      </c>
      <c r="B868" s="16" t="s">
        <v>14</v>
      </c>
      <c r="C868" s="17">
        <v>16012</v>
      </c>
      <c r="D868" s="17">
        <v>1994</v>
      </c>
    </row>
    <row r="869" spans="1:4">
      <c r="A869" s="16" t="s">
        <v>40</v>
      </c>
      <c r="B869" s="16" t="s">
        <v>14</v>
      </c>
      <c r="C869" s="17">
        <v>15490</v>
      </c>
      <c r="D869" s="17">
        <v>1994</v>
      </c>
    </row>
    <row r="870" spans="1:4">
      <c r="A870" s="16" t="s">
        <v>49</v>
      </c>
      <c r="B870" s="16" t="s">
        <v>14</v>
      </c>
      <c r="C870" s="17">
        <v>15157</v>
      </c>
      <c r="D870" s="17">
        <v>1994</v>
      </c>
    </row>
    <row r="871" spans="1:4">
      <c r="A871" s="16" t="s">
        <v>30</v>
      </c>
      <c r="B871" s="16" t="s">
        <v>14</v>
      </c>
      <c r="C871" s="17">
        <v>14749</v>
      </c>
      <c r="D871" s="17">
        <v>1994</v>
      </c>
    </row>
    <row r="872" spans="1:4">
      <c r="A872" s="16" t="s">
        <v>52</v>
      </c>
      <c r="B872" s="16" t="s">
        <v>14</v>
      </c>
      <c r="C872" s="17">
        <v>14495</v>
      </c>
      <c r="D872" s="17">
        <v>1994</v>
      </c>
    </row>
    <row r="873" spans="1:4">
      <c r="A873" s="16" t="s">
        <v>13</v>
      </c>
      <c r="B873" s="16" t="s">
        <v>14</v>
      </c>
      <c r="C873" s="17">
        <v>14000</v>
      </c>
      <c r="D873" s="17">
        <v>1994</v>
      </c>
    </row>
    <row r="874" spans="1:4">
      <c r="A874" s="16" t="s">
        <v>27</v>
      </c>
      <c r="B874" s="16" t="s">
        <v>14</v>
      </c>
      <c r="C874" s="17">
        <v>8796</v>
      </c>
      <c r="D874" s="17">
        <v>1994</v>
      </c>
    </row>
    <row r="875" spans="1:4">
      <c r="A875" s="16" t="s">
        <v>26</v>
      </c>
      <c r="B875" s="16" t="s">
        <v>14</v>
      </c>
      <c r="C875" s="17">
        <v>8746</v>
      </c>
      <c r="D875" s="17">
        <v>1994</v>
      </c>
    </row>
    <row r="876" spans="1:4">
      <c r="A876" s="16" t="s">
        <v>23</v>
      </c>
      <c r="B876" s="16" t="s">
        <v>14</v>
      </c>
      <c r="C876" s="17">
        <v>8638</v>
      </c>
      <c r="D876" s="17">
        <v>1994</v>
      </c>
    </row>
    <row r="877" spans="1:4">
      <c r="A877" s="16" t="s">
        <v>16</v>
      </c>
      <c r="B877" s="16" t="s">
        <v>12</v>
      </c>
      <c r="C877" s="17">
        <v>8549</v>
      </c>
      <c r="D877" s="17">
        <v>1994</v>
      </c>
    </row>
    <row r="878" spans="1:4">
      <c r="A878" s="16" t="s">
        <v>29</v>
      </c>
      <c r="B878" s="16" t="s">
        <v>14</v>
      </c>
      <c r="C878" s="17">
        <v>7034</v>
      </c>
      <c r="D878" s="17">
        <v>1994</v>
      </c>
    </row>
    <row r="879" spans="1:4">
      <c r="A879" s="16" t="s">
        <v>51</v>
      </c>
      <c r="B879" s="16" t="s">
        <v>14</v>
      </c>
      <c r="C879" s="17">
        <v>6434</v>
      </c>
      <c r="D879" s="17">
        <v>1994</v>
      </c>
    </row>
    <row r="880" spans="1:4">
      <c r="A880" s="16" t="s">
        <v>50</v>
      </c>
      <c r="B880" s="16" t="s">
        <v>14</v>
      </c>
      <c r="C880" s="17">
        <v>4765</v>
      </c>
      <c r="D880" s="17">
        <v>1994</v>
      </c>
    </row>
    <row r="881" spans="1:4">
      <c r="A881" s="16" t="s">
        <v>22</v>
      </c>
      <c r="B881" s="16" t="s">
        <v>14</v>
      </c>
      <c r="C881" s="17">
        <v>4691</v>
      </c>
      <c r="D881" s="17">
        <v>1994</v>
      </c>
    </row>
    <row r="882" spans="1:4">
      <c r="A882" s="16" t="s">
        <v>11</v>
      </c>
      <c r="B882" s="16" t="s">
        <v>12</v>
      </c>
      <c r="C882" s="17">
        <v>41406</v>
      </c>
      <c r="D882" s="17">
        <v>1995</v>
      </c>
    </row>
    <row r="883" spans="1:4">
      <c r="A883" s="16" t="s">
        <v>24</v>
      </c>
      <c r="B883" s="16" t="s">
        <v>12</v>
      </c>
      <c r="C883" s="17">
        <v>32877</v>
      </c>
      <c r="D883" s="17">
        <v>1995</v>
      </c>
    </row>
    <row r="884" spans="1:4">
      <c r="A884" s="16" t="s">
        <v>15</v>
      </c>
      <c r="B884" s="16" t="s">
        <v>12</v>
      </c>
      <c r="C884" s="17">
        <v>32673</v>
      </c>
      <c r="D884" s="17">
        <v>1995</v>
      </c>
    </row>
    <row r="885" spans="1:4">
      <c r="A885" s="16" t="s">
        <v>46</v>
      </c>
      <c r="B885" s="16" t="s">
        <v>12</v>
      </c>
      <c r="C885" s="17">
        <v>31132</v>
      </c>
      <c r="D885" s="17">
        <v>1995</v>
      </c>
    </row>
    <row r="886" spans="1:4">
      <c r="A886" s="16" t="s">
        <v>37</v>
      </c>
      <c r="B886" s="16" t="s">
        <v>12</v>
      </c>
      <c r="C886" s="17">
        <v>30719</v>
      </c>
      <c r="D886" s="17">
        <v>1995</v>
      </c>
    </row>
    <row r="887" spans="1:4">
      <c r="A887" s="16" t="s">
        <v>44</v>
      </c>
      <c r="B887" s="16" t="s">
        <v>12</v>
      </c>
      <c r="C887" s="17">
        <v>29156</v>
      </c>
      <c r="D887" s="17">
        <v>1995</v>
      </c>
    </row>
    <row r="888" spans="1:4">
      <c r="A888" s="16" t="s">
        <v>38</v>
      </c>
      <c r="B888" s="16" t="s">
        <v>14</v>
      </c>
      <c r="C888" s="17">
        <v>27939</v>
      </c>
      <c r="D888" s="17">
        <v>1995</v>
      </c>
    </row>
    <row r="889" spans="1:4">
      <c r="A889" s="16" t="s">
        <v>43</v>
      </c>
      <c r="B889" s="16" t="s">
        <v>12</v>
      </c>
      <c r="C889" s="17">
        <v>26905</v>
      </c>
      <c r="D889" s="17">
        <v>1995</v>
      </c>
    </row>
    <row r="890" spans="1:4">
      <c r="A890" s="16" t="s">
        <v>25</v>
      </c>
      <c r="B890" s="16" t="s">
        <v>12</v>
      </c>
      <c r="C890" s="17">
        <v>26726</v>
      </c>
      <c r="D890" s="17">
        <v>1995</v>
      </c>
    </row>
    <row r="891" spans="1:4">
      <c r="A891" s="16" t="s">
        <v>48</v>
      </c>
      <c r="B891" s="16" t="s">
        <v>14</v>
      </c>
      <c r="C891" s="17">
        <v>26601</v>
      </c>
      <c r="D891" s="17">
        <v>1995</v>
      </c>
    </row>
    <row r="892" spans="1:4">
      <c r="A892" s="16" t="s">
        <v>34</v>
      </c>
      <c r="B892" s="16" t="s">
        <v>12</v>
      </c>
      <c r="C892" s="17">
        <v>25854</v>
      </c>
      <c r="D892" s="17">
        <v>1995</v>
      </c>
    </row>
    <row r="893" spans="1:4">
      <c r="A893" s="16" t="s">
        <v>28</v>
      </c>
      <c r="B893" s="16" t="s">
        <v>12</v>
      </c>
      <c r="C893" s="17">
        <v>25344</v>
      </c>
      <c r="D893" s="17">
        <v>1995</v>
      </c>
    </row>
    <row r="894" spans="1:4">
      <c r="A894" s="16" t="s">
        <v>45</v>
      </c>
      <c r="B894" s="16" t="s">
        <v>14</v>
      </c>
      <c r="C894" s="17">
        <v>24381</v>
      </c>
      <c r="D894" s="17">
        <v>1995</v>
      </c>
    </row>
    <row r="895" spans="1:4">
      <c r="A895" s="16" t="s">
        <v>19</v>
      </c>
      <c r="B895" s="16" t="s">
        <v>12</v>
      </c>
      <c r="C895" s="17">
        <v>23239</v>
      </c>
      <c r="D895" s="17">
        <v>1995</v>
      </c>
    </row>
    <row r="896" spans="1:4">
      <c r="A896" s="16" t="s">
        <v>35</v>
      </c>
      <c r="B896" s="16" t="s">
        <v>12</v>
      </c>
      <c r="C896" s="17">
        <v>23088</v>
      </c>
      <c r="D896" s="17">
        <v>1995</v>
      </c>
    </row>
    <row r="897" spans="1:4">
      <c r="A897" s="16" t="s">
        <v>18</v>
      </c>
      <c r="B897" s="16" t="s">
        <v>12</v>
      </c>
      <c r="C897" s="17">
        <v>23041</v>
      </c>
      <c r="D897" s="17">
        <v>1995</v>
      </c>
    </row>
    <row r="898" spans="1:4">
      <c r="A898" s="16" t="s">
        <v>17</v>
      </c>
      <c r="B898" s="16" t="s">
        <v>12</v>
      </c>
      <c r="C898" s="17">
        <v>22730</v>
      </c>
      <c r="D898" s="17">
        <v>1995</v>
      </c>
    </row>
    <row r="899" spans="1:4">
      <c r="A899" s="16" t="s">
        <v>47</v>
      </c>
      <c r="B899" s="16" t="s">
        <v>14</v>
      </c>
      <c r="C899" s="17">
        <v>21644</v>
      </c>
      <c r="D899" s="17">
        <v>1995</v>
      </c>
    </row>
    <row r="900" spans="1:4">
      <c r="A900" s="16" t="s">
        <v>41</v>
      </c>
      <c r="B900" s="16" t="s">
        <v>12</v>
      </c>
      <c r="C900" s="17">
        <v>21580</v>
      </c>
      <c r="D900" s="17">
        <v>1995</v>
      </c>
    </row>
    <row r="901" spans="1:4">
      <c r="A901" s="16" t="s">
        <v>39</v>
      </c>
      <c r="B901" s="16" t="s">
        <v>14</v>
      </c>
      <c r="C901" s="17">
        <v>21393</v>
      </c>
      <c r="D901" s="17">
        <v>1995</v>
      </c>
    </row>
    <row r="902" spans="1:4">
      <c r="A902" s="16" t="s">
        <v>31</v>
      </c>
      <c r="B902" s="16" t="s">
        <v>12</v>
      </c>
      <c r="C902" s="17">
        <v>20481</v>
      </c>
      <c r="D902" s="17">
        <v>1995</v>
      </c>
    </row>
    <row r="903" spans="1:4">
      <c r="A903" s="16" t="s">
        <v>21</v>
      </c>
      <c r="B903" s="16" t="s">
        <v>12</v>
      </c>
      <c r="C903" s="17">
        <v>20159</v>
      </c>
      <c r="D903" s="17">
        <v>1995</v>
      </c>
    </row>
    <row r="904" spans="1:4">
      <c r="A904" s="16" t="s">
        <v>20</v>
      </c>
      <c r="B904" s="16" t="s">
        <v>12</v>
      </c>
      <c r="C904" s="17">
        <v>18585</v>
      </c>
      <c r="D904" s="17">
        <v>1995</v>
      </c>
    </row>
    <row r="905" spans="1:4">
      <c r="A905" s="16" t="s">
        <v>36</v>
      </c>
      <c r="B905" s="16" t="s">
        <v>12</v>
      </c>
      <c r="C905" s="17">
        <v>18153</v>
      </c>
      <c r="D905" s="17">
        <v>1995</v>
      </c>
    </row>
    <row r="906" spans="1:4">
      <c r="A906" s="16" t="s">
        <v>52</v>
      </c>
      <c r="B906" s="16" t="s">
        <v>14</v>
      </c>
      <c r="C906" s="17">
        <v>17018</v>
      </c>
      <c r="D906" s="17">
        <v>1995</v>
      </c>
    </row>
    <row r="907" spans="1:4">
      <c r="A907" s="16" t="s">
        <v>42</v>
      </c>
      <c r="B907" s="16" t="s">
        <v>14</v>
      </c>
      <c r="C907" s="17">
        <v>16354</v>
      </c>
      <c r="D907" s="17">
        <v>1995</v>
      </c>
    </row>
    <row r="908" spans="1:4">
      <c r="A908" s="16" t="s">
        <v>33</v>
      </c>
      <c r="B908" s="16" t="s">
        <v>14</v>
      </c>
      <c r="C908" s="17">
        <v>16190</v>
      </c>
      <c r="D908" s="17">
        <v>1995</v>
      </c>
    </row>
    <row r="909" spans="1:4">
      <c r="A909" s="16" t="s">
        <v>40</v>
      </c>
      <c r="B909" s="16" t="s">
        <v>14</v>
      </c>
      <c r="C909" s="17">
        <v>16047</v>
      </c>
      <c r="D909" s="17">
        <v>1995</v>
      </c>
    </row>
    <row r="910" spans="1:4">
      <c r="A910" s="16" t="s">
        <v>49</v>
      </c>
      <c r="B910" s="16" t="s">
        <v>14</v>
      </c>
      <c r="C910" s="17">
        <v>13445</v>
      </c>
      <c r="D910" s="17">
        <v>1995</v>
      </c>
    </row>
    <row r="911" spans="1:4">
      <c r="A911" s="16" t="s">
        <v>30</v>
      </c>
      <c r="B911" s="16" t="s">
        <v>14</v>
      </c>
      <c r="C911" s="17">
        <v>12978</v>
      </c>
      <c r="D911" s="17">
        <v>1995</v>
      </c>
    </row>
    <row r="912" spans="1:4">
      <c r="A912" s="16" t="s">
        <v>13</v>
      </c>
      <c r="B912" s="16" t="s">
        <v>14</v>
      </c>
      <c r="C912" s="17">
        <v>12682</v>
      </c>
      <c r="D912" s="17">
        <v>1995</v>
      </c>
    </row>
    <row r="913" spans="1:4">
      <c r="A913" s="16" t="s">
        <v>32</v>
      </c>
      <c r="B913" s="16" t="s">
        <v>14</v>
      </c>
      <c r="C913" s="17">
        <v>12276</v>
      </c>
      <c r="D913" s="17">
        <v>1995</v>
      </c>
    </row>
    <row r="914" spans="1:4">
      <c r="A914" s="16" t="s">
        <v>16</v>
      </c>
      <c r="B914" s="16" t="s">
        <v>12</v>
      </c>
      <c r="C914" s="17">
        <v>9002</v>
      </c>
      <c r="D914" s="17">
        <v>1995</v>
      </c>
    </row>
    <row r="915" spans="1:4">
      <c r="A915" s="16" t="s">
        <v>27</v>
      </c>
      <c r="B915" s="16" t="s">
        <v>14</v>
      </c>
      <c r="C915" s="17">
        <v>7878</v>
      </c>
      <c r="D915" s="17">
        <v>1995</v>
      </c>
    </row>
    <row r="916" spans="1:4">
      <c r="A916" s="16" t="s">
        <v>26</v>
      </c>
      <c r="B916" s="16" t="s">
        <v>14</v>
      </c>
      <c r="C916" s="17">
        <v>7745</v>
      </c>
      <c r="D916" s="17">
        <v>1995</v>
      </c>
    </row>
    <row r="917" spans="1:4">
      <c r="A917" s="16" t="s">
        <v>51</v>
      </c>
      <c r="B917" s="16" t="s">
        <v>14</v>
      </c>
      <c r="C917" s="17">
        <v>7625</v>
      </c>
      <c r="D917" s="17">
        <v>1995</v>
      </c>
    </row>
    <row r="918" spans="1:4">
      <c r="A918" s="16" t="s">
        <v>23</v>
      </c>
      <c r="B918" s="16" t="s">
        <v>14</v>
      </c>
      <c r="C918" s="17">
        <v>7392</v>
      </c>
      <c r="D918" s="17">
        <v>1995</v>
      </c>
    </row>
    <row r="919" spans="1:4">
      <c r="A919" s="16" t="s">
        <v>29</v>
      </c>
      <c r="B919" s="16" t="s">
        <v>14</v>
      </c>
      <c r="C919" s="17">
        <v>6032</v>
      </c>
      <c r="D919" s="17">
        <v>1995</v>
      </c>
    </row>
    <row r="920" spans="1:4">
      <c r="A920" s="16" t="s">
        <v>50</v>
      </c>
      <c r="B920" s="16" t="s">
        <v>14</v>
      </c>
      <c r="C920" s="17">
        <v>5050</v>
      </c>
      <c r="D920" s="17">
        <v>1995</v>
      </c>
    </row>
    <row r="921" spans="1:4">
      <c r="A921" s="16" t="s">
        <v>22</v>
      </c>
      <c r="B921" s="16" t="s">
        <v>14</v>
      </c>
      <c r="C921" s="17">
        <v>4529</v>
      </c>
      <c r="D921" s="17">
        <v>1995</v>
      </c>
    </row>
    <row r="922" spans="1:4">
      <c r="A922" s="16" t="s">
        <v>11</v>
      </c>
      <c r="B922" s="16" t="s">
        <v>12</v>
      </c>
      <c r="C922" s="17">
        <v>38366</v>
      </c>
      <c r="D922" s="17">
        <v>1996</v>
      </c>
    </row>
    <row r="923" spans="1:4">
      <c r="A923" s="16" t="s">
        <v>24</v>
      </c>
      <c r="B923" s="16" t="s">
        <v>12</v>
      </c>
      <c r="C923" s="17">
        <v>32074</v>
      </c>
      <c r="D923" s="17">
        <v>1996</v>
      </c>
    </row>
    <row r="924" spans="1:4">
      <c r="A924" s="16" t="s">
        <v>46</v>
      </c>
      <c r="B924" s="16" t="s">
        <v>12</v>
      </c>
      <c r="C924" s="17">
        <v>31926</v>
      </c>
      <c r="D924" s="17">
        <v>1996</v>
      </c>
    </row>
    <row r="925" spans="1:4">
      <c r="A925" s="16" t="s">
        <v>15</v>
      </c>
      <c r="B925" s="16" t="s">
        <v>12</v>
      </c>
      <c r="C925" s="17">
        <v>30903</v>
      </c>
      <c r="D925" s="17">
        <v>1996</v>
      </c>
    </row>
    <row r="926" spans="1:4">
      <c r="A926" s="16" t="s">
        <v>37</v>
      </c>
      <c r="B926" s="16" t="s">
        <v>12</v>
      </c>
      <c r="C926" s="17">
        <v>29174</v>
      </c>
      <c r="D926" s="17">
        <v>1996</v>
      </c>
    </row>
    <row r="927" spans="1:4">
      <c r="A927" s="16" t="s">
        <v>44</v>
      </c>
      <c r="B927" s="16" t="s">
        <v>12</v>
      </c>
      <c r="C927" s="17">
        <v>27720</v>
      </c>
      <c r="D927" s="17">
        <v>1996</v>
      </c>
    </row>
    <row r="928" spans="1:4">
      <c r="A928" s="16" t="s">
        <v>43</v>
      </c>
      <c r="B928" s="16" t="s">
        <v>12</v>
      </c>
      <c r="C928" s="17">
        <v>25846</v>
      </c>
      <c r="D928" s="17">
        <v>1996</v>
      </c>
    </row>
    <row r="929" spans="1:4">
      <c r="A929" s="16" t="s">
        <v>34</v>
      </c>
      <c r="B929" s="16" t="s">
        <v>12</v>
      </c>
      <c r="C929" s="17">
        <v>25240</v>
      </c>
      <c r="D929" s="17">
        <v>1996</v>
      </c>
    </row>
    <row r="930" spans="1:4">
      <c r="A930" s="16" t="s">
        <v>45</v>
      </c>
      <c r="B930" s="16" t="s">
        <v>14</v>
      </c>
      <c r="C930" s="17">
        <v>25151</v>
      </c>
      <c r="D930" s="17">
        <v>1996</v>
      </c>
    </row>
    <row r="931" spans="1:4">
      <c r="A931" s="16" t="s">
        <v>25</v>
      </c>
      <c r="B931" s="16" t="s">
        <v>12</v>
      </c>
      <c r="C931" s="17">
        <v>25120</v>
      </c>
      <c r="D931" s="17">
        <v>1996</v>
      </c>
    </row>
    <row r="932" spans="1:4">
      <c r="A932" s="16" t="s">
        <v>28</v>
      </c>
      <c r="B932" s="16" t="s">
        <v>12</v>
      </c>
      <c r="C932" s="17">
        <v>24757</v>
      </c>
      <c r="D932" s="17">
        <v>1996</v>
      </c>
    </row>
    <row r="933" spans="1:4">
      <c r="A933" s="16" t="s">
        <v>38</v>
      </c>
      <c r="B933" s="16" t="s">
        <v>14</v>
      </c>
      <c r="C933" s="17">
        <v>24201</v>
      </c>
      <c r="D933" s="17">
        <v>1996</v>
      </c>
    </row>
    <row r="934" spans="1:4">
      <c r="A934" s="16" t="s">
        <v>48</v>
      </c>
      <c r="B934" s="16" t="s">
        <v>14</v>
      </c>
      <c r="C934" s="17">
        <v>23679</v>
      </c>
      <c r="D934" s="17">
        <v>1996</v>
      </c>
    </row>
    <row r="935" spans="1:4">
      <c r="A935" s="16" t="s">
        <v>18</v>
      </c>
      <c r="B935" s="16" t="s">
        <v>12</v>
      </c>
      <c r="C935" s="17">
        <v>23020</v>
      </c>
      <c r="D935" s="17">
        <v>1996</v>
      </c>
    </row>
    <row r="936" spans="1:4">
      <c r="A936" s="16" t="s">
        <v>19</v>
      </c>
      <c r="B936" s="16" t="s">
        <v>12</v>
      </c>
      <c r="C936" s="17">
        <v>22183</v>
      </c>
      <c r="D936" s="17">
        <v>1996</v>
      </c>
    </row>
    <row r="937" spans="1:4">
      <c r="A937" s="16" t="s">
        <v>35</v>
      </c>
      <c r="B937" s="16" t="s">
        <v>12</v>
      </c>
      <c r="C937" s="17">
        <v>21809</v>
      </c>
      <c r="D937" s="17">
        <v>1996</v>
      </c>
    </row>
    <row r="938" spans="1:4">
      <c r="A938" s="16" t="s">
        <v>17</v>
      </c>
      <c r="B938" s="16" t="s">
        <v>12</v>
      </c>
      <c r="C938" s="17">
        <v>21163</v>
      </c>
      <c r="D938" s="17">
        <v>1996</v>
      </c>
    </row>
    <row r="939" spans="1:4">
      <c r="A939" s="16" t="s">
        <v>39</v>
      </c>
      <c r="B939" s="16" t="s">
        <v>14</v>
      </c>
      <c r="C939" s="17">
        <v>21041</v>
      </c>
      <c r="D939" s="17">
        <v>1996</v>
      </c>
    </row>
    <row r="940" spans="1:4">
      <c r="A940" s="16" t="s">
        <v>47</v>
      </c>
      <c r="B940" s="16" t="s">
        <v>14</v>
      </c>
      <c r="C940" s="17">
        <v>20552</v>
      </c>
      <c r="D940" s="17">
        <v>1996</v>
      </c>
    </row>
    <row r="941" spans="1:4">
      <c r="A941" s="16" t="s">
        <v>21</v>
      </c>
      <c r="B941" s="16" t="s">
        <v>12</v>
      </c>
      <c r="C941" s="17">
        <v>20543</v>
      </c>
      <c r="D941" s="17">
        <v>1996</v>
      </c>
    </row>
    <row r="942" spans="1:4">
      <c r="A942" s="16" t="s">
        <v>31</v>
      </c>
      <c r="B942" s="16" t="s">
        <v>12</v>
      </c>
      <c r="C942" s="17">
        <v>20504</v>
      </c>
      <c r="D942" s="17">
        <v>1996</v>
      </c>
    </row>
    <row r="943" spans="1:4">
      <c r="A943" s="16" t="s">
        <v>41</v>
      </c>
      <c r="B943" s="16" t="s">
        <v>12</v>
      </c>
      <c r="C943" s="17">
        <v>20007</v>
      </c>
      <c r="D943" s="17">
        <v>1996</v>
      </c>
    </row>
    <row r="944" spans="1:4">
      <c r="A944" s="16" t="s">
        <v>36</v>
      </c>
      <c r="B944" s="16" t="s">
        <v>12</v>
      </c>
      <c r="C944" s="17">
        <v>18597</v>
      </c>
      <c r="D944" s="17">
        <v>1996</v>
      </c>
    </row>
    <row r="945" spans="1:4">
      <c r="A945" s="16" t="s">
        <v>52</v>
      </c>
      <c r="B945" s="16" t="s">
        <v>14</v>
      </c>
      <c r="C945" s="17">
        <v>18596</v>
      </c>
      <c r="D945" s="17">
        <v>1996</v>
      </c>
    </row>
    <row r="946" spans="1:4">
      <c r="A946" s="16" t="s">
        <v>20</v>
      </c>
      <c r="B946" s="16" t="s">
        <v>12</v>
      </c>
      <c r="C946" s="17">
        <v>17673</v>
      </c>
      <c r="D946" s="17">
        <v>1996</v>
      </c>
    </row>
    <row r="947" spans="1:4">
      <c r="A947" s="16" t="s">
        <v>40</v>
      </c>
      <c r="B947" s="16" t="s">
        <v>14</v>
      </c>
      <c r="C947" s="17">
        <v>16118</v>
      </c>
      <c r="D947" s="17">
        <v>1996</v>
      </c>
    </row>
    <row r="948" spans="1:4">
      <c r="A948" s="16" t="s">
        <v>33</v>
      </c>
      <c r="B948" s="16" t="s">
        <v>14</v>
      </c>
      <c r="C948" s="17">
        <v>16003</v>
      </c>
      <c r="D948" s="17">
        <v>1996</v>
      </c>
    </row>
    <row r="949" spans="1:4">
      <c r="A949" s="16" t="s">
        <v>42</v>
      </c>
      <c r="B949" s="16" t="s">
        <v>14</v>
      </c>
      <c r="C949" s="17">
        <v>13979</v>
      </c>
      <c r="D949" s="17">
        <v>1996</v>
      </c>
    </row>
    <row r="950" spans="1:4">
      <c r="A950" s="16" t="s">
        <v>49</v>
      </c>
      <c r="B950" s="16" t="s">
        <v>14</v>
      </c>
      <c r="C950" s="17">
        <v>12593</v>
      </c>
      <c r="D950" s="17">
        <v>1996</v>
      </c>
    </row>
    <row r="951" spans="1:4">
      <c r="A951" s="16" t="s">
        <v>13</v>
      </c>
      <c r="B951" s="16" t="s">
        <v>14</v>
      </c>
      <c r="C951" s="17">
        <v>11729</v>
      </c>
      <c r="D951" s="17">
        <v>1996</v>
      </c>
    </row>
    <row r="952" spans="1:4">
      <c r="A952" s="16" t="s">
        <v>30</v>
      </c>
      <c r="B952" s="16" t="s">
        <v>14</v>
      </c>
      <c r="C952" s="17">
        <v>11644</v>
      </c>
      <c r="D952" s="17">
        <v>1996</v>
      </c>
    </row>
    <row r="953" spans="1:4">
      <c r="A953" s="16" t="s">
        <v>32</v>
      </c>
      <c r="B953" s="16" t="s">
        <v>14</v>
      </c>
      <c r="C953" s="17">
        <v>11133</v>
      </c>
      <c r="D953" s="17">
        <v>1996</v>
      </c>
    </row>
    <row r="954" spans="1:4">
      <c r="A954" s="16" t="s">
        <v>16</v>
      </c>
      <c r="B954" s="16" t="s">
        <v>12</v>
      </c>
      <c r="C954" s="17">
        <v>8697</v>
      </c>
      <c r="D954" s="17">
        <v>1996</v>
      </c>
    </row>
    <row r="955" spans="1:4">
      <c r="A955" s="16" t="s">
        <v>51</v>
      </c>
      <c r="B955" s="16" t="s">
        <v>14</v>
      </c>
      <c r="C955" s="17">
        <v>8124</v>
      </c>
      <c r="D955" s="17">
        <v>1996</v>
      </c>
    </row>
    <row r="956" spans="1:4">
      <c r="A956" s="16" t="s">
        <v>26</v>
      </c>
      <c r="B956" s="16" t="s">
        <v>14</v>
      </c>
      <c r="C956" s="17">
        <v>7175</v>
      </c>
      <c r="D956" s="17">
        <v>1996</v>
      </c>
    </row>
    <row r="957" spans="1:4">
      <c r="A957" s="16" t="s">
        <v>27</v>
      </c>
      <c r="B957" s="16" t="s">
        <v>14</v>
      </c>
      <c r="C957" s="17">
        <v>7170</v>
      </c>
      <c r="D957" s="17">
        <v>1996</v>
      </c>
    </row>
    <row r="958" spans="1:4">
      <c r="A958" s="16" t="s">
        <v>23</v>
      </c>
      <c r="B958" s="16" t="s">
        <v>14</v>
      </c>
      <c r="C958" s="17">
        <v>6598</v>
      </c>
      <c r="D958" s="17">
        <v>1996</v>
      </c>
    </row>
    <row r="959" spans="1:4">
      <c r="A959" s="16" t="s">
        <v>50</v>
      </c>
      <c r="B959" s="16" t="s">
        <v>14</v>
      </c>
      <c r="C959" s="17">
        <v>6146</v>
      </c>
      <c r="D959" s="17">
        <v>1996</v>
      </c>
    </row>
    <row r="960" spans="1:4">
      <c r="A960" s="16" t="s">
        <v>29</v>
      </c>
      <c r="B960" s="16" t="s">
        <v>14</v>
      </c>
      <c r="C960" s="17">
        <v>4758</v>
      </c>
      <c r="D960" s="17">
        <v>1996</v>
      </c>
    </row>
    <row r="961" spans="1:4">
      <c r="A961" s="16" t="s">
        <v>22</v>
      </c>
      <c r="B961" s="16" t="s">
        <v>14</v>
      </c>
      <c r="C961" s="17">
        <v>4067</v>
      </c>
      <c r="D961" s="17">
        <v>1996</v>
      </c>
    </row>
    <row r="962" spans="1:4">
      <c r="A962" s="16" t="s">
        <v>11</v>
      </c>
      <c r="B962" s="16" t="s">
        <v>12</v>
      </c>
      <c r="C962" s="17">
        <v>37551</v>
      </c>
      <c r="D962" s="17">
        <v>1997</v>
      </c>
    </row>
    <row r="963" spans="1:4">
      <c r="A963" s="16" t="s">
        <v>46</v>
      </c>
      <c r="B963" s="16" t="s">
        <v>12</v>
      </c>
      <c r="C963" s="17">
        <v>34158</v>
      </c>
      <c r="D963" s="17">
        <v>1997</v>
      </c>
    </row>
    <row r="964" spans="1:4">
      <c r="A964" s="16" t="s">
        <v>24</v>
      </c>
      <c r="B964" s="16" t="s">
        <v>12</v>
      </c>
      <c r="C964" s="17">
        <v>31516</v>
      </c>
      <c r="D964" s="17">
        <v>1997</v>
      </c>
    </row>
    <row r="965" spans="1:4">
      <c r="A965" s="16" t="s">
        <v>15</v>
      </c>
      <c r="B965" s="16" t="s">
        <v>12</v>
      </c>
      <c r="C965" s="17">
        <v>29105</v>
      </c>
      <c r="D965" s="17">
        <v>1997</v>
      </c>
    </row>
    <row r="966" spans="1:4">
      <c r="A966" s="16" t="s">
        <v>37</v>
      </c>
      <c r="B966" s="16" t="s">
        <v>12</v>
      </c>
      <c r="C966" s="17">
        <v>28286</v>
      </c>
      <c r="D966" s="17">
        <v>1997</v>
      </c>
    </row>
    <row r="967" spans="1:4">
      <c r="A967" s="16" t="s">
        <v>44</v>
      </c>
      <c r="B967" s="16" t="s">
        <v>12</v>
      </c>
      <c r="C967" s="17">
        <v>27257</v>
      </c>
      <c r="D967" s="17">
        <v>1997</v>
      </c>
    </row>
    <row r="968" spans="1:4">
      <c r="A968" s="16" t="s">
        <v>45</v>
      </c>
      <c r="B968" s="16" t="s">
        <v>14</v>
      </c>
      <c r="C968" s="17">
        <v>25735</v>
      </c>
      <c r="D968" s="17">
        <v>1997</v>
      </c>
    </row>
    <row r="969" spans="1:4">
      <c r="A969" s="16" t="s">
        <v>34</v>
      </c>
      <c r="B969" s="16" t="s">
        <v>12</v>
      </c>
      <c r="C969" s="17">
        <v>25207</v>
      </c>
      <c r="D969" s="17">
        <v>1997</v>
      </c>
    </row>
    <row r="970" spans="1:4">
      <c r="A970" s="16" t="s">
        <v>43</v>
      </c>
      <c r="B970" s="16" t="s">
        <v>12</v>
      </c>
      <c r="C970" s="17">
        <v>25195</v>
      </c>
      <c r="D970" s="17">
        <v>1997</v>
      </c>
    </row>
    <row r="971" spans="1:4">
      <c r="A971" s="16" t="s">
        <v>25</v>
      </c>
      <c r="B971" s="16" t="s">
        <v>12</v>
      </c>
      <c r="C971" s="17">
        <v>23948</v>
      </c>
      <c r="D971" s="17">
        <v>1997</v>
      </c>
    </row>
    <row r="972" spans="1:4">
      <c r="A972" s="16" t="s">
        <v>28</v>
      </c>
      <c r="B972" s="16" t="s">
        <v>12</v>
      </c>
      <c r="C972" s="17">
        <v>23600</v>
      </c>
      <c r="D972" s="17">
        <v>1997</v>
      </c>
    </row>
    <row r="973" spans="1:4">
      <c r="A973" s="16" t="s">
        <v>18</v>
      </c>
      <c r="B973" s="16" t="s">
        <v>12</v>
      </c>
      <c r="C973" s="17">
        <v>21894</v>
      </c>
      <c r="D973" s="17">
        <v>1997</v>
      </c>
    </row>
    <row r="974" spans="1:4">
      <c r="A974" s="16" t="s">
        <v>19</v>
      </c>
      <c r="B974" s="16" t="s">
        <v>12</v>
      </c>
      <c r="C974" s="17">
        <v>21386</v>
      </c>
      <c r="D974" s="17">
        <v>1997</v>
      </c>
    </row>
    <row r="975" spans="1:4">
      <c r="A975" s="16" t="s">
        <v>38</v>
      </c>
      <c r="B975" s="16" t="s">
        <v>14</v>
      </c>
      <c r="C975" s="17">
        <v>21045</v>
      </c>
      <c r="D975" s="17">
        <v>1997</v>
      </c>
    </row>
    <row r="976" spans="1:4">
      <c r="A976" s="16" t="s">
        <v>48</v>
      </c>
      <c r="B976" s="16" t="s">
        <v>14</v>
      </c>
      <c r="C976" s="17">
        <v>20895</v>
      </c>
      <c r="D976" s="17">
        <v>1997</v>
      </c>
    </row>
    <row r="977" spans="1:4">
      <c r="A977" s="16" t="s">
        <v>39</v>
      </c>
      <c r="B977" s="16" t="s">
        <v>14</v>
      </c>
      <c r="C977" s="17">
        <v>20714</v>
      </c>
      <c r="D977" s="17">
        <v>1997</v>
      </c>
    </row>
    <row r="978" spans="1:4">
      <c r="A978" s="16" t="s">
        <v>52</v>
      </c>
      <c r="B978" s="16" t="s">
        <v>14</v>
      </c>
      <c r="C978" s="17">
        <v>20594</v>
      </c>
      <c r="D978" s="17">
        <v>1997</v>
      </c>
    </row>
    <row r="979" spans="1:4">
      <c r="A979" s="16" t="s">
        <v>35</v>
      </c>
      <c r="B979" s="16" t="s">
        <v>12</v>
      </c>
      <c r="C979" s="17">
        <v>20527</v>
      </c>
      <c r="D979" s="17">
        <v>1997</v>
      </c>
    </row>
    <row r="980" spans="1:4">
      <c r="A980" s="16" t="s">
        <v>17</v>
      </c>
      <c r="B980" s="16" t="s">
        <v>12</v>
      </c>
      <c r="C980" s="17">
        <v>20405</v>
      </c>
      <c r="D980" s="17">
        <v>1997</v>
      </c>
    </row>
    <row r="981" spans="1:4">
      <c r="A981" s="16" t="s">
        <v>47</v>
      </c>
      <c r="B981" s="16" t="s">
        <v>14</v>
      </c>
      <c r="C981" s="17">
        <v>20170</v>
      </c>
      <c r="D981" s="17">
        <v>1997</v>
      </c>
    </row>
    <row r="982" spans="1:4">
      <c r="A982" s="16" t="s">
        <v>31</v>
      </c>
      <c r="B982" s="16" t="s">
        <v>12</v>
      </c>
      <c r="C982" s="17">
        <v>20031</v>
      </c>
      <c r="D982" s="17">
        <v>1997</v>
      </c>
    </row>
    <row r="983" spans="1:4">
      <c r="A983" s="16" t="s">
        <v>21</v>
      </c>
      <c r="B983" s="16" t="s">
        <v>12</v>
      </c>
      <c r="C983" s="17">
        <v>20019</v>
      </c>
      <c r="D983" s="17">
        <v>1997</v>
      </c>
    </row>
    <row r="984" spans="1:4">
      <c r="A984" s="16" t="s">
        <v>41</v>
      </c>
      <c r="B984" s="16" t="s">
        <v>12</v>
      </c>
      <c r="C984" s="17">
        <v>18744</v>
      </c>
      <c r="D984" s="17">
        <v>1997</v>
      </c>
    </row>
    <row r="985" spans="1:4">
      <c r="A985" s="16" t="s">
        <v>36</v>
      </c>
      <c r="B985" s="16" t="s">
        <v>12</v>
      </c>
      <c r="C985" s="17">
        <v>18540</v>
      </c>
      <c r="D985" s="17">
        <v>1997</v>
      </c>
    </row>
    <row r="986" spans="1:4">
      <c r="A986" s="16" t="s">
        <v>20</v>
      </c>
      <c r="B986" s="16" t="s">
        <v>12</v>
      </c>
      <c r="C986" s="17">
        <v>16303</v>
      </c>
      <c r="D986" s="17">
        <v>1997</v>
      </c>
    </row>
    <row r="987" spans="1:4">
      <c r="A987" s="16" t="s">
        <v>33</v>
      </c>
      <c r="B987" s="16" t="s">
        <v>14</v>
      </c>
      <c r="C987" s="17">
        <v>15428</v>
      </c>
      <c r="D987" s="17">
        <v>1997</v>
      </c>
    </row>
    <row r="988" spans="1:4">
      <c r="A988" s="16" t="s">
        <v>40</v>
      </c>
      <c r="B988" s="16" t="s">
        <v>14</v>
      </c>
      <c r="C988" s="17">
        <v>13798</v>
      </c>
      <c r="D988" s="17">
        <v>1997</v>
      </c>
    </row>
    <row r="989" spans="1:4">
      <c r="A989" s="16" t="s">
        <v>49</v>
      </c>
      <c r="B989" s="16" t="s">
        <v>14</v>
      </c>
      <c r="C989" s="17">
        <v>13247</v>
      </c>
      <c r="D989" s="17">
        <v>1997</v>
      </c>
    </row>
    <row r="990" spans="1:4">
      <c r="A990" s="16" t="s">
        <v>42</v>
      </c>
      <c r="B990" s="16" t="s">
        <v>14</v>
      </c>
      <c r="C990" s="17">
        <v>12242</v>
      </c>
      <c r="D990" s="17">
        <v>1997</v>
      </c>
    </row>
    <row r="991" spans="1:4">
      <c r="A991" s="16" t="s">
        <v>13</v>
      </c>
      <c r="B991" s="16" t="s">
        <v>14</v>
      </c>
      <c r="C991" s="17">
        <v>11839</v>
      </c>
      <c r="D991" s="17">
        <v>1997</v>
      </c>
    </row>
    <row r="992" spans="1:4">
      <c r="A992" s="16" t="s">
        <v>32</v>
      </c>
      <c r="B992" s="16" t="s">
        <v>14</v>
      </c>
      <c r="C992" s="17">
        <v>10743</v>
      </c>
      <c r="D992" s="17">
        <v>1997</v>
      </c>
    </row>
    <row r="993" spans="1:4">
      <c r="A993" s="16" t="s">
        <v>30</v>
      </c>
      <c r="B993" s="16" t="s">
        <v>14</v>
      </c>
      <c r="C993" s="17">
        <v>9778</v>
      </c>
      <c r="D993" s="17">
        <v>1997</v>
      </c>
    </row>
    <row r="994" spans="1:4">
      <c r="A994" s="16" t="s">
        <v>51</v>
      </c>
      <c r="B994" s="16" t="s">
        <v>14</v>
      </c>
      <c r="C994" s="17">
        <v>9477</v>
      </c>
      <c r="D994" s="17">
        <v>1997</v>
      </c>
    </row>
    <row r="995" spans="1:4">
      <c r="A995" s="16" t="s">
        <v>16</v>
      </c>
      <c r="B995" s="16" t="s">
        <v>12</v>
      </c>
      <c r="C995" s="17">
        <v>8745</v>
      </c>
      <c r="D995" s="17">
        <v>1997</v>
      </c>
    </row>
    <row r="996" spans="1:4">
      <c r="A996" s="16" t="s">
        <v>50</v>
      </c>
      <c r="B996" s="16" t="s">
        <v>14</v>
      </c>
      <c r="C996" s="17">
        <v>7749</v>
      </c>
      <c r="D996" s="17">
        <v>1997</v>
      </c>
    </row>
    <row r="997" spans="1:4">
      <c r="A997" s="16" t="s">
        <v>27</v>
      </c>
      <c r="B997" s="16" t="s">
        <v>14</v>
      </c>
      <c r="C997" s="17">
        <v>6679</v>
      </c>
      <c r="D997" s="17">
        <v>1997</v>
      </c>
    </row>
    <row r="998" spans="1:4">
      <c r="A998" s="16" t="s">
        <v>26</v>
      </c>
      <c r="B998" s="16" t="s">
        <v>14</v>
      </c>
      <c r="C998" s="17">
        <v>6182</v>
      </c>
      <c r="D998" s="17">
        <v>1997</v>
      </c>
    </row>
    <row r="999" spans="1:4">
      <c r="A999" s="16" t="s">
        <v>23</v>
      </c>
      <c r="B999" s="16" t="s">
        <v>14</v>
      </c>
      <c r="C999" s="17">
        <v>5694</v>
      </c>
      <c r="D999" s="17">
        <v>1997</v>
      </c>
    </row>
    <row r="1000" spans="1:4">
      <c r="A1000" s="16" t="s">
        <v>29</v>
      </c>
      <c r="B1000" s="16" t="s">
        <v>14</v>
      </c>
      <c r="C1000" s="17">
        <v>3768</v>
      </c>
      <c r="D1000" s="17">
        <v>1997</v>
      </c>
    </row>
    <row r="1001" spans="1:4">
      <c r="A1001" s="16" t="s">
        <v>22</v>
      </c>
      <c r="B1001" s="16" t="s">
        <v>14</v>
      </c>
      <c r="C1001" s="17">
        <v>3690</v>
      </c>
      <c r="D1001" s="17">
        <v>1997</v>
      </c>
    </row>
    <row r="1002" spans="1:4">
      <c r="A1002" s="16" t="s">
        <v>11</v>
      </c>
      <c r="B1002" s="16" t="s">
        <v>12</v>
      </c>
      <c r="C1002" s="17">
        <v>36617</v>
      </c>
      <c r="D1002" s="17">
        <v>1998</v>
      </c>
    </row>
    <row r="1003" spans="1:4">
      <c r="A1003" s="16" t="s">
        <v>46</v>
      </c>
      <c r="B1003" s="16" t="s">
        <v>12</v>
      </c>
      <c r="C1003" s="17">
        <v>36026</v>
      </c>
      <c r="D1003" s="17">
        <v>1998</v>
      </c>
    </row>
    <row r="1004" spans="1:4">
      <c r="A1004" s="16" t="s">
        <v>24</v>
      </c>
      <c r="B1004" s="16" t="s">
        <v>12</v>
      </c>
      <c r="C1004" s="17">
        <v>31144</v>
      </c>
      <c r="D1004" s="17">
        <v>1998</v>
      </c>
    </row>
    <row r="1005" spans="1:4">
      <c r="A1005" s="16" t="s">
        <v>37</v>
      </c>
      <c r="B1005" s="16" t="s">
        <v>12</v>
      </c>
      <c r="C1005" s="17">
        <v>28092</v>
      </c>
      <c r="D1005" s="17">
        <v>1998</v>
      </c>
    </row>
    <row r="1006" spans="1:4">
      <c r="A1006" s="16" t="s">
        <v>15</v>
      </c>
      <c r="B1006" s="16" t="s">
        <v>12</v>
      </c>
      <c r="C1006" s="17">
        <v>27004</v>
      </c>
      <c r="D1006" s="17">
        <v>1998</v>
      </c>
    </row>
    <row r="1007" spans="1:4">
      <c r="A1007" s="16" t="s">
        <v>44</v>
      </c>
      <c r="B1007" s="16" t="s">
        <v>12</v>
      </c>
      <c r="C1007" s="17">
        <v>26633</v>
      </c>
      <c r="D1007" s="17">
        <v>1998</v>
      </c>
    </row>
    <row r="1008" spans="1:4">
      <c r="A1008" s="16" t="s">
        <v>45</v>
      </c>
      <c r="B1008" s="16" t="s">
        <v>14</v>
      </c>
      <c r="C1008" s="17">
        <v>26185</v>
      </c>
      <c r="D1008" s="17">
        <v>1998</v>
      </c>
    </row>
    <row r="1009" spans="1:4">
      <c r="A1009" s="16" t="s">
        <v>43</v>
      </c>
      <c r="B1009" s="16" t="s">
        <v>12</v>
      </c>
      <c r="C1009" s="17">
        <v>23830</v>
      </c>
      <c r="D1009" s="17">
        <v>1998</v>
      </c>
    </row>
    <row r="1010" spans="1:4">
      <c r="A1010" s="16" t="s">
        <v>34</v>
      </c>
      <c r="B1010" s="16" t="s">
        <v>12</v>
      </c>
      <c r="C1010" s="17">
        <v>23662</v>
      </c>
      <c r="D1010" s="17">
        <v>1998</v>
      </c>
    </row>
    <row r="1011" spans="1:4">
      <c r="A1011" s="16" t="s">
        <v>28</v>
      </c>
      <c r="B1011" s="16" t="s">
        <v>12</v>
      </c>
      <c r="C1011" s="17">
        <v>23185</v>
      </c>
      <c r="D1011" s="17">
        <v>1998</v>
      </c>
    </row>
    <row r="1012" spans="1:4">
      <c r="A1012" s="16" t="s">
        <v>25</v>
      </c>
      <c r="B1012" s="16" t="s">
        <v>12</v>
      </c>
      <c r="C1012" s="17">
        <v>23161</v>
      </c>
      <c r="D1012" s="17">
        <v>1998</v>
      </c>
    </row>
    <row r="1013" spans="1:4">
      <c r="A1013" s="16" t="s">
        <v>52</v>
      </c>
      <c r="B1013" s="16" t="s">
        <v>14</v>
      </c>
      <c r="C1013" s="17">
        <v>21375</v>
      </c>
      <c r="D1013" s="17">
        <v>1998</v>
      </c>
    </row>
    <row r="1014" spans="1:4">
      <c r="A1014" s="16" t="s">
        <v>18</v>
      </c>
      <c r="B1014" s="16" t="s">
        <v>12</v>
      </c>
      <c r="C1014" s="17">
        <v>20889</v>
      </c>
      <c r="D1014" s="17">
        <v>1998</v>
      </c>
    </row>
    <row r="1015" spans="1:4">
      <c r="A1015" s="16" t="s">
        <v>21</v>
      </c>
      <c r="B1015" s="16" t="s">
        <v>12</v>
      </c>
      <c r="C1015" s="17">
        <v>20833</v>
      </c>
      <c r="D1015" s="17">
        <v>1998</v>
      </c>
    </row>
    <row r="1016" spans="1:4">
      <c r="A1016" s="16" t="s">
        <v>19</v>
      </c>
      <c r="B1016" s="16" t="s">
        <v>12</v>
      </c>
      <c r="C1016" s="17">
        <v>20631</v>
      </c>
      <c r="D1016" s="17">
        <v>1998</v>
      </c>
    </row>
    <row r="1017" spans="1:4">
      <c r="A1017" s="16" t="s">
        <v>35</v>
      </c>
      <c r="B1017" s="16" t="s">
        <v>12</v>
      </c>
      <c r="C1017" s="17">
        <v>20198</v>
      </c>
      <c r="D1017" s="17">
        <v>1998</v>
      </c>
    </row>
    <row r="1018" spans="1:4">
      <c r="A1018" s="16" t="s">
        <v>47</v>
      </c>
      <c r="B1018" s="16" t="s">
        <v>14</v>
      </c>
      <c r="C1018" s="17">
        <v>20194</v>
      </c>
      <c r="D1018" s="17">
        <v>1998</v>
      </c>
    </row>
    <row r="1019" spans="1:4">
      <c r="A1019" s="16" t="s">
        <v>39</v>
      </c>
      <c r="B1019" s="16" t="s">
        <v>14</v>
      </c>
      <c r="C1019" s="17">
        <v>19894</v>
      </c>
      <c r="D1019" s="17">
        <v>1998</v>
      </c>
    </row>
    <row r="1020" spans="1:4">
      <c r="A1020" s="16" t="s">
        <v>48</v>
      </c>
      <c r="B1020" s="16" t="s">
        <v>14</v>
      </c>
      <c r="C1020" s="17">
        <v>19873</v>
      </c>
      <c r="D1020" s="17">
        <v>1998</v>
      </c>
    </row>
    <row r="1021" spans="1:4">
      <c r="A1021" s="16" t="s">
        <v>17</v>
      </c>
      <c r="B1021" s="16" t="s">
        <v>12</v>
      </c>
      <c r="C1021" s="17">
        <v>19687</v>
      </c>
      <c r="D1021" s="17">
        <v>1998</v>
      </c>
    </row>
    <row r="1022" spans="1:4">
      <c r="A1022" s="16" t="s">
        <v>31</v>
      </c>
      <c r="B1022" s="16" t="s">
        <v>12</v>
      </c>
      <c r="C1022" s="17">
        <v>19634</v>
      </c>
      <c r="D1022" s="17">
        <v>1998</v>
      </c>
    </row>
    <row r="1023" spans="1:4">
      <c r="A1023" s="16" t="s">
        <v>38</v>
      </c>
      <c r="B1023" s="16" t="s">
        <v>14</v>
      </c>
      <c r="C1023" s="17">
        <v>18237</v>
      </c>
      <c r="D1023" s="17">
        <v>1998</v>
      </c>
    </row>
    <row r="1024" spans="1:4">
      <c r="A1024" s="16" t="s">
        <v>41</v>
      </c>
      <c r="B1024" s="16" t="s">
        <v>12</v>
      </c>
      <c r="C1024" s="17">
        <v>17971</v>
      </c>
      <c r="D1024" s="17">
        <v>1998</v>
      </c>
    </row>
    <row r="1025" spans="1:4">
      <c r="A1025" s="16" t="s">
        <v>36</v>
      </c>
      <c r="B1025" s="16" t="s">
        <v>12</v>
      </c>
      <c r="C1025" s="17">
        <v>17648</v>
      </c>
      <c r="D1025" s="17">
        <v>1998</v>
      </c>
    </row>
    <row r="1026" spans="1:4">
      <c r="A1026" s="16" t="s">
        <v>20</v>
      </c>
      <c r="B1026" s="16" t="s">
        <v>12</v>
      </c>
      <c r="C1026" s="17">
        <v>15525</v>
      </c>
      <c r="D1026" s="17">
        <v>1998</v>
      </c>
    </row>
    <row r="1027" spans="1:4">
      <c r="A1027" s="16" t="s">
        <v>33</v>
      </c>
      <c r="B1027" s="16" t="s">
        <v>14</v>
      </c>
      <c r="C1027" s="17">
        <v>15193</v>
      </c>
      <c r="D1027" s="17">
        <v>1998</v>
      </c>
    </row>
    <row r="1028" spans="1:4">
      <c r="A1028" s="16" t="s">
        <v>49</v>
      </c>
      <c r="B1028" s="16" t="s">
        <v>14</v>
      </c>
      <c r="C1028" s="17">
        <v>12907</v>
      </c>
      <c r="D1028" s="17">
        <v>1998</v>
      </c>
    </row>
    <row r="1029" spans="1:4">
      <c r="A1029" s="16" t="s">
        <v>40</v>
      </c>
      <c r="B1029" s="16" t="s">
        <v>14</v>
      </c>
      <c r="C1029" s="17">
        <v>12210</v>
      </c>
      <c r="D1029" s="17">
        <v>1998</v>
      </c>
    </row>
    <row r="1030" spans="1:4">
      <c r="A1030" s="16" t="s">
        <v>42</v>
      </c>
      <c r="B1030" s="16" t="s">
        <v>14</v>
      </c>
      <c r="C1030" s="17">
        <v>10923</v>
      </c>
      <c r="D1030" s="17">
        <v>1998</v>
      </c>
    </row>
    <row r="1031" spans="1:4">
      <c r="A1031" s="16" t="s">
        <v>13</v>
      </c>
      <c r="B1031" s="16" t="s">
        <v>14</v>
      </c>
      <c r="C1031" s="17">
        <v>10691</v>
      </c>
      <c r="D1031" s="17">
        <v>1998</v>
      </c>
    </row>
    <row r="1032" spans="1:4">
      <c r="A1032" s="16" t="s">
        <v>51</v>
      </c>
      <c r="B1032" s="16" t="s">
        <v>14</v>
      </c>
      <c r="C1032" s="17">
        <v>10610</v>
      </c>
      <c r="D1032" s="17">
        <v>1998</v>
      </c>
    </row>
    <row r="1033" spans="1:4">
      <c r="A1033" s="16" t="s">
        <v>50</v>
      </c>
      <c r="B1033" s="16" t="s">
        <v>14</v>
      </c>
      <c r="C1033" s="17">
        <v>10448</v>
      </c>
      <c r="D1033" s="17">
        <v>1998</v>
      </c>
    </row>
    <row r="1034" spans="1:4">
      <c r="A1034" s="16" t="s">
        <v>32</v>
      </c>
      <c r="B1034" s="16" t="s">
        <v>14</v>
      </c>
      <c r="C1034" s="17">
        <v>9911</v>
      </c>
      <c r="D1034" s="17">
        <v>1998</v>
      </c>
    </row>
    <row r="1035" spans="1:4">
      <c r="A1035" s="16" t="s">
        <v>16</v>
      </c>
      <c r="B1035" s="16" t="s">
        <v>12</v>
      </c>
      <c r="C1035" s="17">
        <v>9396</v>
      </c>
      <c r="D1035" s="17">
        <v>1998</v>
      </c>
    </row>
    <row r="1036" spans="1:4">
      <c r="A1036" s="16" t="s">
        <v>30</v>
      </c>
      <c r="B1036" s="16" t="s">
        <v>14</v>
      </c>
      <c r="C1036" s="17">
        <v>8491</v>
      </c>
      <c r="D1036" s="17">
        <v>1998</v>
      </c>
    </row>
    <row r="1037" spans="1:4">
      <c r="A1037" s="16" t="s">
        <v>26</v>
      </c>
      <c r="B1037" s="16" t="s">
        <v>14</v>
      </c>
      <c r="C1037" s="17">
        <v>5721</v>
      </c>
      <c r="D1037" s="17">
        <v>1998</v>
      </c>
    </row>
    <row r="1038" spans="1:4">
      <c r="A1038" s="16" t="s">
        <v>23</v>
      </c>
      <c r="B1038" s="16" t="s">
        <v>14</v>
      </c>
      <c r="C1038" s="17">
        <v>5561</v>
      </c>
      <c r="D1038" s="17">
        <v>1998</v>
      </c>
    </row>
    <row r="1039" spans="1:4">
      <c r="A1039" s="16" t="s">
        <v>27</v>
      </c>
      <c r="B1039" s="16" t="s">
        <v>14</v>
      </c>
      <c r="C1039" s="17">
        <v>5354</v>
      </c>
      <c r="D1039" s="17">
        <v>1998</v>
      </c>
    </row>
    <row r="1040" spans="1:4">
      <c r="A1040" s="16" t="s">
        <v>22</v>
      </c>
      <c r="B1040" s="16" t="s">
        <v>14</v>
      </c>
      <c r="C1040" s="17">
        <v>3485</v>
      </c>
      <c r="D1040" s="17">
        <v>1998</v>
      </c>
    </row>
    <row r="1041" spans="1:4">
      <c r="A1041" s="16" t="s">
        <v>29</v>
      </c>
      <c r="B1041" s="16" t="s">
        <v>14</v>
      </c>
      <c r="C1041" s="17">
        <v>3397</v>
      </c>
      <c r="D1041" s="17">
        <v>1998</v>
      </c>
    </row>
    <row r="1042" spans="1:4">
      <c r="A1042" s="16" t="s">
        <v>46</v>
      </c>
      <c r="B1042" s="16" t="s">
        <v>12</v>
      </c>
      <c r="C1042" s="17">
        <v>35369</v>
      </c>
      <c r="D1042" s="17">
        <v>1999</v>
      </c>
    </row>
    <row r="1043" spans="1:4">
      <c r="A1043" s="16" t="s">
        <v>11</v>
      </c>
      <c r="B1043" s="16" t="s">
        <v>12</v>
      </c>
      <c r="C1043" s="17">
        <v>33912</v>
      </c>
      <c r="D1043" s="17">
        <v>1999</v>
      </c>
    </row>
    <row r="1044" spans="1:4">
      <c r="A1044" s="16" t="s">
        <v>24</v>
      </c>
      <c r="B1044" s="16" t="s">
        <v>12</v>
      </c>
      <c r="C1044" s="17">
        <v>30417</v>
      </c>
      <c r="D1044" s="17">
        <v>1999</v>
      </c>
    </row>
    <row r="1045" spans="1:4">
      <c r="A1045" s="16" t="s">
        <v>37</v>
      </c>
      <c r="B1045" s="16" t="s">
        <v>12</v>
      </c>
      <c r="C1045" s="17">
        <v>27260</v>
      </c>
      <c r="D1045" s="17">
        <v>1999</v>
      </c>
    </row>
    <row r="1046" spans="1:4">
      <c r="A1046" s="16" t="s">
        <v>45</v>
      </c>
      <c r="B1046" s="16" t="s">
        <v>14</v>
      </c>
      <c r="C1046" s="17">
        <v>26539</v>
      </c>
      <c r="D1046" s="17">
        <v>1999</v>
      </c>
    </row>
    <row r="1047" spans="1:4">
      <c r="A1047" s="16" t="s">
        <v>44</v>
      </c>
      <c r="B1047" s="16" t="s">
        <v>12</v>
      </c>
      <c r="C1047" s="17">
        <v>25639</v>
      </c>
      <c r="D1047" s="17">
        <v>1999</v>
      </c>
    </row>
    <row r="1048" spans="1:4">
      <c r="A1048" s="16" t="s">
        <v>15</v>
      </c>
      <c r="B1048" s="16" t="s">
        <v>12</v>
      </c>
      <c r="C1048" s="17">
        <v>25604</v>
      </c>
      <c r="D1048" s="17">
        <v>1999</v>
      </c>
    </row>
    <row r="1049" spans="1:4">
      <c r="A1049" s="16" t="s">
        <v>34</v>
      </c>
      <c r="B1049" s="16" t="s">
        <v>12</v>
      </c>
      <c r="C1049" s="17">
        <v>23863</v>
      </c>
      <c r="D1049" s="17">
        <v>1999</v>
      </c>
    </row>
    <row r="1050" spans="1:4">
      <c r="A1050" s="16" t="s">
        <v>28</v>
      </c>
      <c r="B1050" s="16" t="s">
        <v>12</v>
      </c>
      <c r="C1050" s="17">
        <v>23216</v>
      </c>
      <c r="D1050" s="17">
        <v>1999</v>
      </c>
    </row>
    <row r="1051" spans="1:4">
      <c r="A1051" s="16" t="s">
        <v>25</v>
      </c>
      <c r="B1051" s="16" t="s">
        <v>12</v>
      </c>
      <c r="C1051" s="17">
        <v>22702</v>
      </c>
      <c r="D1051" s="17">
        <v>1999</v>
      </c>
    </row>
    <row r="1052" spans="1:4">
      <c r="A1052" s="16" t="s">
        <v>52</v>
      </c>
      <c r="B1052" s="16" t="s">
        <v>14</v>
      </c>
      <c r="C1052" s="17">
        <v>21678</v>
      </c>
      <c r="D1052" s="17">
        <v>1999</v>
      </c>
    </row>
    <row r="1053" spans="1:4">
      <c r="A1053" s="16" t="s">
        <v>43</v>
      </c>
      <c r="B1053" s="16" t="s">
        <v>12</v>
      </c>
      <c r="C1053" s="17">
        <v>21602</v>
      </c>
      <c r="D1053" s="17">
        <v>1999</v>
      </c>
    </row>
    <row r="1054" spans="1:4">
      <c r="A1054" s="16" t="s">
        <v>35</v>
      </c>
      <c r="B1054" s="16" t="s">
        <v>12</v>
      </c>
      <c r="C1054" s="17">
        <v>21013</v>
      </c>
      <c r="D1054" s="17">
        <v>1999</v>
      </c>
    </row>
    <row r="1055" spans="1:4">
      <c r="A1055" s="16" t="s">
        <v>21</v>
      </c>
      <c r="B1055" s="16" t="s">
        <v>12</v>
      </c>
      <c r="C1055" s="17">
        <v>20716</v>
      </c>
      <c r="D1055" s="17">
        <v>1999</v>
      </c>
    </row>
    <row r="1056" spans="1:4">
      <c r="A1056" s="16" t="s">
        <v>19</v>
      </c>
      <c r="B1056" s="16" t="s">
        <v>12</v>
      </c>
      <c r="C1056" s="17">
        <v>20365</v>
      </c>
      <c r="D1056" s="17">
        <v>1999</v>
      </c>
    </row>
    <row r="1057" spans="1:4">
      <c r="A1057" s="16" t="s">
        <v>18</v>
      </c>
      <c r="B1057" s="16" t="s">
        <v>12</v>
      </c>
      <c r="C1057" s="17">
        <v>20349</v>
      </c>
      <c r="D1057" s="17">
        <v>1999</v>
      </c>
    </row>
    <row r="1058" spans="1:4">
      <c r="A1058" s="16" t="s">
        <v>31</v>
      </c>
      <c r="B1058" s="16" t="s">
        <v>12</v>
      </c>
      <c r="C1058" s="17">
        <v>19470</v>
      </c>
      <c r="D1058" s="17">
        <v>1999</v>
      </c>
    </row>
    <row r="1059" spans="1:4">
      <c r="A1059" s="16" t="s">
        <v>39</v>
      </c>
      <c r="B1059" s="16" t="s">
        <v>14</v>
      </c>
      <c r="C1059" s="17">
        <v>19115</v>
      </c>
      <c r="D1059" s="17">
        <v>1999</v>
      </c>
    </row>
    <row r="1060" spans="1:4">
      <c r="A1060" s="16" t="s">
        <v>47</v>
      </c>
      <c r="B1060" s="16" t="s">
        <v>14</v>
      </c>
      <c r="C1060" s="17">
        <v>19041</v>
      </c>
      <c r="D1060" s="17">
        <v>1999</v>
      </c>
    </row>
    <row r="1061" spans="1:4">
      <c r="A1061" s="16" t="s">
        <v>17</v>
      </c>
      <c r="B1061" s="16" t="s">
        <v>12</v>
      </c>
      <c r="C1061" s="17">
        <v>18554</v>
      </c>
      <c r="D1061" s="17">
        <v>1999</v>
      </c>
    </row>
    <row r="1062" spans="1:4">
      <c r="A1062" s="16" t="s">
        <v>41</v>
      </c>
      <c r="B1062" s="16" t="s">
        <v>12</v>
      </c>
      <c r="C1062" s="17">
        <v>18277</v>
      </c>
      <c r="D1062" s="17">
        <v>1999</v>
      </c>
    </row>
    <row r="1063" spans="1:4">
      <c r="A1063" s="16" t="s">
        <v>48</v>
      </c>
      <c r="B1063" s="16" t="s">
        <v>14</v>
      </c>
      <c r="C1063" s="17">
        <v>18136</v>
      </c>
      <c r="D1063" s="17">
        <v>1999</v>
      </c>
    </row>
    <row r="1064" spans="1:4">
      <c r="A1064" s="16" t="s">
        <v>36</v>
      </c>
      <c r="B1064" s="16" t="s">
        <v>12</v>
      </c>
      <c r="C1064" s="17">
        <v>17066</v>
      </c>
      <c r="D1064" s="17">
        <v>1999</v>
      </c>
    </row>
    <row r="1065" spans="1:4">
      <c r="A1065" s="16" t="s">
        <v>38</v>
      </c>
      <c r="B1065" s="16" t="s">
        <v>14</v>
      </c>
      <c r="C1065" s="17">
        <v>16349</v>
      </c>
      <c r="D1065" s="17">
        <v>1999</v>
      </c>
    </row>
    <row r="1066" spans="1:4">
      <c r="A1066" s="16" t="s">
        <v>33</v>
      </c>
      <c r="B1066" s="16" t="s">
        <v>14</v>
      </c>
      <c r="C1066" s="17">
        <v>15348</v>
      </c>
      <c r="D1066" s="17">
        <v>1999</v>
      </c>
    </row>
    <row r="1067" spans="1:4">
      <c r="A1067" s="16" t="s">
        <v>20</v>
      </c>
      <c r="B1067" s="16" t="s">
        <v>12</v>
      </c>
      <c r="C1067" s="17">
        <v>14539</v>
      </c>
      <c r="D1067" s="17">
        <v>1999</v>
      </c>
    </row>
    <row r="1068" spans="1:4">
      <c r="A1068" s="16" t="s">
        <v>49</v>
      </c>
      <c r="B1068" s="16" t="s">
        <v>14</v>
      </c>
      <c r="C1068" s="17">
        <v>13911</v>
      </c>
      <c r="D1068" s="17">
        <v>1999</v>
      </c>
    </row>
    <row r="1069" spans="1:4">
      <c r="A1069" s="16" t="s">
        <v>50</v>
      </c>
      <c r="B1069" s="16" t="s">
        <v>14</v>
      </c>
      <c r="C1069" s="17">
        <v>11746</v>
      </c>
      <c r="D1069" s="17">
        <v>1999</v>
      </c>
    </row>
    <row r="1070" spans="1:4">
      <c r="A1070" s="16" t="s">
        <v>40</v>
      </c>
      <c r="B1070" s="16" t="s">
        <v>14</v>
      </c>
      <c r="C1070" s="17">
        <v>11631</v>
      </c>
      <c r="D1070" s="17">
        <v>1999</v>
      </c>
    </row>
    <row r="1071" spans="1:4">
      <c r="A1071" s="16" t="s">
        <v>51</v>
      </c>
      <c r="B1071" s="16" t="s">
        <v>14</v>
      </c>
      <c r="C1071" s="17">
        <v>11256</v>
      </c>
      <c r="D1071" s="17">
        <v>1999</v>
      </c>
    </row>
    <row r="1072" spans="1:4">
      <c r="A1072" s="16" t="s">
        <v>13</v>
      </c>
      <c r="B1072" s="16" t="s">
        <v>14</v>
      </c>
      <c r="C1072" s="17">
        <v>10614</v>
      </c>
      <c r="D1072" s="17">
        <v>1999</v>
      </c>
    </row>
    <row r="1073" spans="1:4">
      <c r="A1073" s="16" t="s">
        <v>42</v>
      </c>
      <c r="B1073" s="16" t="s">
        <v>14</v>
      </c>
      <c r="C1073" s="17">
        <v>9748</v>
      </c>
      <c r="D1073" s="17">
        <v>1999</v>
      </c>
    </row>
    <row r="1074" spans="1:4">
      <c r="A1074" s="16" t="s">
        <v>32</v>
      </c>
      <c r="B1074" s="16" t="s">
        <v>14</v>
      </c>
      <c r="C1074" s="17">
        <v>9515</v>
      </c>
      <c r="D1074" s="17">
        <v>1999</v>
      </c>
    </row>
    <row r="1075" spans="1:4">
      <c r="A1075" s="16" t="s">
        <v>16</v>
      </c>
      <c r="B1075" s="16" t="s">
        <v>12</v>
      </c>
      <c r="C1075" s="17">
        <v>9363</v>
      </c>
      <c r="D1075" s="17">
        <v>1999</v>
      </c>
    </row>
    <row r="1076" spans="1:4">
      <c r="A1076" s="16" t="s">
        <v>30</v>
      </c>
      <c r="B1076" s="16" t="s">
        <v>14</v>
      </c>
      <c r="C1076" s="17">
        <v>7692</v>
      </c>
      <c r="D1076" s="17">
        <v>1999</v>
      </c>
    </row>
    <row r="1077" spans="1:4">
      <c r="A1077" s="16" t="s">
        <v>26</v>
      </c>
      <c r="B1077" s="16" t="s">
        <v>14</v>
      </c>
      <c r="C1077" s="17">
        <v>5458</v>
      </c>
      <c r="D1077" s="17">
        <v>1999</v>
      </c>
    </row>
    <row r="1078" spans="1:4">
      <c r="A1078" s="16" t="s">
        <v>23</v>
      </c>
      <c r="B1078" s="16" t="s">
        <v>14</v>
      </c>
      <c r="C1078" s="17">
        <v>5303</v>
      </c>
      <c r="D1078" s="17">
        <v>1999</v>
      </c>
    </row>
    <row r="1079" spans="1:4">
      <c r="A1079" s="16" t="s">
        <v>27</v>
      </c>
      <c r="B1079" s="16" t="s">
        <v>14</v>
      </c>
      <c r="C1079" s="17">
        <v>4830</v>
      </c>
      <c r="D1079" s="17">
        <v>1999</v>
      </c>
    </row>
    <row r="1080" spans="1:4">
      <c r="A1080" s="16" t="s">
        <v>22</v>
      </c>
      <c r="B1080" s="16" t="s">
        <v>14</v>
      </c>
      <c r="C1080" s="17">
        <v>3207</v>
      </c>
      <c r="D1080" s="17">
        <v>1999</v>
      </c>
    </row>
    <row r="1081" spans="1:4">
      <c r="A1081" s="16" t="s">
        <v>29</v>
      </c>
      <c r="B1081" s="16" t="s">
        <v>14</v>
      </c>
      <c r="C1081" s="17">
        <v>2887</v>
      </c>
      <c r="D1081" s="17">
        <v>1999</v>
      </c>
    </row>
    <row r="1082" spans="1:4">
      <c r="A1082" s="16" t="s">
        <v>46</v>
      </c>
      <c r="B1082" s="16" t="s">
        <v>12</v>
      </c>
      <c r="C1082" s="17">
        <v>34490</v>
      </c>
      <c r="D1082" s="17">
        <v>2000</v>
      </c>
    </row>
    <row r="1083" spans="1:4">
      <c r="A1083" s="16" t="s">
        <v>11</v>
      </c>
      <c r="B1083" s="16" t="s">
        <v>12</v>
      </c>
      <c r="C1083" s="17">
        <v>32042</v>
      </c>
      <c r="D1083" s="17">
        <v>2000</v>
      </c>
    </row>
    <row r="1084" spans="1:4">
      <c r="A1084" s="16" t="s">
        <v>24</v>
      </c>
      <c r="B1084" s="16" t="s">
        <v>12</v>
      </c>
      <c r="C1084" s="17">
        <v>28576</v>
      </c>
      <c r="D1084" s="17">
        <v>2000</v>
      </c>
    </row>
    <row r="1085" spans="1:4">
      <c r="A1085" s="16" t="s">
        <v>37</v>
      </c>
      <c r="B1085" s="16" t="s">
        <v>12</v>
      </c>
      <c r="C1085" s="17">
        <v>27538</v>
      </c>
      <c r="D1085" s="17">
        <v>2000</v>
      </c>
    </row>
    <row r="1086" spans="1:4">
      <c r="A1086" s="16" t="s">
        <v>45</v>
      </c>
      <c r="B1086" s="16" t="s">
        <v>14</v>
      </c>
      <c r="C1086" s="17">
        <v>25957</v>
      </c>
      <c r="D1086" s="17">
        <v>2000</v>
      </c>
    </row>
    <row r="1087" spans="1:4">
      <c r="A1087" s="16" t="s">
        <v>15</v>
      </c>
      <c r="B1087" s="16" t="s">
        <v>12</v>
      </c>
      <c r="C1087" s="17">
        <v>24936</v>
      </c>
      <c r="D1087" s="17">
        <v>2000</v>
      </c>
    </row>
    <row r="1088" spans="1:4">
      <c r="A1088" s="16" t="s">
        <v>44</v>
      </c>
      <c r="B1088" s="16" t="s">
        <v>12</v>
      </c>
      <c r="C1088" s="17">
        <v>24653</v>
      </c>
      <c r="D1088" s="17">
        <v>2000</v>
      </c>
    </row>
    <row r="1089" spans="1:4">
      <c r="A1089" s="16" t="s">
        <v>34</v>
      </c>
      <c r="B1089" s="16" t="s">
        <v>12</v>
      </c>
      <c r="C1089" s="17">
        <v>23654</v>
      </c>
      <c r="D1089" s="17">
        <v>2000</v>
      </c>
    </row>
    <row r="1090" spans="1:4">
      <c r="A1090" s="16" t="s">
        <v>52</v>
      </c>
      <c r="B1090" s="16" t="s">
        <v>14</v>
      </c>
      <c r="C1090" s="17">
        <v>23085</v>
      </c>
      <c r="D1090" s="17">
        <v>2000</v>
      </c>
    </row>
    <row r="1091" spans="1:4">
      <c r="A1091" s="16" t="s">
        <v>28</v>
      </c>
      <c r="B1091" s="16" t="s">
        <v>12</v>
      </c>
      <c r="C1091" s="17">
        <v>22842</v>
      </c>
      <c r="D1091" s="17">
        <v>2000</v>
      </c>
    </row>
    <row r="1092" spans="1:4">
      <c r="A1092" s="16" t="s">
        <v>25</v>
      </c>
      <c r="B1092" s="16" t="s">
        <v>12</v>
      </c>
      <c r="C1092" s="17">
        <v>22334</v>
      </c>
      <c r="D1092" s="17">
        <v>2000</v>
      </c>
    </row>
    <row r="1093" spans="1:4">
      <c r="A1093" s="16" t="s">
        <v>21</v>
      </c>
      <c r="B1093" s="16" t="s">
        <v>12</v>
      </c>
      <c r="C1093" s="17">
        <v>20667</v>
      </c>
      <c r="D1093" s="17">
        <v>2000</v>
      </c>
    </row>
    <row r="1094" spans="1:4">
      <c r="A1094" s="16" t="s">
        <v>43</v>
      </c>
      <c r="B1094" s="16" t="s">
        <v>12</v>
      </c>
      <c r="C1094" s="17">
        <v>20336</v>
      </c>
      <c r="D1094" s="17">
        <v>2000</v>
      </c>
    </row>
    <row r="1095" spans="1:4">
      <c r="A1095" s="16" t="s">
        <v>35</v>
      </c>
      <c r="B1095" s="16" t="s">
        <v>12</v>
      </c>
      <c r="C1095" s="17">
        <v>20267</v>
      </c>
      <c r="D1095" s="17">
        <v>2000</v>
      </c>
    </row>
    <row r="1096" spans="1:4">
      <c r="A1096" s="16" t="s">
        <v>19</v>
      </c>
      <c r="B1096" s="16" t="s">
        <v>12</v>
      </c>
      <c r="C1096" s="17">
        <v>20109</v>
      </c>
      <c r="D1096" s="17">
        <v>2000</v>
      </c>
    </row>
    <row r="1097" spans="1:4">
      <c r="A1097" s="16" t="s">
        <v>18</v>
      </c>
      <c r="B1097" s="16" t="s">
        <v>12</v>
      </c>
      <c r="C1097" s="17">
        <v>19785</v>
      </c>
      <c r="D1097" s="17">
        <v>2000</v>
      </c>
    </row>
    <row r="1098" spans="1:4">
      <c r="A1098" s="16" t="s">
        <v>31</v>
      </c>
      <c r="B1098" s="16" t="s">
        <v>12</v>
      </c>
      <c r="C1098" s="17">
        <v>19654</v>
      </c>
      <c r="D1098" s="17">
        <v>2000</v>
      </c>
    </row>
    <row r="1099" spans="1:4">
      <c r="A1099" s="16" t="s">
        <v>48</v>
      </c>
      <c r="B1099" s="16" t="s">
        <v>14</v>
      </c>
      <c r="C1099" s="17">
        <v>17998</v>
      </c>
      <c r="D1099" s="17">
        <v>2000</v>
      </c>
    </row>
    <row r="1100" spans="1:4">
      <c r="A1100" s="16" t="s">
        <v>17</v>
      </c>
      <c r="B1100" s="16" t="s">
        <v>12</v>
      </c>
      <c r="C1100" s="17">
        <v>17990</v>
      </c>
      <c r="D1100" s="17">
        <v>2000</v>
      </c>
    </row>
    <row r="1101" spans="1:4">
      <c r="A1101" s="16" t="s">
        <v>41</v>
      </c>
      <c r="B1101" s="16" t="s">
        <v>12</v>
      </c>
      <c r="C1101" s="17">
        <v>17784</v>
      </c>
      <c r="D1101" s="17">
        <v>2000</v>
      </c>
    </row>
    <row r="1102" spans="1:4">
      <c r="A1102" s="16" t="s">
        <v>39</v>
      </c>
      <c r="B1102" s="16" t="s">
        <v>14</v>
      </c>
      <c r="C1102" s="17">
        <v>17712</v>
      </c>
      <c r="D1102" s="17">
        <v>2000</v>
      </c>
    </row>
    <row r="1103" spans="1:4">
      <c r="A1103" s="16" t="s">
        <v>47</v>
      </c>
      <c r="B1103" s="16" t="s">
        <v>14</v>
      </c>
      <c r="C1103" s="17">
        <v>17265</v>
      </c>
      <c r="D1103" s="17">
        <v>2000</v>
      </c>
    </row>
    <row r="1104" spans="1:4">
      <c r="A1104" s="16" t="s">
        <v>36</v>
      </c>
      <c r="B1104" s="16" t="s">
        <v>12</v>
      </c>
      <c r="C1104" s="17">
        <v>16887</v>
      </c>
      <c r="D1104" s="17">
        <v>2000</v>
      </c>
    </row>
    <row r="1105" spans="1:4">
      <c r="A1105" s="16" t="s">
        <v>38</v>
      </c>
      <c r="B1105" s="16" t="s">
        <v>14</v>
      </c>
      <c r="C1105" s="17">
        <v>15711</v>
      </c>
      <c r="D1105" s="17">
        <v>2000</v>
      </c>
    </row>
    <row r="1106" spans="1:4">
      <c r="A1106" s="16" t="s">
        <v>33</v>
      </c>
      <c r="B1106" s="16" t="s">
        <v>14</v>
      </c>
      <c r="C1106" s="17">
        <v>15113</v>
      </c>
      <c r="D1106" s="17">
        <v>2000</v>
      </c>
    </row>
    <row r="1107" spans="1:4">
      <c r="A1107" s="16" t="s">
        <v>49</v>
      </c>
      <c r="B1107" s="16" t="s">
        <v>14</v>
      </c>
      <c r="C1107" s="17">
        <v>14175</v>
      </c>
      <c r="D1107" s="17">
        <v>2000</v>
      </c>
    </row>
    <row r="1108" spans="1:4">
      <c r="A1108" s="16" t="s">
        <v>20</v>
      </c>
      <c r="B1108" s="16" t="s">
        <v>12</v>
      </c>
      <c r="C1108" s="17">
        <v>13739</v>
      </c>
      <c r="D1108" s="17">
        <v>2000</v>
      </c>
    </row>
    <row r="1109" spans="1:4">
      <c r="A1109" s="16" t="s">
        <v>51</v>
      </c>
      <c r="B1109" s="16" t="s">
        <v>14</v>
      </c>
      <c r="C1109" s="17">
        <v>12854</v>
      </c>
      <c r="D1109" s="17">
        <v>2000</v>
      </c>
    </row>
    <row r="1110" spans="1:4">
      <c r="A1110" s="16" t="s">
        <v>50</v>
      </c>
      <c r="B1110" s="16" t="s">
        <v>14</v>
      </c>
      <c r="C1110" s="17">
        <v>12559</v>
      </c>
      <c r="D1110" s="17">
        <v>2000</v>
      </c>
    </row>
    <row r="1111" spans="1:4">
      <c r="A1111" s="16" t="s">
        <v>40</v>
      </c>
      <c r="B1111" s="16" t="s">
        <v>14</v>
      </c>
      <c r="C1111" s="17">
        <v>10685</v>
      </c>
      <c r="D1111" s="17">
        <v>2000</v>
      </c>
    </row>
    <row r="1112" spans="1:4">
      <c r="A1112" s="16" t="s">
        <v>16</v>
      </c>
      <c r="B1112" s="16" t="s">
        <v>12</v>
      </c>
      <c r="C1112" s="17">
        <v>9777</v>
      </c>
      <c r="D1112" s="17">
        <v>2000</v>
      </c>
    </row>
    <row r="1113" spans="1:4">
      <c r="A1113" s="16" t="s">
        <v>13</v>
      </c>
      <c r="B1113" s="16" t="s">
        <v>14</v>
      </c>
      <c r="C1113" s="17">
        <v>9389</v>
      </c>
      <c r="D1113" s="17">
        <v>2000</v>
      </c>
    </row>
    <row r="1114" spans="1:4">
      <c r="A1114" s="16" t="s">
        <v>32</v>
      </c>
      <c r="B1114" s="16" t="s">
        <v>14</v>
      </c>
      <c r="C1114" s="17">
        <v>8562</v>
      </c>
      <c r="D1114" s="17">
        <v>2000</v>
      </c>
    </row>
    <row r="1115" spans="1:4">
      <c r="A1115" s="16" t="s">
        <v>42</v>
      </c>
      <c r="B1115" s="16" t="s">
        <v>14</v>
      </c>
      <c r="C1115" s="17">
        <v>8557</v>
      </c>
      <c r="D1115" s="17">
        <v>2000</v>
      </c>
    </row>
    <row r="1116" spans="1:4">
      <c r="A1116" s="16" t="s">
        <v>30</v>
      </c>
      <c r="B1116" s="16" t="s">
        <v>14</v>
      </c>
      <c r="C1116" s="17">
        <v>7028</v>
      </c>
      <c r="D1116" s="17">
        <v>2000</v>
      </c>
    </row>
    <row r="1117" spans="1:4">
      <c r="A1117" s="16" t="s">
        <v>23</v>
      </c>
      <c r="B1117" s="16" t="s">
        <v>14</v>
      </c>
      <c r="C1117" s="17">
        <v>5545</v>
      </c>
      <c r="D1117" s="17">
        <v>2000</v>
      </c>
    </row>
    <row r="1118" spans="1:4">
      <c r="A1118" s="16" t="s">
        <v>26</v>
      </c>
      <c r="B1118" s="16" t="s">
        <v>14</v>
      </c>
      <c r="C1118" s="17">
        <v>5243</v>
      </c>
      <c r="D1118" s="17">
        <v>2000</v>
      </c>
    </row>
    <row r="1119" spans="1:4">
      <c r="A1119" s="16" t="s">
        <v>27</v>
      </c>
      <c r="B1119" s="16" t="s">
        <v>14</v>
      </c>
      <c r="C1119" s="17">
        <v>4531</v>
      </c>
      <c r="D1119" s="17">
        <v>2000</v>
      </c>
    </row>
    <row r="1120" spans="1:4">
      <c r="A1120" s="16" t="s">
        <v>22</v>
      </c>
      <c r="B1120" s="16" t="s">
        <v>14</v>
      </c>
      <c r="C1120" s="17">
        <v>3173</v>
      </c>
      <c r="D1120" s="17">
        <v>2000</v>
      </c>
    </row>
    <row r="1121" spans="1:4">
      <c r="A1121" s="16" t="s">
        <v>29</v>
      </c>
      <c r="B1121" s="16" t="s">
        <v>14</v>
      </c>
      <c r="C1121" s="17">
        <v>2684</v>
      </c>
      <c r="D1121" s="17">
        <v>2000</v>
      </c>
    </row>
    <row r="1122" spans="1:4">
      <c r="A1122" s="16" t="s">
        <v>46</v>
      </c>
      <c r="B1122" s="16" t="s">
        <v>12</v>
      </c>
      <c r="C1122" s="17">
        <v>32570</v>
      </c>
      <c r="D1122" s="17">
        <v>2001</v>
      </c>
    </row>
    <row r="1123" spans="1:4">
      <c r="A1123" s="16" t="s">
        <v>11</v>
      </c>
      <c r="B1123" s="16" t="s">
        <v>12</v>
      </c>
      <c r="C1123" s="17">
        <v>29688</v>
      </c>
      <c r="D1123" s="17">
        <v>2001</v>
      </c>
    </row>
    <row r="1124" spans="1:4">
      <c r="A1124" s="16" t="s">
        <v>24</v>
      </c>
      <c r="B1124" s="16" t="s">
        <v>12</v>
      </c>
      <c r="C1124" s="17">
        <v>26813</v>
      </c>
      <c r="D1124" s="17">
        <v>2001</v>
      </c>
    </row>
    <row r="1125" spans="1:4">
      <c r="A1125" s="16" t="s">
        <v>37</v>
      </c>
      <c r="B1125" s="16" t="s">
        <v>12</v>
      </c>
      <c r="C1125" s="17">
        <v>26023</v>
      </c>
      <c r="D1125" s="17">
        <v>2001</v>
      </c>
    </row>
    <row r="1126" spans="1:4">
      <c r="A1126" s="16" t="s">
        <v>45</v>
      </c>
      <c r="B1126" s="16" t="s">
        <v>14</v>
      </c>
      <c r="C1126" s="17">
        <v>25059</v>
      </c>
      <c r="D1126" s="17">
        <v>2001</v>
      </c>
    </row>
    <row r="1127" spans="1:4">
      <c r="A1127" s="16" t="s">
        <v>15</v>
      </c>
      <c r="B1127" s="16" t="s">
        <v>12</v>
      </c>
      <c r="C1127" s="17">
        <v>23131</v>
      </c>
      <c r="D1127" s="17">
        <v>2001</v>
      </c>
    </row>
    <row r="1128" spans="1:4">
      <c r="A1128" s="16" t="s">
        <v>44</v>
      </c>
      <c r="B1128" s="16" t="s">
        <v>12</v>
      </c>
      <c r="C1128" s="17">
        <v>22847</v>
      </c>
      <c r="D1128" s="17">
        <v>2001</v>
      </c>
    </row>
    <row r="1129" spans="1:4">
      <c r="A1129" s="16" t="s">
        <v>34</v>
      </c>
      <c r="B1129" s="16" t="s">
        <v>12</v>
      </c>
      <c r="C1129" s="17">
        <v>22421</v>
      </c>
      <c r="D1129" s="17">
        <v>2001</v>
      </c>
    </row>
    <row r="1130" spans="1:4">
      <c r="A1130" s="16" t="s">
        <v>28</v>
      </c>
      <c r="B1130" s="16" t="s">
        <v>12</v>
      </c>
      <c r="C1130" s="17">
        <v>22025</v>
      </c>
      <c r="D1130" s="17">
        <v>2001</v>
      </c>
    </row>
    <row r="1131" spans="1:4">
      <c r="A1131" s="16" t="s">
        <v>25</v>
      </c>
      <c r="B1131" s="16" t="s">
        <v>12</v>
      </c>
      <c r="C1131" s="17">
        <v>21011</v>
      </c>
      <c r="D1131" s="17">
        <v>2001</v>
      </c>
    </row>
    <row r="1132" spans="1:4">
      <c r="A1132" s="16" t="s">
        <v>52</v>
      </c>
      <c r="B1132" s="16" t="s">
        <v>14</v>
      </c>
      <c r="C1132" s="17">
        <v>20720</v>
      </c>
      <c r="D1132" s="17">
        <v>2001</v>
      </c>
    </row>
    <row r="1133" spans="1:4">
      <c r="A1133" s="16" t="s">
        <v>21</v>
      </c>
      <c r="B1133" s="16" t="s">
        <v>12</v>
      </c>
      <c r="C1133" s="17">
        <v>20109</v>
      </c>
      <c r="D1133" s="17">
        <v>2001</v>
      </c>
    </row>
    <row r="1134" spans="1:4">
      <c r="A1134" s="16" t="s">
        <v>31</v>
      </c>
      <c r="B1134" s="16" t="s">
        <v>12</v>
      </c>
      <c r="C1134" s="17">
        <v>19736</v>
      </c>
      <c r="D1134" s="17">
        <v>2001</v>
      </c>
    </row>
    <row r="1135" spans="1:4">
      <c r="A1135" s="16" t="s">
        <v>18</v>
      </c>
      <c r="B1135" s="16" t="s">
        <v>12</v>
      </c>
      <c r="C1135" s="17">
        <v>19361</v>
      </c>
      <c r="D1135" s="17">
        <v>2001</v>
      </c>
    </row>
    <row r="1136" spans="1:4">
      <c r="A1136" s="16" t="s">
        <v>19</v>
      </c>
      <c r="B1136" s="16" t="s">
        <v>12</v>
      </c>
      <c r="C1136" s="17">
        <v>18900</v>
      </c>
      <c r="D1136" s="17">
        <v>2001</v>
      </c>
    </row>
    <row r="1137" spans="1:4">
      <c r="A1137" s="16" t="s">
        <v>35</v>
      </c>
      <c r="B1137" s="16" t="s">
        <v>12</v>
      </c>
      <c r="C1137" s="17">
        <v>18289</v>
      </c>
      <c r="D1137" s="17">
        <v>2001</v>
      </c>
    </row>
    <row r="1138" spans="1:4">
      <c r="A1138" s="16" t="s">
        <v>43</v>
      </c>
      <c r="B1138" s="16" t="s">
        <v>12</v>
      </c>
      <c r="C1138" s="17">
        <v>17892</v>
      </c>
      <c r="D1138" s="17">
        <v>2001</v>
      </c>
    </row>
    <row r="1139" spans="1:4">
      <c r="A1139" s="16" t="s">
        <v>17</v>
      </c>
      <c r="B1139" s="16" t="s">
        <v>12</v>
      </c>
      <c r="C1139" s="17">
        <v>17073</v>
      </c>
      <c r="D1139" s="17">
        <v>2001</v>
      </c>
    </row>
    <row r="1140" spans="1:4">
      <c r="A1140" s="16" t="s">
        <v>48</v>
      </c>
      <c r="B1140" s="16" t="s">
        <v>14</v>
      </c>
      <c r="C1140" s="17">
        <v>16531</v>
      </c>
      <c r="D1140" s="17">
        <v>2001</v>
      </c>
    </row>
    <row r="1141" spans="1:4">
      <c r="A1141" s="16" t="s">
        <v>41</v>
      </c>
      <c r="B1141" s="16" t="s">
        <v>12</v>
      </c>
      <c r="C1141" s="17">
        <v>16231</v>
      </c>
      <c r="D1141" s="17">
        <v>2001</v>
      </c>
    </row>
    <row r="1142" spans="1:4">
      <c r="A1142" s="16" t="s">
        <v>36</v>
      </c>
      <c r="B1142" s="16" t="s">
        <v>12</v>
      </c>
      <c r="C1142" s="17">
        <v>16144</v>
      </c>
      <c r="D1142" s="17">
        <v>2001</v>
      </c>
    </row>
    <row r="1143" spans="1:4">
      <c r="A1143" s="16" t="s">
        <v>39</v>
      </c>
      <c r="B1143" s="16" t="s">
        <v>14</v>
      </c>
      <c r="C1143" s="17">
        <v>15920</v>
      </c>
      <c r="D1143" s="17">
        <v>2001</v>
      </c>
    </row>
    <row r="1144" spans="1:4">
      <c r="A1144" s="16" t="s">
        <v>47</v>
      </c>
      <c r="B1144" s="16" t="s">
        <v>14</v>
      </c>
      <c r="C1144" s="17">
        <v>15866</v>
      </c>
      <c r="D1144" s="17">
        <v>2001</v>
      </c>
    </row>
    <row r="1145" spans="1:4">
      <c r="A1145" s="16" t="s">
        <v>33</v>
      </c>
      <c r="B1145" s="16" t="s">
        <v>14</v>
      </c>
      <c r="C1145" s="17">
        <v>14790</v>
      </c>
      <c r="D1145" s="17">
        <v>2001</v>
      </c>
    </row>
    <row r="1146" spans="1:4">
      <c r="A1146" s="16" t="s">
        <v>51</v>
      </c>
      <c r="B1146" s="16" t="s">
        <v>14</v>
      </c>
      <c r="C1146" s="17">
        <v>13977</v>
      </c>
      <c r="D1146" s="17">
        <v>2001</v>
      </c>
    </row>
    <row r="1147" spans="1:4">
      <c r="A1147" s="16" t="s">
        <v>38</v>
      </c>
      <c r="B1147" s="16" t="s">
        <v>14</v>
      </c>
      <c r="C1147" s="17">
        <v>13923</v>
      </c>
      <c r="D1147" s="17">
        <v>2001</v>
      </c>
    </row>
    <row r="1148" spans="1:4">
      <c r="A1148" s="16" t="s">
        <v>50</v>
      </c>
      <c r="B1148" s="16" t="s">
        <v>14</v>
      </c>
      <c r="C1148" s="17">
        <v>13325</v>
      </c>
      <c r="D1148" s="17">
        <v>2001</v>
      </c>
    </row>
    <row r="1149" spans="1:4">
      <c r="A1149" s="16" t="s">
        <v>49</v>
      </c>
      <c r="B1149" s="16" t="s">
        <v>14</v>
      </c>
      <c r="C1149" s="17">
        <v>12782</v>
      </c>
      <c r="D1149" s="17">
        <v>2001</v>
      </c>
    </row>
    <row r="1150" spans="1:4">
      <c r="A1150" s="16" t="s">
        <v>20</v>
      </c>
      <c r="B1150" s="16" t="s">
        <v>12</v>
      </c>
      <c r="C1150" s="17">
        <v>12666</v>
      </c>
      <c r="D1150" s="17">
        <v>2001</v>
      </c>
    </row>
    <row r="1151" spans="1:4">
      <c r="A1151" s="16" t="s">
        <v>16</v>
      </c>
      <c r="B1151" s="16" t="s">
        <v>12</v>
      </c>
      <c r="C1151" s="17">
        <v>10164</v>
      </c>
      <c r="D1151" s="17">
        <v>2001</v>
      </c>
    </row>
    <row r="1152" spans="1:4">
      <c r="A1152" s="16" t="s">
        <v>40</v>
      </c>
      <c r="B1152" s="16" t="s">
        <v>14</v>
      </c>
      <c r="C1152" s="17">
        <v>9554</v>
      </c>
      <c r="D1152" s="17">
        <v>2001</v>
      </c>
    </row>
    <row r="1153" spans="1:4">
      <c r="A1153" s="16" t="s">
        <v>13</v>
      </c>
      <c r="B1153" s="16" t="s">
        <v>14</v>
      </c>
      <c r="C1153" s="17">
        <v>8921</v>
      </c>
      <c r="D1153" s="17">
        <v>2001</v>
      </c>
    </row>
    <row r="1154" spans="1:4">
      <c r="A1154" s="16" t="s">
        <v>32</v>
      </c>
      <c r="B1154" s="16" t="s">
        <v>14</v>
      </c>
      <c r="C1154" s="17">
        <v>7820</v>
      </c>
      <c r="D1154" s="17">
        <v>2001</v>
      </c>
    </row>
    <row r="1155" spans="1:4">
      <c r="A1155" s="16" t="s">
        <v>42</v>
      </c>
      <c r="B1155" s="16" t="s">
        <v>14</v>
      </c>
      <c r="C1155" s="17">
        <v>6976</v>
      </c>
      <c r="D1155" s="17">
        <v>2001</v>
      </c>
    </row>
    <row r="1156" spans="1:4">
      <c r="A1156" s="16" t="s">
        <v>30</v>
      </c>
      <c r="B1156" s="16" t="s">
        <v>14</v>
      </c>
      <c r="C1156" s="17">
        <v>6612</v>
      </c>
      <c r="D1156" s="17">
        <v>2001</v>
      </c>
    </row>
    <row r="1157" spans="1:4">
      <c r="A1157" s="16" t="s">
        <v>23</v>
      </c>
      <c r="B1157" s="16" t="s">
        <v>14</v>
      </c>
      <c r="C1157" s="17">
        <v>5032</v>
      </c>
      <c r="D1157" s="17">
        <v>2001</v>
      </c>
    </row>
    <row r="1158" spans="1:4">
      <c r="A1158" s="16" t="s">
        <v>26</v>
      </c>
      <c r="B1158" s="16" t="s">
        <v>14</v>
      </c>
      <c r="C1158" s="17">
        <v>4880</v>
      </c>
      <c r="D1158" s="17">
        <v>2001</v>
      </c>
    </row>
    <row r="1159" spans="1:4">
      <c r="A1159" s="16" t="s">
        <v>27</v>
      </c>
      <c r="B1159" s="16" t="s">
        <v>14</v>
      </c>
      <c r="C1159" s="17">
        <v>4145</v>
      </c>
      <c r="D1159" s="17">
        <v>2001</v>
      </c>
    </row>
    <row r="1160" spans="1:4">
      <c r="A1160" s="16" t="s">
        <v>22</v>
      </c>
      <c r="B1160" s="16" t="s">
        <v>14</v>
      </c>
      <c r="C1160" s="17">
        <v>2938</v>
      </c>
      <c r="D1160" s="17">
        <v>2001</v>
      </c>
    </row>
    <row r="1161" spans="1:4">
      <c r="A1161" s="16" t="s">
        <v>29</v>
      </c>
      <c r="B1161" s="16" t="s">
        <v>14</v>
      </c>
      <c r="C1161" s="17">
        <v>2274</v>
      </c>
      <c r="D1161" s="17">
        <v>2001</v>
      </c>
    </row>
    <row r="1162" spans="1:4">
      <c r="A1162" s="16" t="s">
        <v>46</v>
      </c>
      <c r="B1162" s="16" t="s">
        <v>12</v>
      </c>
      <c r="C1162" s="17">
        <v>30583</v>
      </c>
      <c r="D1162" s="17">
        <v>2002</v>
      </c>
    </row>
    <row r="1163" spans="1:4">
      <c r="A1163" s="16" t="s">
        <v>11</v>
      </c>
      <c r="B1163" s="16" t="s">
        <v>12</v>
      </c>
      <c r="C1163" s="17">
        <v>28256</v>
      </c>
      <c r="D1163" s="17">
        <v>2002</v>
      </c>
    </row>
    <row r="1164" spans="1:4">
      <c r="A1164" s="16" t="s">
        <v>37</v>
      </c>
      <c r="B1164" s="16" t="s">
        <v>12</v>
      </c>
      <c r="C1164" s="17">
        <v>25997</v>
      </c>
      <c r="D1164" s="17">
        <v>2002</v>
      </c>
    </row>
    <row r="1165" spans="1:4">
      <c r="A1165" s="16" t="s">
        <v>24</v>
      </c>
      <c r="B1165" s="16" t="s">
        <v>12</v>
      </c>
      <c r="C1165" s="17">
        <v>25154</v>
      </c>
      <c r="D1165" s="17">
        <v>2002</v>
      </c>
    </row>
    <row r="1166" spans="1:4">
      <c r="A1166" s="16" t="s">
        <v>45</v>
      </c>
      <c r="B1166" s="16" t="s">
        <v>14</v>
      </c>
      <c r="C1166" s="17">
        <v>24468</v>
      </c>
      <c r="D1166" s="17">
        <v>2002</v>
      </c>
    </row>
    <row r="1167" spans="1:4">
      <c r="A1167" s="16" t="s">
        <v>34</v>
      </c>
      <c r="B1167" s="16" t="s">
        <v>12</v>
      </c>
      <c r="C1167" s="17">
        <v>22030</v>
      </c>
      <c r="D1167" s="17">
        <v>2002</v>
      </c>
    </row>
    <row r="1168" spans="1:4">
      <c r="A1168" s="16" t="s">
        <v>28</v>
      </c>
      <c r="B1168" s="16" t="s">
        <v>12</v>
      </c>
      <c r="C1168" s="17">
        <v>21913</v>
      </c>
      <c r="D1168" s="17">
        <v>2002</v>
      </c>
    </row>
    <row r="1169" spans="1:4">
      <c r="A1169" s="16" t="s">
        <v>15</v>
      </c>
      <c r="B1169" s="16" t="s">
        <v>12</v>
      </c>
      <c r="C1169" s="17">
        <v>21687</v>
      </c>
      <c r="D1169" s="17">
        <v>2002</v>
      </c>
    </row>
    <row r="1170" spans="1:4">
      <c r="A1170" s="16" t="s">
        <v>44</v>
      </c>
      <c r="B1170" s="16" t="s">
        <v>12</v>
      </c>
      <c r="C1170" s="17">
        <v>21390</v>
      </c>
      <c r="D1170" s="17">
        <v>2002</v>
      </c>
    </row>
    <row r="1171" spans="1:4">
      <c r="A1171" s="16" t="s">
        <v>25</v>
      </c>
      <c r="B1171" s="16" t="s">
        <v>12</v>
      </c>
      <c r="C1171" s="17">
        <v>21337</v>
      </c>
      <c r="D1171" s="17">
        <v>2002</v>
      </c>
    </row>
    <row r="1172" spans="1:4">
      <c r="A1172" s="16" t="s">
        <v>21</v>
      </c>
      <c r="B1172" s="16" t="s">
        <v>12</v>
      </c>
      <c r="C1172" s="17">
        <v>20133</v>
      </c>
      <c r="D1172" s="17">
        <v>2002</v>
      </c>
    </row>
    <row r="1173" spans="1:4">
      <c r="A1173" s="16" t="s">
        <v>31</v>
      </c>
      <c r="B1173" s="16" t="s">
        <v>12</v>
      </c>
      <c r="C1173" s="17">
        <v>19590</v>
      </c>
      <c r="D1173" s="17">
        <v>2002</v>
      </c>
    </row>
    <row r="1174" spans="1:4">
      <c r="A1174" s="16" t="s">
        <v>52</v>
      </c>
      <c r="B1174" s="16" t="s">
        <v>14</v>
      </c>
      <c r="C1174" s="17">
        <v>18827</v>
      </c>
      <c r="D1174" s="17">
        <v>2002</v>
      </c>
    </row>
    <row r="1175" spans="1:4">
      <c r="A1175" s="16" t="s">
        <v>18</v>
      </c>
      <c r="B1175" s="16" t="s">
        <v>12</v>
      </c>
      <c r="C1175" s="17">
        <v>18697</v>
      </c>
      <c r="D1175" s="17">
        <v>2002</v>
      </c>
    </row>
    <row r="1176" spans="1:4">
      <c r="A1176" s="16" t="s">
        <v>35</v>
      </c>
      <c r="B1176" s="16" t="s">
        <v>12</v>
      </c>
      <c r="C1176" s="17">
        <v>17659</v>
      </c>
      <c r="D1176" s="17">
        <v>2002</v>
      </c>
    </row>
    <row r="1177" spans="1:4">
      <c r="A1177" s="16" t="s">
        <v>19</v>
      </c>
      <c r="B1177" s="16" t="s">
        <v>12</v>
      </c>
      <c r="C1177" s="17">
        <v>17468</v>
      </c>
      <c r="D1177" s="17">
        <v>2002</v>
      </c>
    </row>
    <row r="1178" spans="1:4">
      <c r="A1178" s="16" t="s">
        <v>17</v>
      </c>
      <c r="B1178" s="16" t="s">
        <v>12</v>
      </c>
      <c r="C1178" s="17">
        <v>16966</v>
      </c>
      <c r="D1178" s="17">
        <v>2002</v>
      </c>
    </row>
    <row r="1179" spans="1:4">
      <c r="A1179" s="16" t="s">
        <v>50</v>
      </c>
      <c r="B1179" s="16" t="s">
        <v>14</v>
      </c>
      <c r="C1179" s="17">
        <v>16554</v>
      </c>
      <c r="D1179" s="17">
        <v>2002</v>
      </c>
    </row>
    <row r="1180" spans="1:4">
      <c r="A1180" s="16" t="s">
        <v>43</v>
      </c>
      <c r="B1180" s="16" t="s">
        <v>12</v>
      </c>
      <c r="C1180" s="17">
        <v>16281</v>
      </c>
      <c r="D1180" s="17">
        <v>2002</v>
      </c>
    </row>
    <row r="1181" spans="1:4">
      <c r="A1181" s="16" t="s">
        <v>36</v>
      </c>
      <c r="B1181" s="16" t="s">
        <v>12</v>
      </c>
      <c r="C1181" s="17">
        <v>15513</v>
      </c>
      <c r="D1181" s="17">
        <v>2002</v>
      </c>
    </row>
    <row r="1182" spans="1:4">
      <c r="A1182" s="16" t="s">
        <v>48</v>
      </c>
      <c r="B1182" s="16" t="s">
        <v>14</v>
      </c>
      <c r="C1182" s="17">
        <v>15344</v>
      </c>
      <c r="D1182" s="17">
        <v>2002</v>
      </c>
    </row>
    <row r="1183" spans="1:4">
      <c r="A1183" s="16" t="s">
        <v>41</v>
      </c>
      <c r="B1183" s="16" t="s">
        <v>12</v>
      </c>
      <c r="C1183" s="17">
        <v>14905</v>
      </c>
      <c r="D1183" s="17">
        <v>2002</v>
      </c>
    </row>
    <row r="1184" spans="1:4">
      <c r="A1184" s="16" t="s">
        <v>39</v>
      </c>
      <c r="B1184" s="16" t="s">
        <v>14</v>
      </c>
      <c r="C1184" s="17">
        <v>14771</v>
      </c>
      <c r="D1184" s="17">
        <v>2002</v>
      </c>
    </row>
    <row r="1185" spans="1:4">
      <c r="A1185" s="16" t="s">
        <v>47</v>
      </c>
      <c r="B1185" s="16" t="s">
        <v>14</v>
      </c>
      <c r="C1185" s="17">
        <v>14671</v>
      </c>
      <c r="D1185" s="17">
        <v>2002</v>
      </c>
    </row>
    <row r="1186" spans="1:4">
      <c r="A1186" s="16" t="s">
        <v>51</v>
      </c>
      <c r="B1186" s="16" t="s">
        <v>14</v>
      </c>
      <c r="C1186" s="17">
        <v>14630</v>
      </c>
      <c r="D1186" s="17">
        <v>2002</v>
      </c>
    </row>
    <row r="1187" spans="1:4">
      <c r="A1187" s="16" t="s">
        <v>33</v>
      </c>
      <c r="B1187" s="16" t="s">
        <v>14</v>
      </c>
      <c r="C1187" s="17">
        <v>14615</v>
      </c>
      <c r="D1187" s="17">
        <v>2002</v>
      </c>
    </row>
    <row r="1188" spans="1:4">
      <c r="A1188" s="16" t="s">
        <v>49</v>
      </c>
      <c r="B1188" s="16" t="s">
        <v>14</v>
      </c>
      <c r="C1188" s="17">
        <v>12325</v>
      </c>
      <c r="D1188" s="17">
        <v>2002</v>
      </c>
    </row>
    <row r="1189" spans="1:4">
      <c r="A1189" s="16" t="s">
        <v>20</v>
      </c>
      <c r="B1189" s="16" t="s">
        <v>12</v>
      </c>
      <c r="C1189" s="17">
        <v>12030</v>
      </c>
      <c r="D1189" s="17">
        <v>2002</v>
      </c>
    </row>
    <row r="1190" spans="1:4">
      <c r="A1190" s="16" t="s">
        <v>38</v>
      </c>
      <c r="B1190" s="16" t="s">
        <v>14</v>
      </c>
      <c r="C1190" s="17">
        <v>11921</v>
      </c>
      <c r="D1190" s="17">
        <v>2002</v>
      </c>
    </row>
    <row r="1191" spans="1:4">
      <c r="A1191" s="16" t="s">
        <v>16</v>
      </c>
      <c r="B1191" s="16" t="s">
        <v>12</v>
      </c>
      <c r="C1191" s="17">
        <v>9956</v>
      </c>
      <c r="D1191" s="17">
        <v>2002</v>
      </c>
    </row>
    <row r="1192" spans="1:4">
      <c r="A1192" s="16" t="s">
        <v>40</v>
      </c>
      <c r="B1192" s="16" t="s">
        <v>14</v>
      </c>
      <c r="C1192" s="17">
        <v>8942</v>
      </c>
      <c r="D1192" s="17">
        <v>2002</v>
      </c>
    </row>
    <row r="1193" spans="1:4">
      <c r="A1193" s="16" t="s">
        <v>13</v>
      </c>
      <c r="B1193" s="16" t="s">
        <v>14</v>
      </c>
      <c r="C1193" s="17">
        <v>8539</v>
      </c>
      <c r="D1193" s="17">
        <v>2002</v>
      </c>
    </row>
    <row r="1194" spans="1:4">
      <c r="A1194" s="16" t="s">
        <v>32</v>
      </c>
      <c r="B1194" s="16" t="s">
        <v>14</v>
      </c>
      <c r="C1194" s="17">
        <v>6973</v>
      </c>
      <c r="D1194" s="17">
        <v>2002</v>
      </c>
    </row>
    <row r="1195" spans="1:4">
      <c r="A1195" s="16" t="s">
        <v>30</v>
      </c>
      <c r="B1195" s="16" t="s">
        <v>14</v>
      </c>
      <c r="C1195" s="17">
        <v>6269</v>
      </c>
      <c r="D1195" s="17">
        <v>2002</v>
      </c>
    </row>
    <row r="1196" spans="1:4">
      <c r="A1196" s="16" t="s">
        <v>42</v>
      </c>
      <c r="B1196" s="16" t="s">
        <v>14</v>
      </c>
      <c r="C1196" s="17">
        <v>6143</v>
      </c>
      <c r="D1196" s="17">
        <v>2002</v>
      </c>
    </row>
    <row r="1197" spans="1:4">
      <c r="A1197" s="16" t="s">
        <v>23</v>
      </c>
      <c r="B1197" s="16" t="s">
        <v>14</v>
      </c>
      <c r="C1197" s="17">
        <v>4949</v>
      </c>
      <c r="D1197" s="17">
        <v>2002</v>
      </c>
    </row>
    <row r="1198" spans="1:4">
      <c r="A1198" s="16" t="s">
        <v>26</v>
      </c>
      <c r="B1198" s="16" t="s">
        <v>14</v>
      </c>
      <c r="C1198" s="17">
        <v>4790</v>
      </c>
      <c r="D1198" s="17">
        <v>2002</v>
      </c>
    </row>
    <row r="1199" spans="1:4">
      <c r="A1199" s="16" t="s">
        <v>27</v>
      </c>
      <c r="B1199" s="16" t="s">
        <v>14</v>
      </c>
      <c r="C1199" s="17">
        <v>3769</v>
      </c>
      <c r="D1199" s="17">
        <v>2002</v>
      </c>
    </row>
    <row r="1200" spans="1:4">
      <c r="A1200" s="16" t="s">
        <v>22</v>
      </c>
      <c r="B1200" s="16" t="s">
        <v>14</v>
      </c>
      <c r="C1200" s="17">
        <v>3095</v>
      </c>
      <c r="D1200" s="17">
        <v>2002</v>
      </c>
    </row>
    <row r="1201" spans="1:4">
      <c r="A1201" s="16" t="s">
        <v>29</v>
      </c>
      <c r="B1201" s="16" t="s">
        <v>14</v>
      </c>
      <c r="C1201" s="17">
        <v>2068</v>
      </c>
      <c r="D1201" s="17">
        <v>2002</v>
      </c>
    </row>
    <row r="1202" spans="1:4">
      <c r="A1202" s="16" t="s">
        <v>46</v>
      </c>
      <c r="B1202" s="16" t="s">
        <v>12</v>
      </c>
      <c r="C1202" s="17">
        <v>29650</v>
      </c>
      <c r="D1202" s="17">
        <v>2003</v>
      </c>
    </row>
    <row r="1203" spans="1:4">
      <c r="A1203" s="16" t="s">
        <v>11</v>
      </c>
      <c r="B1203" s="16" t="s">
        <v>12</v>
      </c>
      <c r="C1203" s="17">
        <v>27126</v>
      </c>
      <c r="D1203" s="17">
        <v>2003</v>
      </c>
    </row>
    <row r="1204" spans="1:4">
      <c r="A1204" s="16" t="s">
        <v>45</v>
      </c>
      <c r="B1204" s="16" t="s">
        <v>14</v>
      </c>
      <c r="C1204" s="17">
        <v>25691</v>
      </c>
      <c r="D1204" s="17">
        <v>2003</v>
      </c>
    </row>
    <row r="1205" spans="1:4">
      <c r="A1205" s="16" t="s">
        <v>37</v>
      </c>
      <c r="B1205" s="16" t="s">
        <v>12</v>
      </c>
      <c r="C1205" s="17">
        <v>25103</v>
      </c>
      <c r="D1205" s="17">
        <v>2003</v>
      </c>
    </row>
    <row r="1206" spans="1:4">
      <c r="A1206" s="16" t="s">
        <v>24</v>
      </c>
      <c r="B1206" s="16" t="s">
        <v>12</v>
      </c>
      <c r="C1206" s="17">
        <v>24009</v>
      </c>
      <c r="D1206" s="17">
        <v>2003</v>
      </c>
    </row>
    <row r="1207" spans="1:4">
      <c r="A1207" s="16" t="s">
        <v>50</v>
      </c>
      <c r="B1207" s="16" t="s">
        <v>14</v>
      </c>
      <c r="C1207" s="17">
        <v>22714</v>
      </c>
      <c r="D1207" s="17">
        <v>2003</v>
      </c>
    </row>
    <row r="1208" spans="1:4">
      <c r="A1208" s="16" t="s">
        <v>34</v>
      </c>
      <c r="B1208" s="16" t="s">
        <v>12</v>
      </c>
      <c r="C1208" s="17">
        <v>22160</v>
      </c>
      <c r="D1208" s="17">
        <v>2003</v>
      </c>
    </row>
    <row r="1209" spans="1:4">
      <c r="A1209" s="16" t="s">
        <v>28</v>
      </c>
      <c r="B1209" s="16" t="s">
        <v>12</v>
      </c>
      <c r="C1209" s="17">
        <v>21382</v>
      </c>
      <c r="D1209" s="17">
        <v>2003</v>
      </c>
    </row>
    <row r="1210" spans="1:4">
      <c r="A1210" s="16" t="s">
        <v>25</v>
      </c>
      <c r="B1210" s="16" t="s">
        <v>12</v>
      </c>
      <c r="C1210" s="17">
        <v>21063</v>
      </c>
      <c r="D1210" s="17">
        <v>2003</v>
      </c>
    </row>
    <row r="1211" spans="1:4">
      <c r="A1211" s="16" t="s">
        <v>15</v>
      </c>
      <c r="B1211" s="16" t="s">
        <v>12</v>
      </c>
      <c r="C1211" s="17">
        <v>20753</v>
      </c>
      <c r="D1211" s="17">
        <v>2003</v>
      </c>
    </row>
    <row r="1212" spans="1:4">
      <c r="A1212" s="16" t="s">
        <v>31</v>
      </c>
      <c r="B1212" s="16" t="s">
        <v>12</v>
      </c>
      <c r="C1212" s="17">
        <v>20149</v>
      </c>
      <c r="D1212" s="17">
        <v>2003</v>
      </c>
    </row>
    <row r="1213" spans="1:4">
      <c r="A1213" s="16" t="s">
        <v>21</v>
      </c>
      <c r="B1213" s="16" t="s">
        <v>12</v>
      </c>
      <c r="C1213" s="17">
        <v>19996</v>
      </c>
      <c r="D1213" s="17">
        <v>2003</v>
      </c>
    </row>
    <row r="1214" spans="1:4">
      <c r="A1214" s="16" t="s">
        <v>44</v>
      </c>
      <c r="B1214" s="16" t="s">
        <v>12</v>
      </c>
      <c r="C1214" s="17">
        <v>19696</v>
      </c>
      <c r="D1214" s="17">
        <v>2003</v>
      </c>
    </row>
    <row r="1215" spans="1:4">
      <c r="A1215" s="16" t="s">
        <v>35</v>
      </c>
      <c r="B1215" s="16" t="s">
        <v>12</v>
      </c>
      <c r="C1215" s="17">
        <v>19577</v>
      </c>
      <c r="D1215" s="17">
        <v>2003</v>
      </c>
    </row>
    <row r="1216" spans="1:4">
      <c r="A1216" s="16" t="s">
        <v>18</v>
      </c>
      <c r="B1216" s="16" t="s">
        <v>12</v>
      </c>
      <c r="C1216" s="17">
        <v>18631</v>
      </c>
      <c r="D1216" s="17">
        <v>2003</v>
      </c>
    </row>
    <row r="1217" spans="1:4">
      <c r="A1217" s="16" t="s">
        <v>52</v>
      </c>
      <c r="B1217" s="16" t="s">
        <v>14</v>
      </c>
      <c r="C1217" s="17">
        <v>17638</v>
      </c>
      <c r="D1217" s="17">
        <v>2003</v>
      </c>
    </row>
    <row r="1218" spans="1:4">
      <c r="A1218" s="16" t="s">
        <v>19</v>
      </c>
      <c r="B1218" s="16" t="s">
        <v>12</v>
      </c>
      <c r="C1218" s="17">
        <v>17243</v>
      </c>
      <c r="D1218" s="17">
        <v>2003</v>
      </c>
    </row>
    <row r="1219" spans="1:4">
      <c r="A1219" s="16" t="s">
        <v>17</v>
      </c>
      <c r="B1219" s="16" t="s">
        <v>12</v>
      </c>
      <c r="C1219" s="17">
        <v>16895</v>
      </c>
      <c r="D1219" s="17">
        <v>2003</v>
      </c>
    </row>
    <row r="1220" spans="1:4">
      <c r="A1220" s="16" t="s">
        <v>51</v>
      </c>
      <c r="B1220" s="16" t="s">
        <v>14</v>
      </c>
      <c r="C1220" s="17">
        <v>16152</v>
      </c>
      <c r="D1220" s="17">
        <v>2003</v>
      </c>
    </row>
    <row r="1221" spans="1:4">
      <c r="A1221" s="16" t="s">
        <v>43</v>
      </c>
      <c r="B1221" s="16" t="s">
        <v>12</v>
      </c>
      <c r="C1221" s="17">
        <v>15244</v>
      </c>
      <c r="D1221" s="17">
        <v>2003</v>
      </c>
    </row>
    <row r="1222" spans="1:4">
      <c r="A1222" s="16" t="s">
        <v>36</v>
      </c>
      <c r="B1222" s="16" t="s">
        <v>12</v>
      </c>
      <c r="C1222" s="17">
        <v>14992</v>
      </c>
      <c r="D1222" s="17">
        <v>2003</v>
      </c>
    </row>
    <row r="1223" spans="1:4">
      <c r="A1223" s="16" t="s">
        <v>48</v>
      </c>
      <c r="B1223" s="16" t="s">
        <v>14</v>
      </c>
      <c r="C1223" s="17">
        <v>14517</v>
      </c>
      <c r="D1223" s="17">
        <v>2003</v>
      </c>
    </row>
    <row r="1224" spans="1:4">
      <c r="A1224" s="16" t="s">
        <v>33</v>
      </c>
      <c r="B1224" s="16" t="s">
        <v>14</v>
      </c>
      <c r="C1224" s="17">
        <v>14116</v>
      </c>
      <c r="D1224" s="17">
        <v>2003</v>
      </c>
    </row>
    <row r="1225" spans="1:4">
      <c r="A1225" s="16" t="s">
        <v>47</v>
      </c>
      <c r="B1225" s="16" t="s">
        <v>14</v>
      </c>
      <c r="C1225" s="17">
        <v>13869</v>
      </c>
      <c r="D1225" s="17">
        <v>2003</v>
      </c>
    </row>
    <row r="1226" spans="1:4">
      <c r="A1226" s="16" t="s">
        <v>39</v>
      </c>
      <c r="B1226" s="16" t="s">
        <v>14</v>
      </c>
      <c r="C1226" s="17">
        <v>13779</v>
      </c>
      <c r="D1226" s="17">
        <v>2003</v>
      </c>
    </row>
    <row r="1227" spans="1:4">
      <c r="A1227" s="16" t="s">
        <v>41</v>
      </c>
      <c r="B1227" s="16" t="s">
        <v>12</v>
      </c>
      <c r="C1227" s="17">
        <v>13653</v>
      </c>
      <c r="D1227" s="17">
        <v>2003</v>
      </c>
    </row>
    <row r="1228" spans="1:4">
      <c r="A1228" s="16" t="s">
        <v>20</v>
      </c>
      <c r="B1228" s="16" t="s">
        <v>12</v>
      </c>
      <c r="C1228" s="17">
        <v>11397</v>
      </c>
      <c r="D1228" s="17">
        <v>2003</v>
      </c>
    </row>
    <row r="1229" spans="1:4">
      <c r="A1229" s="16" t="s">
        <v>49</v>
      </c>
      <c r="B1229" s="16" t="s">
        <v>14</v>
      </c>
      <c r="C1229" s="17">
        <v>11051</v>
      </c>
      <c r="D1229" s="17">
        <v>2003</v>
      </c>
    </row>
    <row r="1230" spans="1:4">
      <c r="A1230" s="16" t="s">
        <v>38</v>
      </c>
      <c r="B1230" s="16" t="s">
        <v>14</v>
      </c>
      <c r="C1230" s="17">
        <v>10452</v>
      </c>
      <c r="D1230" s="17">
        <v>2003</v>
      </c>
    </row>
    <row r="1231" spans="1:4">
      <c r="A1231" s="16" t="s">
        <v>16</v>
      </c>
      <c r="B1231" s="16" t="s">
        <v>12</v>
      </c>
      <c r="C1231" s="17">
        <v>9822</v>
      </c>
      <c r="D1231" s="17">
        <v>2003</v>
      </c>
    </row>
    <row r="1232" spans="1:4">
      <c r="A1232" s="16" t="s">
        <v>40</v>
      </c>
      <c r="B1232" s="16" t="s">
        <v>14</v>
      </c>
      <c r="C1232" s="17">
        <v>7990</v>
      </c>
      <c r="D1232" s="17">
        <v>2003</v>
      </c>
    </row>
    <row r="1233" spans="1:4">
      <c r="A1233" s="16" t="s">
        <v>13</v>
      </c>
      <c r="B1233" s="16" t="s">
        <v>14</v>
      </c>
      <c r="C1233" s="17">
        <v>7566</v>
      </c>
      <c r="D1233" s="17">
        <v>2003</v>
      </c>
    </row>
    <row r="1234" spans="1:4">
      <c r="A1234" s="16" t="s">
        <v>32</v>
      </c>
      <c r="B1234" s="16" t="s">
        <v>14</v>
      </c>
      <c r="C1234" s="17">
        <v>6235</v>
      </c>
      <c r="D1234" s="17">
        <v>2003</v>
      </c>
    </row>
    <row r="1235" spans="1:4">
      <c r="A1235" s="16" t="s">
        <v>30</v>
      </c>
      <c r="B1235" s="16" t="s">
        <v>14</v>
      </c>
      <c r="C1235" s="17">
        <v>5602</v>
      </c>
      <c r="D1235" s="17">
        <v>2003</v>
      </c>
    </row>
    <row r="1236" spans="1:4">
      <c r="A1236" s="16" t="s">
        <v>42</v>
      </c>
      <c r="B1236" s="16" t="s">
        <v>14</v>
      </c>
      <c r="C1236" s="17">
        <v>5347</v>
      </c>
      <c r="D1236" s="17">
        <v>2003</v>
      </c>
    </row>
    <row r="1237" spans="1:4">
      <c r="A1237" s="16" t="s">
        <v>23</v>
      </c>
      <c r="B1237" s="16" t="s">
        <v>14</v>
      </c>
      <c r="C1237" s="17">
        <v>4872</v>
      </c>
      <c r="D1237" s="17">
        <v>2003</v>
      </c>
    </row>
    <row r="1238" spans="1:4">
      <c r="A1238" s="16" t="s">
        <v>26</v>
      </c>
      <c r="B1238" s="16" t="s">
        <v>14</v>
      </c>
      <c r="C1238" s="17">
        <v>4825</v>
      </c>
      <c r="D1238" s="17">
        <v>2003</v>
      </c>
    </row>
    <row r="1239" spans="1:4">
      <c r="A1239" s="16" t="s">
        <v>27</v>
      </c>
      <c r="B1239" s="16" t="s">
        <v>14</v>
      </c>
      <c r="C1239" s="17">
        <v>3501</v>
      </c>
      <c r="D1239" s="17">
        <v>2003</v>
      </c>
    </row>
    <row r="1240" spans="1:4">
      <c r="A1240" s="16" t="s">
        <v>22</v>
      </c>
      <c r="B1240" s="16" t="s">
        <v>14</v>
      </c>
      <c r="C1240" s="17">
        <v>2880</v>
      </c>
      <c r="D1240" s="17">
        <v>2003</v>
      </c>
    </row>
    <row r="1241" spans="1:4">
      <c r="A1241" s="16" t="s">
        <v>29</v>
      </c>
      <c r="B1241" s="16" t="s">
        <v>14</v>
      </c>
      <c r="C1241" s="17">
        <v>1617</v>
      </c>
      <c r="D1241" s="17">
        <v>2003</v>
      </c>
    </row>
    <row r="1242" spans="1:4">
      <c r="A1242" s="16" t="s">
        <v>46</v>
      </c>
      <c r="B1242" s="16" t="s">
        <v>12</v>
      </c>
      <c r="C1242" s="17">
        <v>27895</v>
      </c>
      <c r="D1242" s="17">
        <v>2004</v>
      </c>
    </row>
    <row r="1243" spans="1:4">
      <c r="A1243" s="16" t="s">
        <v>11</v>
      </c>
      <c r="B1243" s="16" t="s">
        <v>12</v>
      </c>
      <c r="C1243" s="17">
        <v>25465</v>
      </c>
      <c r="D1243" s="17">
        <v>2004</v>
      </c>
    </row>
    <row r="1244" spans="1:4">
      <c r="A1244" s="16" t="s">
        <v>45</v>
      </c>
      <c r="B1244" s="16" t="s">
        <v>14</v>
      </c>
      <c r="C1244" s="17">
        <v>25040</v>
      </c>
      <c r="D1244" s="17">
        <v>2004</v>
      </c>
    </row>
    <row r="1245" spans="1:4">
      <c r="A1245" s="16" t="s">
        <v>37</v>
      </c>
      <c r="B1245" s="16" t="s">
        <v>12</v>
      </c>
      <c r="C1245" s="17">
        <v>24210</v>
      </c>
      <c r="D1245" s="17">
        <v>2004</v>
      </c>
    </row>
    <row r="1246" spans="1:4">
      <c r="A1246" s="16" t="s">
        <v>24</v>
      </c>
      <c r="B1246" s="16" t="s">
        <v>12</v>
      </c>
      <c r="C1246" s="17">
        <v>22881</v>
      </c>
      <c r="D1246" s="17">
        <v>2004</v>
      </c>
    </row>
    <row r="1247" spans="1:4">
      <c r="A1247" s="16" t="s">
        <v>34</v>
      </c>
      <c r="B1247" s="16" t="s">
        <v>12</v>
      </c>
      <c r="C1247" s="17">
        <v>21712</v>
      </c>
      <c r="D1247" s="17">
        <v>2004</v>
      </c>
    </row>
    <row r="1248" spans="1:4">
      <c r="A1248" s="16" t="s">
        <v>50</v>
      </c>
      <c r="B1248" s="16" t="s">
        <v>14</v>
      </c>
      <c r="C1248" s="17">
        <v>21617</v>
      </c>
      <c r="D1248" s="17">
        <v>2004</v>
      </c>
    </row>
    <row r="1249" spans="1:4">
      <c r="A1249" s="16" t="s">
        <v>25</v>
      </c>
      <c r="B1249" s="16" t="s">
        <v>12</v>
      </c>
      <c r="C1249" s="17">
        <v>21000</v>
      </c>
      <c r="D1249" s="17">
        <v>2004</v>
      </c>
    </row>
    <row r="1250" spans="1:4">
      <c r="A1250" s="16" t="s">
        <v>21</v>
      </c>
      <c r="B1250" s="16" t="s">
        <v>12</v>
      </c>
      <c r="C1250" s="17">
        <v>20233</v>
      </c>
      <c r="D1250" s="17">
        <v>2004</v>
      </c>
    </row>
    <row r="1251" spans="1:4">
      <c r="A1251" s="16" t="s">
        <v>28</v>
      </c>
      <c r="B1251" s="16" t="s">
        <v>12</v>
      </c>
      <c r="C1251" s="17">
        <v>20139</v>
      </c>
      <c r="D1251" s="17">
        <v>2004</v>
      </c>
    </row>
    <row r="1252" spans="1:4">
      <c r="A1252" s="16" t="s">
        <v>15</v>
      </c>
      <c r="B1252" s="16" t="s">
        <v>12</v>
      </c>
      <c r="C1252" s="17">
        <v>19637</v>
      </c>
      <c r="D1252" s="17">
        <v>2004</v>
      </c>
    </row>
    <row r="1253" spans="1:4">
      <c r="A1253" s="16" t="s">
        <v>31</v>
      </c>
      <c r="B1253" s="16" t="s">
        <v>12</v>
      </c>
      <c r="C1253" s="17">
        <v>19612</v>
      </c>
      <c r="D1253" s="17">
        <v>2004</v>
      </c>
    </row>
    <row r="1254" spans="1:4">
      <c r="A1254" s="16" t="s">
        <v>35</v>
      </c>
      <c r="B1254" s="16" t="s">
        <v>12</v>
      </c>
      <c r="C1254" s="17">
        <v>19495</v>
      </c>
      <c r="D1254" s="17">
        <v>2004</v>
      </c>
    </row>
    <row r="1255" spans="1:4">
      <c r="A1255" s="16" t="s">
        <v>44</v>
      </c>
      <c r="B1255" s="16" t="s">
        <v>12</v>
      </c>
      <c r="C1255" s="17">
        <v>18519</v>
      </c>
      <c r="D1255" s="17">
        <v>2004</v>
      </c>
    </row>
    <row r="1256" spans="1:4">
      <c r="A1256" s="16" t="s">
        <v>18</v>
      </c>
      <c r="B1256" s="16" t="s">
        <v>12</v>
      </c>
      <c r="C1256" s="17">
        <v>18400</v>
      </c>
      <c r="D1256" s="17">
        <v>2004</v>
      </c>
    </row>
    <row r="1257" spans="1:4">
      <c r="A1257" s="16" t="s">
        <v>17</v>
      </c>
      <c r="B1257" s="16" t="s">
        <v>12</v>
      </c>
      <c r="C1257" s="17">
        <v>16468</v>
      </c>
      <c r="D1257" s="17">
        <v>2004</v>
      </c>
    </row>
    <row r="1258" spans="1:4">
      <c r="A1258" s="16" t="s">
        <v>19</v>
      </c>
      <c r="B1258" s="16" t="s">
        <v>12</v>
      </c>
      <c r="C1258" s="17">
        <v>16457</v>
      </c>
      <c r="D1258" s="17">
        <v>2004</v>
      </c>
    </row>
    <row r="1259" spans="1:4">
      <c r="A1259" s="16" t="s">
        <v>51</v>
      </c>
      <c r="B1259" s="16" t="s">
        <v>14</v>
      </c>
      <c r="C1259" s="17">
        <v>16107</v>
      </c>
      <c r="D1259" s="17">
        <v>2004</v>
      </c>
    </row>
    <row r="1260" spans="1:4">
      <c r="A1260" s="16" t="s">
        <v>52</v>
      </c>
      <c r="B1260" s="16" t="s">
        <v>14</v>
      </c>
      <c r="C1260" s="17">
        <v>15610</v>
      </c>
      <c r="D1260" s="17">
        <v>2004</v>
      </c>
    </row>
    <row r="1261" spans="1:4">
      <c r="A1261" s="16" t="s">
        <v>48</v>
      </c>
      <c r="B1261" s="16" t="s">
        <v>14</v>
      </c>
      <c r="C1261" s="17">
        <v>14375</v>
      </c>
      <c r="D1261" s="17">
        <v>2004</v>
      </c>
    </row>
    <row r="1262" spans="1:4">
      <c r="A1262" s="16" t="s">
        <v>36</v>
      </c>
      <c r="B1262" s="16" t="s">
        <v>12</v>
      </c>
      <c r="C1262" s="17">
        <v>14372</v>
      </c>
      <c r="D1262" s="17">
        <v>2004</v>
      </c>
    </row>
    <row r="1263" spans="1:4">
      <c r="A1263" s="16" t="s">
        <v>43</v>
      </c>
      <c r="B1263" s="16" t="s">
        <v>12</v>
      </c>
      <c r="C1263" s="17">
        <v>14133</v>
      </c>
      <c r="D1263" s="17">
        <v>2004</v>
      </c>
    </row>
    <row r="1264" spans="1:4">
      <c r="A1264" s="16" t="s">
        <v>47</v>
      </c>
      <c r="B1264" s="16" t="s">
        <v>14</v>
      </c>
      <c r="C1264" s="17">
        <v>13786</v>
      </c>
      <c r="D1264" s="17">
        <v>2004</v>
      </c>
    </row>
    <row r="1265" spans="1:4">
      <c r="A1265" s="16" t="s">
        <v>33</v>
      </c>
      <c r="B1265" s="16" t="s">
        <v>14</v>
      </c>
      <c r="C1265" s="17">
        <v>13568</v>
      </c>
      <c r="D1265" s="17">
        <v>2004</v>
      </c>
    </row>
    <row r="1266" spans="1:4">
      <c r="A1266" s="16" t="s">
        <v>39</v>
      </c>
      <c r="B1266" s="16" t="s">
        <v>14</v>
      </c>
      <c r="C1266" s="17">
        <v>12751</v>
      </c>
      <c r="D1266" s="17">
        <v>2004</v>
      </c>
    </row>
    <row r="1267" spans="1:4">
      <c r="A1267" s="16" t="s">
        <v>41</v>
      </c>
      <c r="B1267" s="16" t="s">
        <v>12</v>
      </c>
      <c r="C1267" s="17">
        <v>11879</v>
      </c>
      <c r="D1267" s="17">
        <v>2004</v>
      </c>
    </row>
    <row r="1268" spans="1:4">
      <c r="A1268" s="16" t="s">
        <v>20</v>
      </c>
      <c r="B1268" s="16" t="s">
        <v>12</v>
      </c>
      <c r="C1268" s="17">
        <v>10679</v>
      </c>
      <c r="D1268" s="17">
        <v>2004</v>
      </c>
    </row>
    <row r="1269" spans="1:4">
      <c r="A1269" s="16" t="s">
        <v>49</v>
      </c>
      <c r="B1269" s="16" t="s">
        <v>14</v>
      </c>
      <c r="C1269" s="17">
        <v>9983</v>
      </c>
      <c r="D1269" s="17">
        <v>2004</v>
      </c>
    </row>
    <row r="1270" spans="1:4">
      <c r="A1270" s="16" t="s">
        <v>38</v>
      </c>
      <c r="B1270" s="16" t="s">
        <v>14</v>
      </c>
      <c r="C1270" s="17">
        <v>9470</v>
      </c>
      <c r="D1270" s="17">
        <v>2004</v>
      </c>
    </row>
    <row r="1271" spans="1:4">
      <c r="A1271" s="16" t="s">
        <v>16</v>
      </c>
      <c r="B1271" s="16" t="s">
        <v>12</v>
      </c>
      <c r="C1271" s="17">
        <v>9063</v>
      </c>
      <c r="D1271" s="17">
        <v>2004</v>
      </c>
    </row>
    <row r="1272" spans="1:4">
      <c r="A1272" s="16" t="s">
        <v>40</v>
      </c>
      <c r="B1272" s="16" t="s">
        <v>14</v>
      </c>
      <c r="C1272" s="17">
        <v>6918</v>
      </c>
      <c r="D1272" s="17">
        <v>2004</v>
      </c>
    </row>
    <row r="1273" spans="1:4">
      <c r="A1273" s="16" t="s">
        <v>13</v>
      </c>
      <c r="B1273" s="16" t="s">
        <v>14</v>
      </c>
      <c r="C1273" s="17">
        <v>6545</v>
      </c>
      <c r="D1273" s="17">
        <v>2004</v>
      </c>
    </row>
    <row r="1274" spans="1:4">
      <c r="A1274" s="16" t="s">
        <v>32</v>
      </c>
      <c r="B1274" s="16" t="s">
        <v>14</v>
      </c>
      <c r="C1274" s="17">
        <v>5741</v>
      </c>
      <c r="D1274" s="17">
        <v>2004</v>
      </c>
    </row>
    <row r="1275" spans="1:4">
      <c r="A1275" s="16" t="s">
        <v>30</v>
      </c>
      <c r="B1275" s="16" t="s">
        <v>14</v>
      </c>
      <c r="C1275" s="17">
        <v>5181</v>
      </c>
      <c r="D1275" s="17">
        <v>2004</v>
      </c>
    </row>
    <row r="1276" spans="1:4">
      <c r="A1276" s="16" t="s">
        <v>26</v>
      </c>
      <c r="B1276" s="16" t="s">
        <v>14</v>
      </c>
      <c r="C1276" s="17">
        <v>4846</v>
      </c>
      <c r="D1276" s="17">
        <v>2004</v>
      </c>
    </row>
    <row r="1277" spans="1:4">
      <c r="A1277" s="16" t="s">
        <v>23</v>
      </c>
      <c r="B1277" s="16" t="s">
        <v>14</v>
      </c>
      <c r="C1277" s="17">
        <v>4720</v>
      </c>
      <c r="D1277" s="17">
        <v>2004</v>
      </c>
    </row>
    <row r="1278" spans="1:4">
      <c r="A1278" s="16" t="s">
        <v>42</v>
      </c>
      <c r="B1278" s="16" t="s">
        <v>14</v>
      </c>
      <c r="C1278" s="17">
        <v>4685</v>
      </c>
      <c r="D1278" s="17">
        <v>2004</v>
      </c>
    </row>
    <row r="1279" spans="1:4">
      <c r="A1279" s="16" t="s">
        <v>27</v>
      </c>
      <c r="B1279" s="16" t="s">
        <v>14</v>
      </c>
      <c r="C1279" s="17">
        <v>3338</v>
      </c>
      <c r="D1279" s="17">
        <v>2004</v>
      </c>
    </row>
    <row r="1280" spans="1:4">
      <c r="A1280" s="16" t="s">
        <v>22</v>
      </c>
      <c r="B1280" s="16" t="s">
        <v>14</v>
      </c>
      <c r="C1280" s="17">
        <v>3115</v>
      </c>
      <c r="D1280" s="17">
        <v>2004</v>
      </c>
    </row>
    <row r="1281" spans="1:4">
      <c r="A1281" s="16" t="s">
        <v>29</v>
      </c>
      <c r="B1281" s="16" t="s">
        <v>14</v>
      </c>
      <c r="C1281" s="17">
        <v>1304</v>
      </c>
      <c r="D1281" s="17">
        <v>2004</v>
      </c>
    </row>
    <row r="1282" spans="1:4">
      <c r="A1282" s="16" t="s">
        <v>46</v>
      </c>
      <c r="B1282" s="16" t="s">
        <v>12</v>
      </c>
      <c r="C1282" s="17">
        <v>25843</v>
      </c>
      <c r="D1282" s="17">
        <v>2005</v>
      </c>
    </row>
    <row r="1283" spans="1:4">
      <c r="A1283" s="16" t="s">
        <v>45</v>
      </c>
      <c r="B1283" s="16" t="s">
        <v>14</v>
      </c>
      <c r="C1283" s="17">
        <v>23949</v>
      </c>
      <c r="D1283" s="17">
        <v>2005</v>
      </c>
    </row>
    <row r="1284" spans="1:4">
      <c r="A1284" s="16" t="s">
        <v>11</v>
      </c>
      <c r="B1284" s="16" t="s">
        <v>12</v>
      </c>
      <c r="C1284" s="17">
        <v>23826</v>
      </c>
      <c r="D1284" s="17">
        <v>2005</v>
      </c>
    </row>
    <row r="1285" spans="1:4">
      <c r="A1285" s="16" t="s">
        <v>37</v>
      </c>
      <c r="B1285" s="16" t="s">
        <v>12</v>
      </c>
      <c r="C1285" s="17">
        <v>23259</v>
      </c>
      <c r="D1285" s="17">
        <v>2005</v>
      </c>
    </row>
    <row r="1286" spans="1:4">
      <c r="A1286" s="16" t="s">
        <v>24</v>
      </c>
      <c r="B1286" s="16" t="s">
        <v>12</v>
      </c>
      <c r="C1286" s="17">
        <v>21477</v>
      </c>
      <c r="D1286" s="17">
        <v>2005</v>
      </c>
    </row>
    <row r="1287" spans="1:4">
      <c r="A1287" s="16" t="s">
        <v>34</v>
      </c>
      <c r="B1287" s="16" t="s">
        <v>12</v>
      </c>
      <c r="C1287" s="17">
        <v>20738</v>
      </c>
      <c r="D1287" s="17">
        <v>2005</v>
      </c>
    </row>
    <row r="1288" spans="1:4">
      <c r="A1288" s="16" t="s">
        <v>50</v>
      </c>
      <c r="B1288" s="16" t="s">
        <v>14</v>
      </c>
      <c r="C1288" s="17">
        <v>20353</v>
      </c>
      <c r="D1288" s="17">
        <v>2005</v>
      </c>
    </row>
    <row r="1289" spans="1:4">
      <c r="A1289" s="16" t="s">
        <v>25</v>
      </c>
      <c r="B1289" s="16" t="s">
        <v>12</v>
      </c>
      <c r="C1289" s="17">
        <v>20227</v>
      </c>
      <c r="D1289" s="17">
        <v>2005</v>
      </c>
    </row>
    <row r="1290" spans="1:4">
      <c r="A1290" s="16" t="s">
        <v>31</v>
      </c>
      <c r="B1290" s="16" t="s">
        <v>12</v>
      </c>
      <c r="C1290" s="17">
        <v>19383</v>
      </c>
      <c r="D1290" s="17">
        <v>2005</v>
      </c>
    </row>
    <row r="1291" spans="1:4">
      <c r="A1291" s="16" t="s">
        <v>28</v>
      </c>
      <c r="B1291" s="16" t="s">
        <v>12</v>
      </c>
      <c r="C1291" s="17">
        <v>19229</v>
      </c>
      <c r="D1291" s="17">
        <v>2005</v>
      </c>
    </row>
    <row r="1292" spans="1:4">
      <c r="A1292" s="16" t="s">
        <v>15</v>
      </c>
      <c r="B1292" s="16" t="s">
        <v>12</v>
      </c>
      <c r="C1292" s="17">
        <v>19173</v>
      </c>
      <c r="D1292" s="17">
        <v>2005</v>
      </c>
    </row>
    <row r="1293" spans="1:4">
      <c r="A1293" s="16" t="s">
        <v>21</v>
      </c>
      <c r="B1293" s="16" t="s">
        <v>12</v>
      </c>
      <c r="C1293" s="17">
        <v>19056</v>
      </c>
      <c r="D1293" s="17">
        <v>2005</v>
      </c>
    </row>
    <row r="1294" spans="1:4">
      <c r="A1294" s="16" t="s">
        <v>18</v>
      </c>
      <c r="B1294" s="16" t="s">
        <v>12</v>
      </c>
      <c r="C1294" s="17">
        <v>18133</v>
      </c>
      <c r="D1294" s="17">
        <v>2005</v>
      </c>
    </row>
    <row r="1295" spans="1:4">
      <c r="A1295" s="16" t="s">
        <v>35</v>
      </c>
      <c r="B1295" s="16" t="s">
        <v>12</v>
      </c>
      <c r="C1295" s="17">
        <v>17987</v>
      </c>
      <c r="D1295" s="17">
        <v>2005</v>
      </c>
    </row>
    <row r="1296" spans="1:4">
      <c r="A1296" s="16" t="s">
        <v>44</v>
      </c>
      <c r="B1296" s="16" t="s">
        <v>12</v>
      </c>
      <c r="C1296" s="17">
        <v>17076</v>
      </c>
      <c r="D1296" s="17">
        <v>2005</v>
      </c>
    </row>
    <row r="1297" spans="1:4">
      <c r="A1297" s="16" t="s">
        <v>17</v>
      </c>
      <c r="B1297" s="16" t="s">
        <v>12</v>
      </c>
      <c r="C1297" s="17">
        <v>16140</v>
      </c>
      <c r="D1297" s="17">
        <v>2005</v>
      </c>
    </row>
    <row r="1298" spans="1:4">
      <c r="A1298" s="16" t="s">
        <v>19</v>
      </c>
      <c r="B1298" s="16" t="s">
        <v>12</v>
      </c>
      <c r="C1298" s="17">
        <v>15782</v>
      </c>
      <c r="D1298" s="17">
        <v>2005</v>
      </c>
    </row>
    <row r="1299" spans="1:4">
      <c r="A1299" s="16" t="s">
        <v>51</v>
      </c>
      <c r="B1299" s="16" t="s">
        <v>14</v>
      </c>
      <c r="C1299" s="17">
        <v>15699</v>
      </c>
      <c r="D1299" s="17">
        <v>2005</v>
      </c>
    </row>
    <row r="1300" spans="1:4">
      <c r="A1300" s="16" t="s">
        <v>52</v>
      </c>
      <c r="B1300" s="16" t="s">
        <v>14</v>
      </c>
      <c r="C1300" s="17">
        <v>14851</v>
      </c>
      <c r="D1300" s="17">
        <v>2005</v>
      </c>
    </row>
    <row r="1301" spans="1:4">
      <c r="A1301" s="16" t="s">
        <v>36</v>
      </c>
      <c r="B1301" s="16" t="s">
        <v>12</v>
      </c>
      <c r="C1301" s="17">
        <v>14442</v>
      </c>
      <c r="D1301" s="17">
        <v>2005</v>
      </c>
    </row>
    <row r="1302" spans="1:4">
      <c r="A1302" s="16" t="s">
        <v>47</v>
      </c>
      <c r="B1302" s="16" t="s">
        <v>14</v>
      </c>
      <c r="C1302" s="17">
        <v>13640</v>
      </c>
      <c r="D1302" s="17">
        <v>2005</v>
      </c>
    </row>
    <row r="1303" spans="1:4">
      <c r="A1303" s="16" t="s">
        <v>48</v>
      </c>
      <c r="B1303" s="16" t="s">
        <v>14</v>
      </c>
      <c r="C1303" s="17">
        <v>13275</v>
      </c>
      <c r="D1303" s="17">
        <v>2005</v>
      </c>
    </row>
    <row r="1304" spans="1:4">
      <c r="A1304" s="16" t="s">
        <v>43</v>
      </c>
      <c r="B1304" s="16" t="s">
        <v>12</v>
      </c>
      <c r="C1304" s="17">
        <v>12946</v>
      </c>
      <c r="D1304" s="17">
        <v>2005</v>
      </c>
    </row>
    <row r="1305" spans="1:4">
      <c r="A1305" s="16" t="s">
        <v>33</v>
      </c>
      <c r="B1305" s="16" t="s">
        <v>14</v>
      </c>
      <c r="C1305" s="17">
        <v>12740</v>
      </c>
      <c r="D1305" s="17">
        <v>2005</v>
      </c>
    </row>
    <row r="1306" spans="1:4">
      <c r="A1306" s="16" t="s">
        <v>39</v>
      </c>
      <c r="B1306" s="16" t="s">
        <v>14</v>
      </c>
      <c r="C1306" s="17">
        <v>11547</v>
      </c>
      <c r="D1306" s="17">
        <v>2005</v>
      </c>
    </row>
    <row r="1307" spans="1:4">
      <c r="A1307" s="16" t="s">
        <v>41</v>
      </c>
      <c r="B1307" s="16" t="s">
        <v>12</v>
      </c>
      <c r="C1307" s="17">
        <v>10516</v>
      </c>
      <c r="D1307" s="17">
        <v>2005</v>
      </c>
    </row>
    <row r="1308" spans="1:4">
      <c r="A1308" s="16" t="s">
        <v>20</v>
      </c>
      <c r="B1308" s="16" t="s">
        <v>12</v>
      </c>
      <c r="C1308" s="17">
        <v>10166</v>
      </c>
      <c r="D1308" s="17">
        <v>2005</v>
      </c>
    </row>
    <row r="1309" spans="1:4">
      <c r="A1309" s="16" t="s">
        <v>49</v>
      </c>
      <c r="B1309" s="16" t="s">
        <v>14</v>
      </c>
      <c r="C1309" s="17">
        <v>9248</v>
      </c>
      <c r="D1309" s="17">
        <v>2005</v>
      </c>
    </row>
    <row r="1310" spans="1:4">
      <c r="A1310" s="16" t="s">
        <v>16</v>
      </c>
      <c r="B1310" s="16" t="s">
        <v>12</v>
      </c>
      <c r="C1310" s="17">
        <v>8612</v>
      </c>
      <c r="D1310" s="17">
        <v>2005</v>
      </c>
    </row>
    <row r="1311" spans="1:4">
      <c r="A1311" s="16" t="s">
        <v>38</v>
      </c>
      <c r="B1311" s="16" t="s">
        <v>14</v>
      </c>
      <c r="C1311" s="17">
        <v>8115</v>
      </c>
      <c r="D1311" s="17">
        <v>2005</v>
      </c>
    </row>
    <row r="1312" spans="1:4">
      <c r="A1312" s="16" t="s">
        <v>40</v>
      </c>
      <c r="B1312" s="16" t="s">
        <v>14</v>
      </c>
      <c r="C1312" s="17">
        <v>6218</v>
      </c>
      <c r="D1312" s="17">
        <v>2005</v>
      </c>
    </row>
    <row r="1313" spans="1:4">
      <c r="A1313" s="16" t="s">
        <v>13</v>
      </c>
      <c r="B1313" s="16" t="s">
        <v>14</v>
      </c>
      <c r="C1313" s="17">
        <v>5836</v>
      </c>
      <c r="D1313" s="17">
        <v>2005</v>
      </c>
    </row>
    <row r="1314" spans="1:4">
      <c r="A1314" s="16" t="s">
        <v>32</v>
      </c>
      <c r="B1314" s="16" t="s">
        <v>14</v>
      </c>
      <c r="C1314" s="17">
        <v>4990</v>
      </c>
      <c r="D1314" s="17">
        <v>2005</v>
      </c>
    </row>
    <row r="1315" spans="1:4">
      <c r="A1315" s="16" t="s">
        <v>26</v>
      </c>
      <c r="B1315" s="16" t="s">
        <v>14</v>
      </c>
      <c r="C1315" s="17">
        <v>4751</v>
      </c>
      <c r="D1315" s="17">
        <v>2005</v>
      </c>
    </row>
    <row r="1316" spans="1:4">
      <c r="A1316" s="16" t="s">
        <v>30</v>
      </c>
      <c r="B1316" s="16" t="s">
        <v>14</v>
      </c>
      <c r="C1316" s="17">
        <v>4700</v>
      </c>
      <c r="D1316" s="17">
        <v>2005</v>
      </c>
    </row>
    <row r="1317" spans="1:4">
      <c r="A1317" s="16" t="s">
        <v>23</v>
      </c>
      <c r="B1317" s="16" t="s">
        <v>14</v>
      </c>
      <c r="C1317" s="17">
        <v>4312</v>
      </c>
      <c r="D1317" s="17">
        <v>2005</v>
      </c>
    </row>
    <row r="1318" spans="1:4">
      <c r="A1318" s="16" t="s">
        <v>42</v>
      </c>
      <c r="B1318" s="16" t="s">
        <v>14</v>
      </c>
      <c r="C1318" s="17">
        <v>4096</v>
      </c>
      <c r="D1318" s="17">
        <v>2005</v>
      </c>
    </row>
    <row r="1319" spans="1:4">
      <c r="A1319" s="16" t="s">
        <v>27</v>
      </c>
      <c r="B1319" s="16" t="s">
        <v>14</v>
      </c>
      <c r="C1319" s="17">
        <v>3084</v>
      </c>
      <c r="D1319" s="17">
        <v>2005</v>
      </c>
    </row>
    <row r="1320" spans="1:4">
      <c r="A1320" s="16" t="s">
        <v>22</v>
      </c>
      <c r="B1320" s="16" t="s">
        <v>14</v>
      </c>
      <c r="C1320" s="17">
        <v>2957</v>
      </c>
      <c r="D1320" s="17">
        <v>2005</v>
      </c>
    </row>
    <row r="1321" spans="1:4">
      <c r="A1321" s="16" t="s">
        <v>29</v>
      </c>
      <c r="B1321" s="16" t="s">
        <v>14</v>
      </c>
      <c r="C1321" s="17">
        <v>1067</v>
      </c>
      <c r="D1321" s="17">
        <v>2005</v>
      </c>
    </row>
    <row r="1322" spans="1:4">
      <c r="A1322" s="16" t="s">
        <v>46</v>
      </c>
      <c r="B1322" s="16" t="s">
        <v>12</v>
      </c>
      <c r="C1322" s="17">
        <v>24855</v>
      </c>
      <c r="D1322" s="17">
        <v>2006</v>
      </c>
    </row>
    <row r="1323" spans="1:4">
      <c r="A1323" s="16" t="s">
        <v>11</v>
      </c>
      <c r="B1323" s="16" t="s">
        <v>12</v>
      </c>
      <c r="C1323" s="17">
        <v>22647</v>
      </c>
      <c r="D1323" s="17">
        <v>2006</v>
      </c>
    </row>
    <row r="1324" spans="1:4">
      <c r="A1324" s="16" t="s">
        <v>37</v>
      </c>
      <c r="B1324" s="16" t="s">
        <v>12</v>
      </c>
      <c r="C1324" s="17">
        <v>22332</v>
      </c>
      <c r="D1324" s="17">
        <v>2006</v>
      </c>
    </row>
    <row r="1325" spans="1:4">
      <c r="A1325" s="16" t="s">
        <v>45</v>
      </c>
      <c r="B1325" s="16" t="s">
        <v>14</v>
      </c>
      <c r="C1325" s="17">
        <v>21410</v>
      </c>
      <c r="D1325" s="17">
        <v>2006</v>
      </c>
    </row>
    <row r="1326" spans="1:4">
      <c r="A1326" s="16" t="s">
        <v>24</v>
      </c>
      <c r="B1326" s="16" t="s">
        <v>12</v>
      </c>
      <c r="C1326" s="17">
        <v>20335</v>
      </c>
      <c r="D1326" s="17">
        <v>2006</v>
      </c>
    </row>
    <row r="1327" spans="1:4">
      <c r="A1327" s="16" t="s">
        <v>25</v>
      </c>
      <c r="B1327" s="16" t="s">
        <v>12</v>
      </c>
      <c r="C1327" s="17">
        <v>20076</v>
      </c>
      <c r="D1327" s="17">
        <v>2006</v>
      </c>
    </row>
    <row r="1328" spans="1:4">
      <c r="A1328" s="16" t="s">
        <v>34</v>
      </c>
      <c r="B1328" s="16" t="s">
        <v>12</v>
      </c>
      <c r="C1328" s="17">
        <v>19730</v>
      </c>
      <c r="D1328" s="17">
        <v>2006</v>
      </c>
    </row>
    <row r="1329" spans="1:4">
      <c r="A1329" s="16" t="s">
        <v>15</v>
      </c>
      <c r="B1329" s="16" t="s">
        <v>12</v>
      </c>
      <c r="C1329" s="17">
        <v>19685</v>
      </c>
      <c r="D1329" s="17">
        <v>2006</v>
      </c>
    </row>
    <row r="1330" spans="1:4">
      <c r="A1330" s="16" t="s">
        <v>31</v>
      </c>
      <c r="B1330" s="16" t="s">
        <v>12</v>
      </c>
      <c r="C1330" s="17">
        <v>19411</v>
      </c>
      <c r="D1330" s="17">
        <v>2006</v>
      </c>
    </row>
    <row r="1331" spans="1:4">
      <c r="A1331" s="16" t="s">
        <v>50</v>
      </c>
      <c r="B1331" s="16" t="s">
        <v>14</v>
      </c>
      <c r="C1331" s="17">
        <v>19126</v>
      </c>
      <c r="D1331" s="17">
        <v>2006</v>
      </c>
    </row>
    <row r="1332" spans="1:4">
      <c r="A1332" s="16" t="s">
        <v>21</v>
      </c>
      <c r="B1332" s="16" t="s">
        <v>12</v>
      </c>
      <c r="C1332" s="17">
        <v>18961</v>
      </c>
      <c r="D1332" s="17">
        <v>2006</v>
      </c>
    </row>
    <row r="1333" spans="1:4">
      <c r="A1333" s="16" t="s">
        <v>28</v>
      </c>
      <c r="B1333" s="16" t="s">
        <v>12</v>
      </c>
      <c r="C1333" s="17">
        <v>18459</v>
      </c>
      <c r="D1333" s="17">
        <v>2006</v>
      </c>
    </row>
    <row r="1334" spans="1:4">
      <c r="A1334" s="16" t="s">
        <v>18</v>
      </c>
      <c r="B1334" s="16" t="s">
        <v>12</v>
      </c>
      <c r="C1334" s="17">
        <v>17653</v>
      </c>
      <c r="D1334" s="17">
        <v>2006</v>
      </c>
    </row>
    <row r="1335" spans="1:4">
      <c r="A1335" s="16" t="s">
        <v>35</v>
      </c>
      <c r="B1335" s="16" t="s">
        <v>12</v>
      </c>
      <c r="C1335" s="17">
        <v>16431</v>
      </c>
      <c r="D1335" s="17">
        <v>2006</v>
      </c>
    </row>
    <row r="1336" spans="1:4">
      <c r="A1336" s="16" t="s">
        <v>17</v>
      </c>
      <c r="B1336" s="16" t="s">
        <v>12</v>
      </c>
      <c r="C1336" s="17">
        <v>16252</v>
      </c>
      <c r="D1336" s="17">
        <v>2006</v>
      </c>
    </row>
    <row r="1337" spans="1:4">
      <c r="A1337" s="16" t="s">
        <v>44</v>
      </c>
      <c r="B1337" s="16" t="s">
        <v>12</v>
      </c>
      <c r="C1337" s="17">
        <v>15674</v>
      </c>
      <c r="D1337" s="17">
        <v>2006</v>
      </c>
    </row>
    <row r="1338" spans="1:4">
      <c r="A1338" s="16" t="s">
        <v>51</v>
      </c>
      <c r="B1338" s="16" t="s">
        <v>14</v>
      </c>
      <c r="C1338" s="17">
        <v>15505</v>
      </c>
      <c r="D1338" s="17">
        <v>2006</v>
      </c>
    </row>
    <row r="1339" spans="1:4">
      <c r="A1339" s="16" t="s">
        <v>19</v>
      </c>
      <c r="B1339" s="16" t="s">
        <v>12</v>
      </c>
      <c r="C1339" s="17">
        <v>15172</v>
      </c>
      <c r="D1339" s="17">
        <v>2006</v>
      </c>
    </row>
    <row r="1340" spans="1:4">
      <c r="A1340" s="16" t="s">
        <v>52</v>
      </c>
      <c r="B1340" s="16" t="s">
        <v>14</v>
      </c>
      <c r="C1340" s="17">
        <v>14550</v>
      </c>
      <c r="D1340" s="17">
        <v>2006</v>
      </c>
    </row>
    <row r="1341" spans="1:4">
      <c r="A1341" s="16" t="s">
        <v>36</v>
      </c>
      <c r="B1341" s="16" t="s">
        <v>12</v>
      </c>
      <c r="C1341" s="17">
        <v>14384</v>
      </c>
      <c r="D1341" s="17">
        <v>2006</v>
      </c>
    </row>
    <row r="1342" spans="1:4">
      <c r="A1342" s="16" t="s">
        <v>43</v>
      </c>
      <c r="B1342" s="16" t="s">
        <v>12</v>
      </c>
      <c r="C1342" s="17">
        <v>12684</v>
      </c>
      <c r="D1342" s="17">
        <v>2006</v>
      </c>
    </row>
    <row r="1343" spans="1:4">
      <c r="A1343" s="16" t="s">
        <v>47</v>
      </c>
      <c r="B1343" s="16" t="s">
        <v>14</v>
      </c>
      <c r="C1343" s="17">
        <v>12465</v>
      </c>
      <c r="D1343" s="17">
        <v>2006</v>
      </c>
    </row>
    <row r="1344" spans="1:4">
      <c r="A1344" s="16" t="s">
        <v>33</v>
      </c>
      <c r="B1344" s="16" t="s">
        <v>14</v>
      </c>
      <c r="C1344" s="17">
        <v>12435</v>
      </c>
      <c r="D1344" s="17">
        <v>2006</v>
      </c>
    </row>
    <row r="1345" spans="1:4">
      <c r="A1345" s="16" t="s">
        <v>48</v>
      </c>
      <c r="B1345" s="16" t="s">
        <v>14</v>
      </c>
      <c r="C1345" s="17">
        <v>12351</v>
      </c>
      <c r="D1345" s="17">
        <v>2006</v>
      </c>
    </row>
    <row r="1346" spans="1:4">
      <c r="A1346" s="16" t="s">
        <v>39</v>
      </c>
      <c r="B1346" s="16" t="s">
        <v>14</v>
      </c>
      <c r="C1346" s="17">
        <v>11157</v>
      </c>
      <c r="D1346" s="17">
        <v>2006</v>
      </c>
    </row>
    <row r="1347" spans="1:4">
      <c r="A1347" s="16" t="s">
        <v>41</v>
      </c>
      <c r="B1347" s="16" t="s">
        <v>12</v>
      </c>
      <c r="C1347" s="17">
        <v>9971</v>
      </c>
      <c r="D1347" s="17">
        <v>2006</v>
      </c>
    </row>
    <row r="1348" spans="1:4">
      <c r="A1348" s="16" t="s">
        <v>20</v>
      </c>
      <c r="B1348" s="16" t="s">
        <v>12</v>
      </c>
      <c r="C1348" s="17">
        <v>9907</v>
      </c>
      <c r="D1348" s="17">
        <v>2006</v>
      </c>
    </row>
    <row r="1349" spans="1:4">
      <c r="A1349" s="16" t="s">
        <v>49</v>
      </c>
      <c r="B1349" s="16" t="s">
        <v>14</v>
      </c>
      <c r="C1349" s="17">
        <v>8498</v>
      </c>
      <c r="D1349" s="17">
        <v>2006</v>
      </c>
    </row>
    <row r="1350" spans="1:4">
      <c r="A1350" s="16" t="s">
        <v>16</v>
      </c>
      <c r="B1350" s="16" t="s">
        <v>12</v>
      </c>
      <c r="C1350" s="17">
        <v>8452</v>
      </c>
      <c r="D1350" s="17">
        <v>2006</v>
      </c>
    </row>
    <row r="1351" spans="1:4">
      <c r="A1351" s="16" t="s">
        <v>38</v>
      </c>
      <c r="B1351" s="16" t="s">
        <v>14</v>
      </c>
      <c r="C1351" s="17">
        <v>6815</v>
      </c>
      <c r="D1351" s="17">
        <v>2006</v>
      </c>
    </row>
    <row r="1352" spans="1:4">
      <c r="A1352" s="16" t="s">
        <v>40</v>
      </c>
      <c r="B1352" s="16" t="s">
        <v>14</v>
      </c>
      <c r="C1352" s="17">
        <v>5538</v>
      </c>
      <c r="D1352" s="17">
        <v>2006</v>
      </c>
    </row>
    <row r="1353" spans="1:4">
      <c r="A1353" s="16" t="s">
        <v>13</v>
      </c>
      <c r="B1353" s="16" t="s">
        <v>14</v>
      </c>
      <c r="C1353" s="17">
        <v>5267</v>
      </c>
      <c r="D1353" s="17">
        <v>2006</v>
      </c>
    </row>
    <row r="1354" spans="1:4">
      <c r="A1354" s="16" t="s">
        <v>26</v>
      </c>
      <c r="B1354" s="16" t="s">
        <v>14</v>
      </c>
      <c r="C1354" s="17">
        <v>5007</v>
      </c>
      <c r="D1354" s="17">
        <v>2006</v>
      </c>
    </row>
    <row r="1355" spans="1:4">
      <c r="A1355" s="16" t="s">
        <v>30</v>
      </c>
      <c r="B1355" s="16" t="s">
        <v>14</v>
      </c>
      <c r="C1355" s="17">
        <v>4508</v>
      </c>
      <c r="D1355" s="17">
        <v>2006</v>
      </c>
    </row>
    <row r="1356" spans="1:4">
      <c r="A1356" s="16" t="s">
        <v>32</v>
      </c>
      <c r="B1356" s="16" t="s">
        <v>14</v>
      </c>
      <c r="C1356" s="17">
        <v>4321</v>
      </c>
      <c r="D1356" s="17">
        <v>2006</v>
      </c>
    </row>
    <row r="1357" spans="1:4">
      <c r="A1357" s="16" t="s">
        <v>23</v>
      </c>
      <c r="B1357" s="16" t="s">
        <v>14</v>
      </c>
      <c r="C1357" s="17">
        <v>4089</v>
      </c>
      <c r="D1357" s="17">
        <v>2006</v>
      </c>
    </row>
    <row r="1358" spans="1:4">
      <c r="A1358" s="16" t="s">
        <v>42</v>
      </c>
      <c r="B1358" s="16" t="s">
        <v>14</v>
      </c>
      <c r="C1358" s="17">
        <v>3360</v>
      </c>
      <c r="D1358" s="17">
        <v>2006</v>
      </c>
    </row>
    <row r="1359" spans="1:4">
      <c r="A1359" s="16" t="s">
        <v>27</v>
      </c>
      <c r="B1359" s="16" t="s">
        <v>14</v>
      </c>
      <c r="C1359" s="17">
        <v>2893</v>
      </c>
      <c r="D1359" s="17">
        <v>2006</v>
      </c>
    </row>
    <row r="1360" spans="1:4">
      <c r="A1360" s="16" t="s">
        <v>22</v>
      </c>
      <c r="B1360" s="16" t="s">
        <v>14</v>
      </c>
      <c r="C1360" s="17">
        <v>2745</v>
      </c>
      <c r="D1360" s="17">
        <v>2006</v>
      </c>
    </row>
    <row r="1361" spans="1:4">
      <c r="A1361" s="16" t="s">
        <v>29</v>
      </c>
      <c r="B1361" s="16" t="s">
        <v>14</v>
      </c>
      <c r="C1361" s="17">
        <v>974</v>
      </c>
      <c r="D1361" s="17">
        <v>2006</v>
      </c>
    </row>
    <row r="1362" spans="1:4">
      <c r="A1362" s="16" t="s">
        <v>46</v>
      </c>
      <c r="B1362" s="16" t="s">
        <v>12</v>
      </c>
      <c r="C1362" s="17">
        <v>24299</v>
      </c>
      <c r="D1362" s="17">
        <v>2007</v>
      </c>
    </row>
    <row r="1363" spans="1:4">
      <c r="A1363" s="16" t="s">
        <v>11</v>
      </c>
      <c r="B1363" s="16" t="s">
        <v>12</v>
      </c>
      <c r="C1363" s="17">
        <v>22014</v>
      </c>
      <c r="D1363" s="17">
        <v>2007</v>
      </c>
    </row>
    <row r="1364" spans="1:4">
      <c r="A1364" s="16" t="s">
        <v>37</v>
      </c>
      <c r="B1364" s="16" t="s">
        <v>12</v>
      </c>
      <c r="C1364" s="17">
        <v>20661</v>
      </c>
      <c r="D1364" s="17">
        <v>2007</v>
      </c>
    </row>
    <row r="1365" spans="1:4">
      <c r="A1365" s="16" t="s">
        <v>25</v>
      </c>
      <c r="B1365" s="16" t="s">
        <v>12</v>
      </c>
      <c r="C1365" s="17">
        <v>20258</v>
      </c>
      <c r="D1365" s="17">
        <v>2007</v>
      </c>
    </row>
    <row r="1366" spans="1:4">
      <c r="A1366" s="16" t="s">
        <v>15</v>
      </c>
      <c r="B1366" s="16" t="s">
        <v>12</v>
      </c>
      <c r="C1366" s="17">
        <v>20027</v>
      </c>
      <c r="D1366" s="17">
        <v>2007</v>
      </c>
    </row>
    <row r="1367" spans="1:4">
      <c r="A1367" s="16" t="s">
        <v>31</v>
      </c>
      <c r="B1367" s="16" t="s">
        <v>12</v>
      </c>
      <c r="C1367" s="17">
        <v>19633</v>
      </c>
      <c r="D1367" s="17">
        <v>2007</v>
      </c>
    </row>
    <row r="1368" spans="1:4">
      <c r="A1368" s="16" t="s">
        <v>45</v>
      </c>
      <c r="B1368" s="16" t="s">
        <v>14</v>
      </c>
      <c r="C1368" s="17">
        <v>19359</v>
      </c>
      <c r="D1368" s="17">
        <v>2007</v>
      </c>
    </row>
    <row r="1369" spans="1:4">
      <c r="A1369" s="16" t="s">
        <v>21</v>
      </c>
      <c r="B1369" s="16" t="s">
        <v>12</v>
      </c>
      <c r="C1369" s="17">
        <v>18890</v>
      </c>
      <c r="D1369" s="17">
        <v>2007</v>
      </c>
    </row>
    <row r="1370" spans="1:4">
      <c r="A1370" s="16" t="s">
        <v>24</v>
      </c>
      <c r="B1370" s="16" t="s">
        <v>12</v>
      </c>
      <c r="C1370" s="17">
        <v>18751</v>
      </c>
      <c r="D1370" s="17">
        <v>2007</v>
      </c>
    </row>
    <row r="1371" spans="1:4">
      <c r="A1371" s="16" t="s">
        <v>34</v>
      </c>
      <c r="B1371" s="16" t="s">
        <v>12</v>
      </c>
      <c r="C1371" s="17">
        <v>18456</v>
      </c>
      <c r="D1371" s="17">
        <v>2007</v>
      </c>
    </row>
    <row r="1372" spans="1:4">
      <c r="A1372" s="16" t="s">
        <v>50</v>
      </c>
      <c r="B1372" s="16" t="s">
        <v>14</v>
      </c>
      <c r="C1372" s="17">
        <v>18381</v>
      </c>
      <c r="D1372" s="17">
        <v>2007</v>
      </c>
    </row>
    <row r="1373" spans="1:4">
      <c r="A1373" s="16" t="s">
        <v>18</v>
      </c>
      <c r="B1373" s="16" t="s">
        <v>12</v>
      </c>
      <c r="C1373" s="17">
        <v>17556</v>
      </c>
      <c r="D1373" s="17">
        <v>2007</v>
      </c>
    </row>
    <row r="1374" spans="1:4">
      <c r="A1374" s="16" t="s">
        <v>28</v>
      </c>
      <c r="B1374" s="16" t="s">
        <v>12</v>
      </c>
      <c r="C1374" s="17">
        <v>17347</v>
      </c>
      <c r="D1374" s="17">
        <v>2007</v>
      </c>
    </row>
    <row r="1375" spans="1:4">
      <c r="A1375" s="16" t="s">
        <v>51</v>
      </c>
      <c r="B1375" s="16" t="s">
        <v>14</v>
      </c>
      <c r="C1375" s="17">
        <v>16587</v>
      </c>
      <c r="D1375" s="17">
        <v>2007</v>
      </c>
    </row>
    <row r="1376" spans="1:4">
      <c r="A1376" s="16" t="s">
        <v>17</v>
      </c>
      <c r="B1376" s="16" t="s">
        <v>12</v>
      </c>
      <c r="C1376" s="17">
        <v>15968</v>
      </c>
      <c r="D1376" s="17">
        <v>2007</v>
      </c>
    </row>
    <row r="1377" spans="1:4">
      <c r="A1377" s="16" t="s">
        <v>35</v>
      </c>
      <c r="B1377" s="16" t="s">
        <v>12</v>
      </c>
      <c r="C1377" s="17">
        <v>15720</v>
      </c>
      <c r="D1377" s="17">
        <v>2007</v>
      </c>
    </row>
    <row r="1378" spans="1:4">
      <c r="A1378" s="16" t="s">
        <v>19</v>
      </c>
      <c r="B1378" s="16" t="s">
        <v>12</v>
      </c>
      <c r="C1378" s="17">
        <v>14435</v>
      </c>
      <c r="D1378" s="17">
        <v>2007</v>
      </c>
    </row>
    <row r="1379" spans="1:4">
      <c r="A1379" s="16" t="s">
        <v>44</v>
      </c>
      <c r="B1379" s="16" t="s">
        <v>12</v>
      </c>
      <c r="C1379" s="17">
        <v>14361</v>
      </c>
      <c r="D1379" s="17">
        <v>2007</v>
      </c>
    </row>
    <row r="1380" spans="1:4">
      <c r="A1380" s="16" t="s">
        <v>36</v>
      </c>
      <c r="B1380" s="16" t="s">
        <v>12</v>
      </c>
      <c r="C1380" s="17">
        <v>13802</v>
      </c>
      <c r="D1380" s="17">
        <v>2007</v>
      </c>
    </row>
    <row r="1381" spans="1:4">
      <c r="A1381" s="16" t="s">
        <v>52</v>
      </c>
      <c r="B1381" s="16" t="s">
        <v>14</v>
      </c>
      <c r="C1381" s="17">
        <v>13318</v>
      </c>
      <c r="D1381" s="17">
        <v>2007</v>
      </c>
    </row>
    <row r="1382" spans="1:4">
      <c r="A1382" s="16" t="s">
        <v>33</v>
      </c>
      <c r="B1382" s="16" t="s">
        <v>14</v>
      </c>
      <c r="C1382" s="17">
        <v>13064</v>
      </c>
      <c r="D1382" s="17">
        <v>2007</v>
      </c>
    </row>
    <row r="1383" spans="1:4">
      <c r="A1383" s="16" t="s">
        <v>43</v>
      </c>
      <c r="B1383" s="16" t="s">
        <v>12</v>
      </c>
      <c r="C1383" s="17">
        <v>12142</v>
      </c>
      <c r="D1383" s="17">
        <v>2007</v>
      </c>
    </row>
    <row r="1384" spans="1:4">
      <c r="A1384" s="16" t="s">
        <v>47</v>
      </c>
      <c r="B1384" s="16" t="s">
        <v>14</v>
      </c>
      <c r="C1384" s="17">
        <v>11882</v>
      </c>
      <c r="D1384" s="17">
        <v>2007</v>
      </c>
    </row>
    <row r="1385" spans="1:4">
      <c r="A1385" s="16" t="s">
        <v>48</v>
      </c>
      <c r="B1385" s="16" t="s">
        <v>14</v>
      </c>
      <c r="C1385" s="17">
        <v>11427</v>
      </c>
      <c r="D1385" s="17">
        <v>2007</v>
      </c>
    </row>
    <row r="1386" spans="1:4">
      <c r="A1386" s="16" t="s">
        <v>41</v>
      </c>
      <c r="B1386" s="16" t="s">
        <v>12</v>
      </c>
      <c r="C1386" s="17">
        <v>10045</v>
      </c>
      <c r="D1386" s="17">
        <v>2007</v>
      </c>
    </row>
    <row r="1387" spans="1:4">
      <c r="A1387" s="16" t="s">
        <v>39</v>
      </c>
      <c r="B1387" s="16" t="s">
        <v>14</v>
      </c>
      <c r="C1387" s="17">
        <v>10003</v>
      </c>
      <c r="D1387" s="17">
        <v>2007</v>
      </c>
    </row>
    <row r="1388" spans="1:4">
      <c r="A1388" s="16" t="s">
        <v>20</v>
      </c>
      <c r="B1388" s="16" t="s">
        <v>12</v>
      </c>
      <c r="C1388" s="17">
        <v>9382</v>
      </c>
      <c r="D1388" s="17">
        <v>2007</v>
      </c>
    </row>
    <row r="1389" spans="1:4">
      <c r="A1389" s="16" t="s">
        <v>16</v>
      </c>
      <c r="B1389" s="16" t="s">
        <v>12</v>
      </c>
      <c r="C1389" s="17">
        <v>8120</v>
      </c>
      <c r="D1389" s="17">
        <v>2007</v>
      </c>
    </row>
    <row r="1390" spans="1:4">
      <c r="A1390" s="16" t="s">
        <v>49</v>
      </c>
      <c r="B1390" s="16" t="s">
        <v>14</v>
      </c>
      <c r="C1390" s="17">
        <v>7435</v>
      </c>
      <c r="D1390" s="17">
        <v>2007</v>
      </c>
    </row>
    <row r="1391" spans="1:4">
      <c r="A1391" s="16" t="s">
        <v>38</v>
      </c>
      <c r="B1391" s="16" t="s">
        <v>14</v>
      </c>
      <c r="C1391" s="17">
        <v>5713</v>
      </c>
      <c r="D1391" s="17">
        <v>2007</v>
      </c>
    </row>
    <row r="1392" spans="1:4">
      <c r="A1392" s="16" t="s">
        <v>26</v>
      </c>
      <c r="B1392" s="16" t="s">
        <v>14</v>
      </c>
      <c r="C1392" s="17">
        <v>5101</v>
      </c>
      <c r="D1392" s="17">
        <v>2007</v>
      </c>
    </row>
    <row r="1393" spans="1:4">
      <c r="A1393" s="16" t="s">
        <v>40</v>
      </c>
      <c r="B1393" s="16" t="s">
        <v>14</v>
      </c>
      <c r="C1393" s="17">
        <v>4836</v>
      </c>
      <c r="D1393" s="17">
        <v>2007</v>
      </c>
    </row>
    <row r="1394" spans="1:4">
      <c r="A1394" s="16" t="s">
        <v>13</v>
      </c>
      <c r="B1394" s="16" t="s">
        <v>14</v>
      </c>
      <c r="C1394" s="17">
        <v>4652</v>
      </c>
      <c r="D1394" s="17">
        <v>2007</v>
      </c>
    </row>
    <row r="1395" spans="1:4">
      <c r="A1395" s="16" t="s">
        <v>32</v>
      </c>
      <c r="B1395" s="16" t="s">
        <v>14</v>
      </c>
      <c r="C1395" s="17">
        <v>3874</v>
      </c>
      <c r="D1395" s="17">
        <v>2007</v>
      </c>
    </row>
    <row r="1396" spans="1:4">
      <c r="A1396" s="16" t="s">
        <v>30</v>
      </c>
      <c r="B1396" s="16" t="s">
        <v>14</v>
      </c>
      <c r="C1396" s="17">
        <v>3810</v>
      </c>
      <c r="D1396" s="17">
        <v>2007</v>
      </c>
    </row>
    <row r="1397" spans="1:4">
      <c r="A1397" s="16" t="s">
        <v>23</v>
      </c>
      <c r="B1397" s="16" t="s">
        <v>14</v>
      </c>
      <c r="C1397" s="17">
        <v>3593</v>
      </c>
      <c r="D1397" s="17">
        <v>2007</v>
      </c>
    </row>
    <row r="1398" spans="1:4">
      <c r="A1398" s="16" t="s">
        <v>42</v>
      </c>
      <c r="B1398" s="16" t="s">
        <v>14</v>
      </c>
      <c r="C1398" s="17">
        <v>3046</v>
      </c>
      <c r="D1398" s="17">
        <v>2007</v>
      </c>
    </row>
    <row r="1399" spans="1:4">
      <c r="A1399" s="16" t="s">
        <v>22</v>
      </c>
      <c r="B1399" s="16" t="s">
        <v>14</v>
      </c>
      <c r="C1399" s="17">
        <v>2829</v>
      </c>
      <c r="D1399" s="17">
        <v>2007</v>
      </c>
    </row>
    <row r="1400" spans="1:4">
      <c r="A1400" s="16" t="s">
        <v>27</v>
      </c>
      <c r="B1400" s="16" t="s">
        <v>14</v>
      </c>
      <c r="C1400" s="17">
        <v>2504</v>
      </c>
      <c r="D1400" s="17">
        <v>2007</v>
      </c>
    </row>
    <row r="1401" spans="1:4">
      <c r="A1401" s="16" t="s">
        <v>29</v>
      </c>
      <c r="B1401" s="16" t="s">
        <v>14</v>
      </c>
      <c r="C1401" s="17">
        <v>799</v>
      </c>
      <c r="D1401" s="17">
        <v>2007</v>
      </c>
    </row>
    <row r="1402" spans="1:4">
      <c r="A1402" s="16" t="s">
        <v>46</v>
      </c>
      <c r="B1402" s="16" t="s">
        <v>12</v>
      </c>
      <c r="C1402" s="17">
        <v>22611</v>
      </c>
      <c r="D1402" s="17">
        <v>2008</v>
      </c>
    </row>
    <row r="1403" spans="1:4">
      <c r="A1403" s="16" t="s">
        <v>11</v>
      </c>
      <c r="B1403" s="16" t="s">
        <v>12</v>
      </c>
      <c r="C1403" s="17">
        <v>20642</v>
      </c>
      <c r="D1403" s="17">
        <v>2008</v>
      </c>
    </row>
    <row r="1404" spans="1:4">
      <c r="A1404" s="16" t="s">
        <v>37</v>
      </c>
      <c r="B1404" s="16" t="s">
        <v>12</v>
      </c>
      <c r="C1404" s="17">
        <v>19219</v>
      </c>
      <c r="D1404" s="17">
        <v>2008</v>
      </c>
    </row>
    <row r="1405" spans="1:4">
      <c r="A1405" s="16" t="s">
        <v>25</v>
      </c>
      <c r="B1405" s="16" t="s">
        <v>12</v>
      </c>
      <c r="C1405" s="17">
        <v>19018</v>
      </c>
      <c r="D1405" s="17">
        <v>2008</v>
      </c>
    </row>
    <row r="1406" spans="1:4">
      <c r="A1406" s="16" t="s">
        <v>50</v>
      </c>
      <c r="B1406" s="16" t="s">
        <v>14</v>
      </c>
      <c r="C1406" s="17">
        <v>18823</v>
      </c>
      <c r="D1406" s="17">
        <v>2008</v>
      </c>
    </row>
    <row r="1407" spans="1:4">
      <c r="A1407" s="16" t="s">
        <v>31</v>
      </c>
      <c r="B1407" s="16" t="s">
        <v>12</v>
      </c>
      <c r="C1407" s="17">
        <v>18409</v>
      </c>
      <c r="D1407" s="17">
        <v>2008</v>
      </c>
    </row>
    <row r="1408" spans="1:4">
      <c r="A1408" s="16" t="s">
        <v>21</v>
      </c>
      <c r="B1408" s="16" t="s">
        <v>12</v>
      </c>
      <c r="C1408" s="17">
        <v>18398</v>
      </c>
      <c r="D1408" s="17">
        <v>2008</v>
      </c>
    </row>
    <row r="1409" spans="1:4">
      <c r="A1409" s="16" t="s">
        <v>15</v>
      </c>
      <c r="B1409" s="16" t="s">
        <v>12</v>
      </c>
      <c r="C1409" s="17">
        <v>17960</v>
      </c>
      <c r="D1409" s="17">
        <v>2008</v>
      </c>
    </row>
    <row r="1410" spans="1:4">
      <c r="A1410" s="16" t="s">
        <v>24</v>
      </c>
      <c r="B1410" s="16" t="s">
        <v>12</v>
      </c>
      <c r="C1410" s="17">
        <v>17596</v>
      </c>
      <c r="D1410" s="17">
        <v>2008</v>
      </c>
    </row>
    <row r="1411" spans="1:4">
      <c r="A1411" s="16" t="s">
        <v>45</v>
      </c>
      <c r="B1411" s="16" t="s">
        <v>14</v>
      </c>
      <c r="C1411" s="17">
        <v>17441</v>
      </c>
      <c r="D1411" s="17">
        <v>2008</v>
      </c>
    </row>
    <row r="1412" spans="1:4">
      <c r="A1412" s="16" t="s">
        <v>51</v>
      </c>
      <c r="B1412" s="16" t="s">
        <v>14</v>
      </c>
      <c r="C1412" s="17">
        <v>17086</v>
      </c>
      <c r="D1412" s="17">
        <v>2008</v>
      </c>
    </row>
    <row r="1413" spans="1:4">
      <c r="A1413" s="16" t="s">
        <v>34</v>
      </c>
      <c r="B1413" s="16" t="s">
        <v>12</v>
      </c>
      <c r="C1413" s="17">
        <v>16769</v>
      </c>
      <c r="D1413" s="17">
        <v>2008</v>
      </c>
    </row>
    <row r="1414" spans="1:4">
      <c r="A1414" s="16" t="s">
        <v>28</v>
      </c>
      <c r="B1414" s="16" t="s">
        <v>12</v>
      </c>
      <c r="C1414" s="17">
        <v>16590</v>
      </c>
      <c r="D1414" s="17">
        <v>2008</v>
      </c>
    </row>
    <row r="1415" spans="1:4">
      <c r="A1415" s="16" t="s">
        <v>18</v>
      </c>
      <c r="B1415" s="16" t="s">
        <v>12</v>
      </c>
      <c r="C1415" s="17">
        <v>16338</v>
      </c>
      <c r="D1415" s="17">
        <v>2008</v>
      </c>
    </row>
    <row r="1416" spans="1:4">
      <c r="A1416" s="16" t="s">
        <v>17</v>
      </c>
      <c r="B1416" s="16" t="s">
        <v>12</v>
      </c>
      <c r="C1416" s="17">
        <v>15186</v>
      </c>
      <c r="D1416" s="17">
        <v>2008</v>
      </c>
    </row>
    <row r="1417" spans="1:4">
      <c r="A1417" s="16" t="s">
        <v>35</v>
      </c>
      <c r="B1417" s="16" t="s">
        <v>12</v>
      </c>
      <c r="C1417" s="17">
        <v>14684</v>
      </c>
      <c r="D1417" s="17">
        <v>2008</v>
      </c>
    </row>
    <row r="1418" spans="1:4">
      <c r="A1418" s="16" t="s">
        <v>19</v>
      </c>
      <c r="B1418" s="16" t="s">
        <v>12</v>
      </c>
      <c r="C1418" s="17">
        <v>13327</v>
      </c>
      <c r="D1418" s="17">
        <v>2008</v>
      </c>
    </row>
    <row r="1419" spans="1:4">
      <c r="A1419" s="16" t="s">
        <v>36</v>
      </c>
      <c r="B1419" s="16" t="s">
        <v>12</v>
      </c>
      <c r="C1419" s="17">
        <v>12896</v>
      </c>
      <c r="D1419" s="17">
        <v>2008</v>
      </c>
    </row>
    <row r="1420" spans="1:4">
      <c r="A1420" s="16" t="s">
        <v>44</v>
      </c>
      <c r="B1420" s="16" t="s">
        <v>12</v>
      </c>
      <c r="C1420" s="17">
        <v>12527</v>
      </c>
      <c r="D1420" s="17">
        <v>2008</v>
      </c>
    </row>
    <row r="1421" spans="1:4">
      <c r="A1421" s="16" t="s">
        <v>33</v>
      </c>
      <c r="B1421" s="16" t="s">
        <v>14</v>
      </c>
      <c r="C1421" s="17">
        <v>12017</v>
      </c>
      <c r="D1421" s="17">
        <v>2008</v>
      </c>
    </row>
    <row r="1422" spans="1:4">
      <c r="A1422" s="16" t="s">
        <v>43</v>
      </c>
      <c r="B1422" s="16" t="s">
        <v>12</v>
      </c>
      <c r="C1422" s="17">
        <v>11478</v>
      </c>
      <c r="D1422" s="17">
        <v>2008</v>
      </c>
    </row>
    <row r="1423" spans="1:4">
      <c r="A1423" s="16" t="s">
        <v>47</v>
      </c>
      <c r="B1423" s="16" t="s">
        <v>14</v>
      </c>
      <c r="C1423" s="17">
        <v>11186</v>
      </c>
      <c r="D1423" s="17">
        <v>2008</v>
      </c>
    </row>
    <row r="1424" spans="1:4">
      <c r="A1424" s="16" t="s">
        <v>52</v>
      </c>
      <c r="B1424" s="16" t="s">
        <v>14</v>
      </c>
      <c r="C1424" s="17">
        <v>9569</v>
      </c>
      <c r="D1424" s="17">
        <v>2008</v>
      </c>
    </row>
    <row r="1425" spans="1:4">
      <c r="A1425" s="16" t="s">
        <v>48</v>
      </c>
      <c r="B1425" s="16" t="s">
        <v>14</v>
      </c>
      <c r="C1425" s="17">
        <v>9405</v>
      </c>
      <c r="D1425" s="17">
        <v>2008</v>
      </c>
    </row>
    <row r="1426" spans="1:4">
      <c r="A1426" s="16" t="s">
        <v>41</v>
      </c>
      <c r="B1426" s="16" t="s">
        <v>12</v>
      </c>
      <c r="C1426" s="17">
        <v>9363</v>
      </c>
      <c r="D1426" s="17">
        <v>2008</v>
      </c>
    </row>
    <row r="1427" spans="1:4">
      <c r="A1427" s="16" t="s">
        <v>39</v>
      </c>
      <c r="B1427" s="16" t="s">
        <v>14</v>
      </c>
      <c r="C1427" s="17">
        <v>9048</v>
      </c>
      <c r="D1427" s="17">
        <v>2008</v>
      </c>
    </row>
    <row r="1428" spans="1:4">
      <c r="A1428" s="16" t="s">
        <v>20</v>
      </c>
      <c r="B1428" s="16" t="s">
        <v>12</v>
      </c>
      <c r="C1428" s="17">
        <v>8838</v>
      </c>
      <c r="D1428" s="17">
        <v>2008</v>
      </c>
    </row>
    <row r="1429" spans="1:4">
      <c r="A1429" s="16" t="s">
        <v>16</v>
      </c>
      <c r="B1429" s="16" t="s">
        <v>12</v>
      </c>
      <c r="C1429" s="17">
        <v>7660</v>
      </c>
      <c r="D1429" s="17">
        <v>2008</v>
      </c>
    </row>
    <row r="1430" spans="1:4">
      <c r="A1430" s="16" t="s">
        <v>49</v>
      </c>
      <c r="B1430" s="16" t="s">
        <v>14</v>
      </c>
      <c r="C1430" s="17">
        <v>6454</v>
      </c>
      <c r="D1430" s="17">
        <v>2008</v>
      </c>
    </row>
    <row r="1431" spans="1:4">
      <c r="A1431" s="16" t="s">
        <v>26</v>
      </c>
      <c r="B1431" s="16" t="s">
        <v>14</v>
      </c>
      <c r="C1431" s="17">
        <v>4812</v>
      </c>
      <c r="D1431" s="17">
        <v>2008</v>
      </c>
    </row>
    <row r="1432" spans="1:4">
      <c r="A1432" s="16" t="s">
        <v>38</v>
      </c>
      <c r="B1432" s="16" t="s">
        <v>14</v>
      </c>
      <c r="C1432" s="17">
        <v>4737</v>
      </c>
      <c r="D1432" s="17">
        <v>2008</v>
      </c>
    </row>
    <row r="1433" spans="1:4">
      <c r="A1433" s="16" t="s">
        <v>40</v>
      </c>
      <c r="B1433" s="16" t="s">
        <v>14</v>
      </c>
      <c r="C1433" s="17">
        <v>4083</v>
      </c>
      <c r="D1433" s="17">
        <v>2008</v>
      </c>
    </row>
    <row r="1434" spans="1:4">
      <c r="A1434" s="16" t="s">
        <v>13</v>
      </c>
      <c r="B1434" s="16" t="s">
        <v>14</v>
      </c>
      <c r="C1434" s="17">
        <v>3795</v>
      </c>
      <c r="D1434" s="17">
        <v>2008</v>
      </c>
    </row>
    <row r="1435" spans="1:4">
      <c r="A1435" s="16" t="s">
        <v>23</v>
      </c>
      <c r="B1435" s="16" t="s">
        <v>14</v>
      </c>
      <c r="C1435" s="17">
        <v>3339</v>
      </c>
      <c r="D1435" s="17">
        <v>2008</v>
      </c>
    </row>
    <row r="1436" spans="1:4">
      <c r="A1436" s="16" t="s">
        <v>30</v>
      </c>
      <c r="B1436" s="16" t="s">
        <v>14</v>
      </c>
      <c r="C1436" s="17">
        <v>3319</v>
      </c>
      <c r="D1436" s="17">
        <v>2008</v>
      </c>
    </row>
    <row r="1437" spans="1:4">
      <c r="A1437" s="16" t="s">
        <v>32</v>
      </c>
      <c r="B1437" s="16" t="s">
        <v>14</v>
      </c>
      <c r="C1437" s="17">
        <v>3289</v>
      </c>
      <c r="D1437" s="17">
        <v>2008</v>
      </c>
    </row>
    <row r="1438" spans="1:4">
      <c r="A1438" s="16" t="s">
        <v>22</v>
      </c>
      <c r="B1438" s="16" t="s">
        <v>14</v>
      </c>
      <c r="C1438" s="17">
        <v>2541</v>
      </c>
      <c r="D1438" s="17">
        <v>2008</v>
      </c>
    </row>
    <row r="1439" spans="1:4">
      <c r="A1439" s="16" t="s">
        <v>27</v>
      </c>
      <c r="B1439" s="16" t="s">
        <v>14</v>
      </c>
      <c r="C1439" s="17">
        <v>2516</v>
      </c>
      <c r="D1439" s="17">
        <v>2008</v>
      </c>
    </row>
    <row r="1440" spans="1:4">
      <c r="A1440" s="16" t="s">
        <v>42</v>
      </c>
      <c r="B1440" s="16" t="s">
        <v>14</v>
      </c>
      <c r="C1440" s="17">
        <v>2444</v>
      </c>
      <c r="D1440" s="17">
        <v>2008</v>
      </c>
    </row>
    <row r="1441" spans="1:4">
      <c r="A1441" s="16" t="s">
        <v>29</v>
      </c>
      <c r="B1441" s="16" t="s">
        <v>14</v>
      </c>
      <c r="C1441" s="17">
        <v>653</v>
      </c>
      <c r="D1441" s="17">
        <v>2008</v>
      </c>
    </row>
    <row r="1442" spans="1:4">
      <c r="A1442" s="16" t="s">
        <v>46</v>
      </c>
      <c r="B1442" s="16" t="s">
        <v>12</v>
      </c>
      <c r="C1442" s="17">
        <v>21196</v>
      </c>
      <c r="D1442" s="17">
        <v>2009</v>
      </c>
    </row>
    <row r="1443" spans="1:4">
      <c r="A1443" s="16" t="s">
        <v>11</v>
      </c>
      <c r="B1443" s="16" t="s">
        <v>12</v>
      </c>
      <c r="C1443" s="17">
        <v>18956</v>
      </c>
      <c r="D1443" s="17">
        <v>2009</v>
      </c>
    </row>
    <row r="1444" spans="1:4">
      <c r="A1444" s="16" t="s">
        <v>21</v>
      </c>
      <c r="B1444" s="16" t="s">
        <v>12</v>
      </c>
      <c r="C1444" s="17">
        <v>17925</v>
      </c>
      <c r="D1444" s="17">
        <v>2009</v>
      </c>
    </row>
    <row r="1445" spans="1:4">
      <c r="A1445" s="16" t="s">
        <v>50</v>
      </c>
      <c r="B1445" s="16" t="s">
        <v>14</v>
      </c>
      <c r="C1445" s="17">
        <v>17908</v>
      </c>
      <c r="D1445" s="17">
        <v>2009</v>
      </c>
    </row>
    <row r="1446" spans="1:4">
      <c r="A1446" s="16" t="s">
        <v>37</v>
      </c>
      <c r="B1446" s="16" t="s">
        <v>12</v>
      </c>
      <c r="C1446" s="17">
        <v>17662</v>
      </c>
      <c r="D1446" s="17">
        <v>2009</v>
      </c>
    </row>
    <row r="1447" spans="1:4">
      <c r="A1447" s="16" t="s">
        <v>25</v>
      </c>
      <c r="B1447" s="16" t="s">
        <v>12</v>
      </c>
      <c r="C1447" s="17">
        <v>17557</v>
      </c>
      <c r="D1447" s="17">
        <v>2009</v>
      </c>
    </row>
    <row r="1448" spans="1:4">
      <c r="A1448" s="16" t="s">
        <v>51</v>
      </c>
      <c r="B1448" s="16" t="s">
        <v>14</v>
      </c>
      <c r="C1448" s="17">
        <v>17441</v>
      </c>
      <c r="D1448" s="17">
        <v>2009</v>
      </c>
    </row>
    <row r="1449" spans="1:4">
      <c r="A1449" s="16" t="s">
        <v>15</v>
      </c>
      <c r="B1449" s="16" t="s">
        <v>12</v>
      </c>
      <c r="C1449" s="17">
        <v>16362</v>
      </c>
      <c r="D1449" s="17">
        <v>2009</v>
      </c>
    </row>
    <row r="1450" spans="1:4">
      <c r="A1450" s="16" t="s">
        <v>31</v>
      </c>
      <c r="B1450" s="16" t="s">
        <v>12</v>
      </c>
      <c r="C1450" s="17">
        <v>16321</v>
      </c>
      <c r="D1450" s="17">
        <v>2009</v>
      </c>
    </row>
    <row r="1451" spans="1:4">
      <c r="A1451" s="16" t="s">
        <v>24</v>
      </c>
      <c r="B1451" s="16" t="s">
        <v>12</v>
      </c>
      <c r="C1451" s="17">
        <v>15999</v>
      </c>
      <c r="D1451" s="17">
        <v>2009</v>
      </c>
    </row>
    <row r="1452" spans="1:4">
      <c r="A1452" s="16" t="s">
        <v>18</v>
      </c>
      <c r="B1452" s="16" t="s">
        <v>12</v>
      </c>
      <c r="C1452" s="17">
        <v>15450</v>
      </c>
      <c r="D1452" s="17">
        <v>2009</v>
      </c>
    </row>
    <row r="1453" spans="1:4">
      <c r="A1453" s="16" t="s">
        <v>45</v>
      </c>
      <c r="B1453" s="16" t="s">
        <v>14</v>
      </c>
      <c r="C1453" s="17">
        <v>15360</v>
      </c>
      <c r="D1453" s="17">
        <v>2009</v>
      </c>
    </row>
    <row r="1454" spans="1:4">
      <c r="A1454" s="16" t="s">
        <v>28</v>
      </c>
      <c r="B1454" s="16" t="s">
        <v>12</v>
      </c>
      <c r="C1454" s="17">
        <v>14937</v>
      </c>
      <c r="D1454" s="17">
        <v>2009</v>
      </c>
    </row>
    <row r="1455" spans="1:4">
      <c r="A1455" s="16" t="s">
        <v>34</v>
      </c>
      <c r="B1455" s="16" t="s">
        <v>12</v>
      </c>
      <c r="C1455" s="17">
        <v>14871</v>
      </c>
      <c r="D1455" s="17">
        <v>2009</v>
      </c>
    </row>
    <row r="1456" spans="1:4">
      <c r="A1456" s="16" t="s">
        <v>17</v>
      </c>
      <c r="B1456" s="16" t="s">
        <v>12</v>
      </c>
      <c r="C1456" s="17">
        <v>14217</v>
      </c>
      <c r="D1456" s="17">
        <v>2009</v>
      </c>
    </row>
    <row r="1457" spans="1:4">
      <c r="A1457" s="16" t="s">
        <v>35</v>
      </c>
      <c r="B1457" s="16" t="s">
        <v>12</v>
      </c>
      <c r="C1457" s="17">
        <v>13115</v>
      </c>
      <c r="D1457" s="17">
        <v>2009</v>
      </c>
    </row>
    <row r="1458" spans="1:4">
      <c r="A1458" s="16" t="s">
        <v>19</v>
      </c>
      <c r="B1458" s="16" t="s">
        <v>12</v>
      </c>
      <c r="C1458" s="17">
        <v>12130</v>
      </c>
      <c r="D1458" s="17">
        <v>2009</v>
      </c>
    </row>
    <row r="1459" spans="1:4">
      <c r="A1459" s="16" t="s">
        <v>36</v>
      </c>
      <c r="B1459" s="16" t="s">
        <v>12</v>
      </c>
      <c r="C1459" s="17">
        <v>11384</v>
      </c>
      <c r="D1459" s="17">
        <v>2009</v>
      </c>
    </row>
    <row r="1460" spans="1:4">
      <c r="A1460" s="16" t="s">
        <v>33</v>
      </c>
      <c r="B1460" s="16" t="s">
        <v>14</v>
      </c>
      <c r="C1460" s="17">
        <v>11046</v>
      </c>
      <c r="D1460" s="17">
        <v>2009</v>
      </c>
    </row>
    <row r="1461" spans="1:4">
      <c r="A1461" s="16" t="s">
        <v>44</v>
      </c>
      <c r="B1461" s="16" t="s">
        <v>12</v>
      </c>
      <c r="C1461" s="17">
        <v>10855</v>
      </c>
      <c r="D1461" s="17">
        <v>2009</v>
      </c>
    </row>
    <row r="1462" spans="1:4">
      <c r="A1462" s="16" t="s">
        <v>43</v>
      </c>
      <c r="B1462" s="16" t="s">
        <v>12</v>
      </c>
      <c r="C1462" s="17">
        <v>9845</v>
      </c>
      <c r="D1462" s="17">
        <v>2009</v>
      </c>
    </row>
    <row r="1463" spans="1:4">
      <c r="A1463" s="16" t="s">
        <v>47</v>
      </c>
      <c r="B1463" s="16" t="s">
        <v>14</v>
      </c>
      <c r="C1463" s="17">
        <v>9664</v>
      </c>
      <c r="D1463" s="17">
        <v>2009</v>
      </c>
    </row>
    <row r="1464" spans="1:4">
      <c r="A1464" s="16" t="s">
        <v>41</v>
      </c>
      <c r="B1464" s="16" t="s">
        <v>12</v>
      </c>
      <c r="C1464" s="17">
        <v>8628</v>
      </c>
      <c r="D1464" s="17">
        <v>2009</v>
      </c>
    </row>
    <row r="1465" spans="1:4">
      <c r="A1465" s="16" t="s">
        <v>20</v>
      </c>
      <c r="B1465" s="16" t="s">
        <v>12</v>
      </c>
      <c r="C1465" s="17">
        <v>7839</v>
      </c>
      <c r="D1465" s="17">
        <v>2009</v>
      </c>
    </row>
    <row r="1466" spans="1:4">
      <c r="A1466" s="16" t="s">
        <v>48</v>
      </c>
      <c r="B1466" s="16" t="s">
        <v>14</v>
      </c>
      <c r="C1466" s="17">
        <v>7813</v>
      </c>
      <c r="D1466" s="17">
        <v>2009</v>
      </c>
    </row>
    <row r="1467" spans="1:4">
      <c r="A1467" s="16" t="s">
        <v>39</v>
      </c>
      <c r="B1467" s="16" t="s">
        <v>14</v>
      </c>
      <c r="C1467" s="17">
        <v>7786</v>
      </c>
      <c r="D1467" s="17">
        <v>2009</v>
      </c>
    </row>
    <row r="1468" spans="1:4">
      <c r="A1468" s="16" t="s">
        <v>52</v>
      </c>
      <c r="B1468" s="16" t="s">
        <v>14</v>
      </c>
      <c r="C1468" s="17">
        <v>7578</v>
      </c>
      <c r="D1468" s="17">
        <v>2009</v>
      </c>
    </row>
    <row r="1469" spans="1:4">
      <c r="A1469" s="16" t="s">
        <v>16</v>
      </c>
      <c r="B1469" s="16" t="s">
        <v>12</v>
      </c>
      <c r="C1469" s="17">
        <v>6921</v>
      </c>
      <c r="D1469" s="17">
        <v>2009</v>
      </c>
    </row>
    <row r="1470" spans="1:4">
      <c r="A1470" s="16" t="s">
        <v>49</v>
      </c>
      <c r="B1470" s="16" t="s">
        <v>14</v>
      </c>
      <c r="C1470" s="17">
        <v>5203</v>
      </c>
      <c r="D1470" s="17">
        <v>2009</v>
      </c>
    </row>
    <row r="1471" spans="1:4">
      <c r="A1471" s="16" t="s">
        <v>26</v>
      </c>
      <c r="B1471" s="16" t="s">
        <v>14</v>
      </c>
      <c r="C1471" s="17">
        <v>4227</v>
      </c>
      <c r="D1471" s="17">
        <v>2009</v>
      </c>
    </row>
    <row r="1472" spans="1:4">
      <c r="A1472" s="16" t="s">
        <v>38</v>
      </c>
      <c r="B1472" s="16" t="s">
        <v>14</v>
      </c>
      <c r="C1472" s="17">
        <v>3801</v>
      </c>
      <c r="D1472" s="17">
        <v>2009</v>
      </c>
    </row>
    <row r="1473" spans="1:4">
      <c r="A1473" s="16" t="s">
        <v>40</v>
      </c>
      <c r="B1473" s="16" t="s">
        <v>14</v>
      </c>
      <c r="C1473" s="17">
        <v>3586</v>
      </c>
      <c r="D1473" s="17">
        <v>2009</v>
      </c>
    </row>
    <row r="1474" spans="1:4">
      <c r="A1474" s="16" t="s">
        <v>23</v>
      </c>
      <c r="B1474" s="16" t="s">
        <v>14</v>
      </c>
      <c r="C1474" s="17">
        <v>3078</v>
      </c>
      <c r="D1474" s="17">
        <v>2009</v>
      </c>
    </row>
    <row r="1475" spans="1:4">
      <c r="A1475" s="16" t="s">
        <v>13</v>
      </c>
      <c r="B1475" s="16" t="s">
        <v>14</v>
      </c>
      <c r="C1475" s="17">
        <v>2987</v>
      </c>
      <c r="D1475" s="17">
        <v>2009</v>
      </c>
    </row>
    <row r="1476" spans="1:4">
      <c r="A1476" s="16" t="s">
        <v>30</v>
      </c>
      <c r="B1476" s="16" t="s">
        <v>14</v>
      </c>
      <c r="C1476" s="17">
        <v>2922</v>
      </c>
      <c r="D1476" s="17">
        <v>2009</v>
      </c>
    </row>
    <row r="1477" spans="1:4">
      <c r="A1477" s="16" t="s">
        <v>32</v>
      </c>
      <c r="B1477" s="16" t="s">
        <v>14</v>
      </c>
      <c r="C1477" s="17">
        <v>2770</v>
      </c>
      <c r="D1477" s="17">
        <v>2009</v>
      </c>
    </row>
    <row r="1478" spans="1:4">
      <c r="A1478" s="16" t="s">
        <v>22</v>
      </c>
      <c r="B1478" s="16" t="s">
        <v>14</v>
      </c>
      <c r="C1478" s="17">
        <v>2484</v>
      </c>
      <c r="D1478" s="17">
        <v>2009</v>
      </c>
    </row>
    <row r="1479" spans="1:4">
      <c r="A1479" s="16" t="s">
        <v>27</v>
      </c>
      <c r="B1479" s="16" t="s">
        <v>14</v>
      </c>
      <c r="C1479" s="17">
        <v>2337</v>
      </c>
      <c r="D1479" s="17">
        <v>2009</v>
      </c>
    </row>
    <row r="1480" spans="1:4">
      <c r="A1480" s="16" t="s">
        <v>42</v>
      </c>
      <c r="B1480" s="16" t="s">
        <v>14</v>
      </c>
      <c r="C1480" s="17">
        <v>1959</v>
      </c>
      <c r="D1480" s="17">
        <v>2009</v>
      </c>
    </row>
    <row r="1481" spans="1:4">
      <c r="A1481" s="16" t="s">
        <v>29</v>
      </c>
      <c r="B1481" s="16" t="s">
        <v>14</v>
      </c>
      <c r="C1481" s="17">
        <v>554</v>
      </c>
      <c r="D1481" s="17">
        <v>2009</v>
      </c>
    </row>
    <row r="1482" spans="1:4">
      <c r="A1482" s="16" t="s">
        <v>46</v>
      </c>
      <c r="B1482" s="16" t="s">
        <v>12</v>
      </c>
      <c r="C1482" s="17">
        <v>22144</v>
      </c>
      <c r="D1482" s="17">
        <v>2010</v>
      </c>
    </row>
    <row r="1483" spans="1:4">
      <c r="A1483" s="16" t="s">
        <v>11</v>
      </c>
      <c r="B1483" s="16" t="s">
        <v>12</v>
      </c>
      <c r="C1483" s="17">
        <v>17374</v>
      </c>
      <c r="D1483" s="17">
        <v>2010</v>
      </c>
    </row>
    <row r="1484" spans="1:4">
      <c r="A1484" s="16" t="s">
        <v>50</v>
      </c>
      <c r="B1484" s="16" t="s">
        <v>14</v>
      </c>
      <c r="C1484" s="17">
        <v>17357</v>
      </c>
      <c r="D1484" s="17">
        <v>2010</v>
      </c>
    </row>
    <row r="1485" spans="1:4">
      <c r="A1485" s="16" t="s">
        <v>21</v>
      </c>
      <c r="B1485" s="16" t="s">
        <v>12</v>
      </c>
      <c r="C1485" s="17">
        <v>17064</v>
      </c>
      <c r="D1485" s="17">
        <v>2010</v>
      </c>
    </row>
    <row r="1486" spans="1:4">
      <c r="A1486" s="16" t="s">
        <v>51</v>
      </c>
      <c r="B1486" s="16" t="s">
        <v>14</v>
      </c>
      <c r="C1486" s="17">
        <v>17033</v>
      </c>
      <c r="D1486" s="17">
        <v>2010</v>
      </c>
    </row>
    <row r="1487" spans="1:4">
      <c r="A1487" s="16" t="s">
        <v>25</v>
      </c>
      <c r="B1487" s="16" t="s">
        <v>12</v>
      </c>
      <c r="C1487" s="17">
        <v>15856</v>
      </c>
      <c r="D1487" s="17">
        <v>2010</v>
      </c>
    </row>
    <row r="1488" spans="1:4">
      <c r="A1488" s="16" t="s">
        <v>31</v>
      </c>
      <c r="B1488" s="16" t="s">
        <v>12</v>
      </c>
      <c r="C1488" s="17">
        <v>15503</v>
      </c>
      <c r="D1488" s="17">
        <v>2010</v>
      </c>
    </row>
    <row r="1489" spans="1:4">
      <c r="A1489" s="16" t="s">
        <v>37</v>
      </c>
      <c r="B1489" s="16" t="s">
        <v>12</v>
      </c>
      <c r="C1489" s="17">
        <v>15458</v>
      </c>
      <c r="D1489" s="17">
        <v>2010</v>
      </c>
    </row>
    <row r="1490" spans="1:4">
      <c r="A1490" s="16" t="s">
        <v>15</v>
      </c>
      <c r="B1490" s="16" t="s">
        <v>12</v>
      </c>
      <c r="C1490" s="17">
        <v>14294</v>
      </c>
      <c r="D1490" s="17">
        <v>2010</v>
      </c>
    </row>
    <row r="1491" spans="1:4">
      <c r="A1491" s="16" t="s">
        <v>45</v>
      </c>
      <c r="B1491" s="16" t="s">
        <v>14</v>
      </c>
      <c r="C1491" s="17">
        <v>14278</v>
      </c>
      <c r="D1491" s="17">
        <v>2010</v>
      </c>
    </row>
    <row r="1492" spans="1:4">
      <c r="A1492" s="16" t="s">
        <v>34</v>
      </c>
      <c r="B1492" s="16" t="s">
        <v>12</v>
      </c>
      <c r="C1492" s="17">
        <v>14263</v>
      </c>
      <c r="D1492" s="17">
        <v>2010</v>
      </c>
    </row>
    <row r="1493" spans="1:4">
      <c r="A1493" s="16" t="s">
        <v>18</v>
      </c>
      <c r="B1493" s="16" t="s">
        <v>12</v>
      </c>
      <c r="C1493" s="17">
        <v>14215</v>
      </c>
      <c r="D1493" s="17">
        <v>2010</v>
      </c>
    </row>
    <row r="1494" spans="1:4">
      <c r="A1494" s="16" t="s">
        <v>24</v>
      </c>
      <c r="B1494" s="16" t="s">
        <v>12</v>
      </c>
      <c r="C1494" s="17">
        <v>14141</v>
      </c>
      <c r="D1494" s="17">
        <v>2010</v>
      </c>
    </row>
    <row r="1495" spans="1:4">
      <c r="A1495" s="16" t="s">
        <v>17</v>
      </c>
      <c r="B1495" s="16" t="s">
        <v>12</v>
      </c>
      <c r="C1495" s="17">
        <v>13895</v>
      </c>
      <c r="D1495" s="17">
        <v>2010</v>
      </c>
    </row>
    <row r="1496" spans="1:4">
      <c r="A1496" s="16" t="s">
        <v>28</v>
      </c>
      <c r="B1496" s="16" t="s">
        <v>12</v>
      </c>
      <c r="C1496" s="17">
        <v>13848</v>
      </c>
      <c r="D1496" s="17">
        <v>2010</v>
      </c>
    </row>
    <row r="1497" spans="1:4">
      <c r="A1497" s="16" t="s">
        <v>35</v>
      </c>
      <c r="B1497" s="16" t="s">
        <v>12</v>
      </c>
      <c r="C1497" s="17">
        <v>11974</v>
      </c>
      <c r="D1497" s="17">
        <v>2010</v>
      </c>
    </row>
    <row r="1498" spans="1:4">
      <c r="A1498" s="16" t="s">
        <v>19</v>
      </c>
      <c r="B1498" s="16" t="s">
        <v>12</v>
      </c>
      <c r="C1498" s="17">
        <v>11564</v>
      </c>
      <c r="D1498" s="17">
        <v>2010</v>
      </c>
    </row>
    <row r="1499" spans="1:4">
      <c r="A1499" s="16" t="s">
        <v>36</v>
      </c>
      <c r="B1499" s="16" t="s">
        <v>12</v>
      </c>
      <c r="C1499" s="17">
        <v>11138</v>
      </c>
      <c r="D1499" s="17">
        <v>2010</v>
      </c>
    </row>
    <row r="1500" spans="1:4">
      <c r="A1500" s="16" t="s">
        <v>33</v>
      </c>
      <c r="B1500" s="16" t="s">
        <v>14</v>
      </c>
      <c r="C1500" s="17">
        <v>10276</v>
      </c>
      <c r="D1500" s="17">
        <v>2010</v>
      </c>
    </row>
    <row r="1501" spans="1:4">
      <c r="A1501" s="16" t="s">
        <v>44</v>
      </c>
      <c r="B1501" s="16" t="s">
        <v>12</v>
      </c>
      <c r="C1501" s="17">
        <v>9650</v>
      </c>
      <c r="D1501" s="17">
        <v>2010</v>
      </c>
    </row>
    <row r="1502" spans="1:4">
      <c r="A1502" s="16" t="s">
        <v>43</v>
      </c>
      <c r="B1502" s="16" t="s">
        <v>12</v>
      </c>
      <c r="C1502" s="17">
        <v>8548</v>
      </c>
      <c r="D1502" s="17">
        <v>2010</v>
      </c>
    </row>
    <row r="1503" spans="1:4">
      <c r="A1503" s="16" t="s">
        <v>47</v>
      </c>
      <c r="B1503" s="16" t="s">
        <v>14</v>
      </c>
      <c r="C1503" s="17">
        <v>8409</v>
      </c>
      <c r="D1503" s="17">
        <v>2010</v>
      </c>
    </row>
    <row r="1504" spans="1:4">
      <c r="A1504" s="16" t="s">
        <v>41</v>
      </c>
      <c r="B1504" s="16" t="s">
        <v>12</v>
      </c>
      <c r="C1504" s="17">
        <v>7851</v>
      </c>
      <c r="D1504" s="17">
        <v>2010</v>
      </c>
    </row>
    <row r="1505" spans="1:4">
      <c r="A1505" s="16" t="s">
        <v>20</v>
      </c>
      <c r="B1505" s="16" t="s">
        <v>12</v>
      </c>
      <c r="C1505" s="17">
        <v>7562</v>
      </c>
      <c r="D1505" s="17">
        <v>2010</v>
      </c>
    </row>
    <row r="1506" spans="1:4">
      <c r="A1506" s="16" t="s">
        <v>52</v>
      </c>
      <c r="B1506" s="16" t="s">
        <v>14</v>
      </c>
      <c r="C1506" s="17">
        <v>6997</v>
      </c>
      <c r="D1506" s="17">
        <v>2010</v>
      </c>
    </row>
    <row r="1507" spans="1:4">
      <c r="A1507" s="16" t="s">
        <v>39</v>
      </c>
      <c r="B1507" s="16" t="s">
        <v>14</v>
      </c>
      <c r="C1507" s="17">
        <v>6338</v>
      </c>
      <c r="D1507" s="17">
        <v>2010</v>
      </c>
    </row>
    <row r="1508" spans="1:4">
      <c r="A1508" s="16" t="s">
        <v>48</v>
      </c>
      <c r="B1508" s="16" t="s">
        <v>14</v>
      </c>
      <c r="C1508" s="17">
        <v>6315</v>
      </c>
      <c r="D1508" s="17">
        <v>2010</v>
      </c>
    </row>
    <row r="1509" spans="1:4">
      <c r="A1509" s="16" t="s">
        <v>16</v>
      </c>
      <c r="B1509" s="16" t="s">
        <v>12</v>
      </c>
      <c r="C1509" s="17">
        <v>6278</v>
      </c>
      <c r="D1509" s="17">
        <v>2010</v>
      </c>
    </row>
    <row r="1510" spans="1:4">
      <c r="A1510" s="16" t="s">
        <v>49</v>
      </c>
      <c r="B1510" s="16" t="s">
        <v>14</v>
      </c>
      <c r="C1510" s="17">
        <v>4466</v>
      </c>
      <c r="D1510" s="17">
        <v>2010</v>
      </c>
    </row>
    <row r="1511" spans="1:4">
      <c r="A1511" s="16" t="s">
        <v>26</v>
      </c>
      <c r="B1511" s="16" t="s">
        <v>14</v>
      </c>
      <c r="C1511" s="17">
        <v>3871</v>
      </c>
      <c r="D1511" s="17">
        <v>2010</v>
      </c>
    </row>
    <row r="1512" spans="1:4">
      <c r="A1512" s="16" t="s">
        <v>38</v>
      </c>
      <c r="B1512" s="16" t="s">
        <v>14</v>
      </c>
      <c r="C1512" s="17">
        <v>3199</v>
      </c>
      <c r="D1512" s="17">
        <v>2010</v>
      </c>
    </row>
    <row r="1513" spans="1:4">
      <c r="A1513" s="16" t="s">
        <v>40</v>
      </c>
      <c r="B1513" s="16" t="s">
        <v>14</v>
      </c>
      <c r="C1513" s="17">
        <v>3020</v>
      </c>
      <c r="D1513" s="17">
        <v>2010</v>
      </c>
    </row>
    <row r="1514" spans="1:4">
      <c r="A1514" s="16" t="s">
        <v>13</v>
      </c>
      <c r="B1514" s="16" t="s">
        <v>14</v>
      </c>
      <c r="C1514" s="17">
        <v>2621</v>
      </c>
      <c r="D1514" s="17">
        <v>2010</v>
      </c>
    </row>
    <row r="1515" spans="1:4">
      <c r="A1515" s="16" t="s">
        <v>32</v>
      </c>
      <c r="B1515" s="16" t="s">
        <v>14</v>
      </c>
      <c r="C1515" s="17">
        <v>2569</v>
      </c>
      <c r="D1515" s="17">
        <v>2010</v>
      </c>
    </row>
    <row r="1516" spans="1:4">
      <c r="A1516" s="16" t="s">
        <v>23</v>
      </c>
      <c r="B1516" s="16" t="s">
        <v>14</v>
      </c>
      <c r="C1516" s="17">
        <v>2510</v>
      </c>
      <c r="D1516" s="17">
        <v>2010</v>
      </c>
    </row>
    <row r="1517" spans="1:4">
      <c r="A1517" s="16" t="s">
        <v>30</v>
      </c>
      <c r="B1517" s="16" t="s">
        <v>14</v>
      </c>
      <c r="C1517" s="17">
        <v>2491</v>
      </c>
      <c r="D1517" s="17">
        <v>2010</v>
      </c>
    </row>
    <row r="1518" spans="1:4">
      <c r="A1518" s="16" t="s">
        <v>22</v>
      </c>
      <c r="B1518" s="16" t="s">
        <v>14</v>
      </c>
      <c r="C1518" s="17">
        <v>2283</v>
      </c>
      <c r="D1518" s="17">
        <v>2010</v>
      </c>
    </row>
    <row r="1519" spans="1:4">
      <c r="A1519" s="16" t="s">
        <v>27</v>
      </c>
      <c r="B1519" s="16" t="s">
        <v>14</v>
      </c>
      <c r="C1519" s="17">
        <v>1951</v>
      </c>
      <c r="D1519" s="17">
        <v>2010</v>
      </c>
    </row>
    <row r="1520" spans="1:4">
      <c r="A1520" s="16" t="s">
        <v>42</v>
      </c>
      <c r="B1520" s="16" t="s">
        <v>14</v>
      </c>
      <c r="C1520" s="17">
        <v>1661</v>
      </c>
      <c r="D1520" s="17">
        <v>2010</v>
      </c>
    </row>
    <row r="1521" spans="1:4">
      <c r="A1521" s="16" t="s">
        <v>29</v>
      </c>
      <c r="B1521" s="16" t="s">
        <v>14</v>
      </c>
      <c r="C1521" s="17">
        <v>421</v>
      </c>
      <c r="D1521" s="17">
        <v>2010</v>
      </c>
    </row>
    <row r="1522" spans="1:4">
      <c r="A1522" s="16" t="s">
        <v>46</v>
      </c>
      <c r="B1522" s="16" t="s">
        <v>12</v>
      </c>
      <c r="C1522" s="17">
        <v>20389</v>
      </c>
      <c r="D1522" s="17">
        <v>2011</v>
      </c>
    </row>
    <row r="1523" spans="1:4">
      <c r="A1523" s="16" t="s">
        <v>50</v>
      </c>
      <c r="B1523" s="16" t="s">
        <v>14</v>
      </c>
      <c r="C1523" s="17">
        <v>18814</v>
      </c>
      <c r="D1523" s="17">
        <v>2011</v>
      </c>
    </row>
    <row r="1524" spans="1:4">
      <c r="A1524" s="16" t="s">
        <v>21</v>
      </c>
      <c r="B1524" s="16" t="s">
        <v>12</v>
      </c>
      <c r="C1524" s="17">
        <v>17354</v>
      </c>
      <c r="D1524" s="17">
        <v>2011</v>
      </c>
    </row>
    <row r="1525" spans="1:4">
      <c r="A1525" s="16" t="s">
        <v>51</v>
      </c>
      <c r="B1525" s="16" t="s">
        <v>14</v>
      </c>
      <c r="C1525" s="17">
        <v>17331</v>
      </c>
      <c r="D1525" s="17">
        <v>2011</v>
      </c>
    </row>
    <row r="1526" spans="1:4">
      <c r="A1526" s="16" t="s">
        <v>11</v>
      </c>
      <c r="B1526" s="16" t="s">
        <v>12</v>
      </c>
      <c r="C1526" s="17">
        <v>16815</v>
      </c>
      <c r="D1526" s="17">
        <v>2011</v>
      </c>
    </row>
    <row r="1527" spans="1:4">
      <c r="A1527" s="16" t="s">
        <v>25</v>
      </c>
      <c r="B1527" s="16" t="s">
        <v>12</v>
      </c>
      <c r="C1527" s="17">
        <v>15296</v>
      </c>
      <c r="D1527" s="17">
        <v>2011</v>
      </c>
    </row>
    <row r="1528" spans="1:4">
      <c r="A1528" s="16" t="s">
        <v>31</v>
      </c>
      <c r="B1528" s="16" t="s">
        <v>12</v>
      </c>
      <c r="C1528" s="17">
        <v>14283</v>
      </c>
      <c r="D1528" s="17">
        <v>2011</v>
      </c>
    </row>
    <row r="1529" spans="1:4">
      <c r="A1529" s="16" t="s">
        <v>45</v>
      </c>
      <c r="B1529" s="16" t="s">
        <v>14</v>
      </c>
      <c r="C1529" s="17">
        <v>14270</v>
      </c>
      <c r="D1529" s="17">
        <v>2011</v>
      </c>
    </row>
    <row r="1530" spans="1:4">
      <c r="A1530" s="16" t="s">
        <v>24</v>
      </c>
      <c r="B1530" s="16" t="s">
        <v>12</v>
      </c>
      <c r="C1530" s="17">
        <v>14174</v>
      </c>
      <c r="D1530" s="17">
        <v>2011</v>
      </c>
    </row>
    <row r="1531" spans="1:4">
      <c r="A1531" s="16" t="s">
        <v>37</v>
      </c>
      <c r="B1531" s="16" t="s">
        <v>12</v>
      </c>
      <c r="C1531" s="17">
        <v>13792</v>
      </c>
      <c r="D1531" s="17">
        <v>2011</v>
      </c>
    </row>
    <row r="1532" spans="1:4">
      <c r="A1532" s="16" t="s">
        <v>34</v>
      </c>
      <c r="B1532" s="16" t="s">
        <v>12</v>
      </c>
      <c r="C1532" s="17">
        <v>13291</v>
      </c>
      <c r="D1532" s="17">
        <v>2011</v>
      </c>
    </row>
    <row r="1533" spans="1:4">
      <c r="A1533" s="16" t="s">
        <v>17</v>
      </c>
      <c r="B1533" s="16" t="s">
        <v>12</v>
      </c>
      <c r="C1533" s="17">
        <v>13267</v>
      </c>
      <c r="D1533" s="17">
        <v>2011</v>
      </c>
    </row>
    <row r="1534" spans="1:4">
      <c r="A1534" s="16" t="s">
        <v>18</v>
      </c>
      <c r="B1534" s="16" t="s">
        <v>12</v>
      </c>
      <c r="C1534" s="17">
        <v>13244</v>
      </c>
      <c r="D1534" s="17">
        <v>2011</v>
      </c>
    </row>
    <row r="1535" spans="1:4">
      <c r="A1535" s="16" t="s">
        <v>15</v>
      </c>
      <c r="B1535" s="16" t="s">
        <v>12</v>
      </c>
      <c r="C1535" s="17">
        <v>13019</v>
      </c>
      <c r="D1535" s="17">
        <v>2011</v>
      </c>
    </row>
    <row r="1536" spans="1:4">
      <c r="A1536" s="16" t="s">
        <v>28</v>
      </c>
      <c r="B1536" s="16" t="s">
        <v>12</v>
      </c>
      <c r="C1536" s="17">
        <v>12987</v>
      </c>
      <c r="D1536" s="17">
        <v>2011</v>
      </c>
    </row>
    <row r="1537" spans="1:4">
      <c r="A1537" s="16" t="s">
        <v>35</v>
      </c>
      <c r="B1537" s="16" t="s">
        <v>12</v>
      </c>
      <c r="C1537" s="17">
        <v>11502</v>
      </c>
      <c r="D1537" s="17">
        <v>2011</v>
      </c>
    </row>
    <row r="1538" spans="1:4">
      <c r="A1538" s="16" t="s">
        <v>19</v>
      </c>
      <c r="B1538" s="16" t="s">
        <v>12</v>
      </c>
      <c r="C1538" s="17">
        <v>11061</v>
      </c>
      <c r="D1538" s="17">
        <v>2011</v>
      </c>
    </row>
    <row r="1539" spans="1:4">
      <c r="A1539" s="16" t="s">
        <v>36</v>
      </c>
      <c r="B1539" s="16" t="s">
        <v>12</v>
      </c>
      <c r="C1539" s="17">
        <v>10246</v>
      </c>
      <c r="D1539" s="17">
        <v>2011</v>
      </c>
    </row>
    <row r="1540" spans="1:4">
      <c r="A1540" s="16" t="s">
        <v>33</v>
      </c>
      <c r="B1540" s="16" t="s">
        <v>14</v>
      </c>
      <c r="C1540" s="17">
        <v>10101</v>
      </c>
      <c r="D1540" s="17">
        <v>2011</v>
      </c>
    </row>
    <row r="1541" spans="1:4">
      <c r="A1541" s="16" t="s">
        <v>44</v>
      </c>
      <c r="B1541" s="16" t="s">
        <v>12</v>
      </c>
      <c r="C1541" s="17">
        <v>8598</v>
      </c>
      <c r="D1541" s="17">
        <v>2011</v>
      </c>
    </row>
    <row r="1542" spans="1:4">
      <c r="A1542" s="16" t="s">
        <v>43</v>
      </c>
      <c r="B1542" s="16" t="s">
        <v>12</v>
      </c>
      <c r="C1542" s="17">
        <v>7819</v>
      </c>
      <c r="D1542" s="17">
        <v>2011</v>
      </c>
    </row>
    <row r="1543" spans="1:4">
      <c r="A1543" s="16" t="s">
        <v>47</v>
      </c>
      <c r="B1543" s="16" t="s">
        <v>14</v>
      </c>
      <c r="C1543" s="17">
        <v>7397</v>
      </c>
      <c r="D1543" s="17">
        <v>2011</v>
      </c>
    </row>
    <row r="1544" spans="1:4">
      <c r="A1544" s="16" t="s">
        <v>41</v>
      </c>
      <c r="B1544" s="16" t="s">
        <v>12</v>
      </c>
      <c r="C1544" s="17">
        <v>7120</v>
      </c>
      <c r="D1544" s="17">
        <v>2011</v>
      </c>
    </row>
    <row r="1545" spans="1:4">
      <c r="A1545" s="16" t="s">
        <v>20</v>
      </c>
      <c r="B1545" s="16" t="s">
        <v>12</v>
      </c>
      <c r="C1545" s="17">
        <v>6982</v>
      </c>
      <c r="D1545" s="17">
        <v>2011</v>
      </c>
    </row>
    <row r="1546" spans="1:4">
      <c r="A1546" s="16" t="s">
        <v>52</v>
      </c>
      <c r="B1546" s="16" t="s">
        <v>14</v>
      </c>
      <c r="C1546" s="17">
        <v>6584</v>
      </c>
      <c r="D1546" s="17">
        <v>2011</v>
      </c>
    </row>
    <row r="1547" spans="1:4">
      <c r="A1547" s="16" t="s">
        <v>16</v>
      </c>
      <c r="B1547" s="16" t="s">
        <v>12</v>
      </c>
      <c r="C1547" s="17">
        <v>5849</v>
      </c>
      <c r="D1547" s="17">
        <v>2011</v>
      </c>
    </row>
    <row r="1548" spans="1:4">
      <c r="A1548" s="16" t="s">
        <v>39</v>
      </c>
      <c r="B1548" s="16" t="s">
        <v>14</v>
      </c>
      <c r="C1548" s="17">
        <v>5565</v>
      </c>
      <c r="D1548" s="17">
        <v>2011</v>
      </c>
    </row>
    <row r="1549" spans="1:4">
      <c r="A1549" s="16" t="s">
        <v>48</v>
      </c>
      <c r="B1549" s="16" t="s">
        <v>14</v>
      </c>
      <c r="C1549" s="17">
        <v>5401</v>
      </c>
      <c r="D1549" s="17">
        <v>2011</v>
      </c>
    </row>
    <row r="1550" spans="1:4">
      <c r="A1550" s="16" t="s">
        <v>49</v>
      </c>
      <c r="B1550" s="16" t="s">
        <v>14</v>
      </c>
      <c r="C1550" s="17">
        <v>4099</v>
      </c>
      <c r="D1550" s="17">
        <v>2011</v>
      </c>
    </row>
    <row r="1551" spans="1:4">
      <c r="A1551" s="16" t="s">
        <v>26</v>
      </c>
      <c r="B1551" s="16" t="s">
        <v>14</v>
      </c>
      <c r="C1551" s="17">
        <v>3811</v>
      </c>
      <c r="D1551" s="17">
        <v>2011</v>
      </c>
    </row>
    <row r="1552" spans="1:4">
      <c r="A1552" s="16" t="s">
        <v>40</v>
      </c>
      <c r="B1552" s="16" t="s">
        <v>14</v>
      </c>
      <c r="C1552" s="17">
        <v>2661</v>
      </c>
      <c r="D1552" s="17">
        <v>2011</v>
      </c>
    </row>
    <row r="1553" spans="1:4">
      <c r="A1553" s="16" t="s">
        <v>32</v>
      </c>
      <c r="B1553" s="16" t="s">
        <v>14</v>
      </c>
      <c r="C1553" s="17">
        <v>2655</v>
      </c>
      <c r="D1553" s="17">
        <v>2011</v>
      </c>
    </row>
    <row r="1554" spans="1:4">
      <c r="A1554" s="16" t="s">
        <v>38</v>
      </c>
      <c r="B1554" s="16" t="s">
        <v>14</v>
      </c>
      <c r="C1554" s="17">
        <v>2623</v>
      </c>
      <c r="D1554" s="17">
        <v>2011</v>
      </c>
    </row>
    <row r="1555" spans="1:4">
      <c r="A1555" s="16" t="s">
        <v>13</v>
      </c>
      <c r="B1555" s="16" t="s">
        <v>14</v>
      </c>
      <c r="C1555" s="17">
        <v>2279</v>
      </c>
      <c r="D1555" s="17">
        <v>2011</v>
      </c>
    </row>
    <row r="1556" spans="1:4">
      <c r="A1556" s="16" t="s">
        <v>22</v>
      </c>
      <c r="B1556" s="16" t="s">
        <v>14</v>
      </c>
      <c r="C1556" s="17">
        <v>2190</v>
      </c>
      <c r="D1556" s="17">
        <v>2011</v>
      </c>
    </row>
    <row r="1557" spans="1:4">
      <c r="A1557" s="16" t="s">
        <v>23</v>
      </c>
      <c r="B1557" s="16" t="s">
        <v>14</v>
      </c>
      <c r="C1557" s="17">
        <v>2178</v>
      </c>
      <c r="D1557" s="17">
        <v>2011</v>
      </c>
    </row>
    <row r="1558" spans="1:4">
      <c r="A1558" s="16" t="s">
        <v>30</v>
      </c>
      <c r="B1558" s="16" t="s">
        <v>14</v>
      </c>
      <c r="C1558" s="17">
        <v>2151</v>
      </c>
      <c r="D1558" s="17">
        <v>2011</v>
      </c>
    </row>
    <row r="1559" spans="1:4">
      <c r="A1559" s="16" t="s">
        <v>27</v>
      </c>
      <c r="B1559" s="16" t="s">
        <v>14</v>
      </c>
      <c r="C1559" s="17">
        <v>1709</v>
      </c>
      <c r="D1559" s="17">
        <v>2011</v>
      </c>
    </row>
    <row r="1560" spans="1:4">
      <c r="A1560" s="16" t="s">
        <v>42</v>
      </c>
      <c r="B1560" s="16" t="s">
        <v>14</v>
      </c>
      <c r="C1560" s="17">
        <v>1411</v>
      </c>
      <c r="D1560" s="17">
        <v>2011</v>
      </c>
    </row>
    <row r="1561" spans="1:4">
      <c r="A1561" s="16" t="s">
        <v>29</v>
      </c>
      <c r="B1561" s="16" t="s">
        <v>14</v>
      </c>
      <c r="C1561" s="17">
        <v>391</v>
      </c>
      <c r="D1561" s="17">
        <v>2011</v>
      </c>
    </row>
    <row r="1562" spans="1:4">
      <c r="A1562" s="16" t="s">
        <v>50</v>
      </c>
      <c r="B1562" s="16" t="s">
        <v>14</v>
      </c>
      <c r="C1562" s="17">
        <v>20964</v>
      </c>
      <c r="D1562" s="17">
        <v>2012</v>
      </c>
    </row>
    <row r="1563" spans="1:4">
      <c r="A1563" s="16" t="s">
        <v>46</v>
      </c>
      <c r="B1563" s="16" t="s">
        <v>12</v>
      </c>
      <c r="C1563" s="17">
        <v>19094</v>
      </c>
      <c r="D1563" s="17">
        <v>2012</v>
      </c>
    </row>
    <row r="1564" spans="1:4">
      <c r="A1564" s="16" t="s">
        <v>51</v>
      </c>
      <c r="B1564" s="16" t="s">
        <v>14</v>
      </c>
      <c r="C1564" s="17">
        <v>17328</v>
      </c>
      <c r="D1564" s="17">
        <v>2012</v>
      </c>
    </row>
    <row r="1565" spans="1:4">
      <c r="A1565" s="16" t="s">
        <v>21</v>
      </c>
      <c r="B1565" s="16" t="s">
        <v>12</v>
      </c>
      <c r="C1565" s="17">
        <v>16904</v>
      </c>
      <c r="D1565" s="17">
        <v>2012</v>
      </c>
    </row>
    <row r="1566" spans="1:4">
      <c r="A1566" s="16" t="s">
        <v>11</v>
      </c>
      <c r="B1566" s="16" t="s">
        <v>12</v>
      </c>
      <c r="C1566" s="17">
        <v>16202</v>
      </c>
      <c r="D1566" s="17">
        <v>2012</v>
      </c>
    </row>
    <row r="1567" spans="1:4">
      <c r="A1567" s="16" t="s">
        <v>25</v>
      </c>
      <c r="B1567" s="16" t="s">
        <v>12</v>
      </c>
      <c r="C1567" s="17">
        <v>14298</v>
      </c>
      <c r="D1567" s="17">
        <v>2012</v>
      </c>
    </row>
    <row r="1568" spans="1:4">
      <c r="A1568" s="16" t="s">
        <v>24</v>
      </c>
      <c r="B1568" s="16" t="s">
        <v>12</v>
      </c>
      <c r="C1568" s="17">
        <v>13985</v>
      </c>
      <c r="D1568" s="17">
        <v>2012</v>
      </c>
    </row>
    <row r="1569" spans="1:4">
      <c r="A1569" s="16" t="s">
        <v>45</v>
      </c>
      <c r="B1569" s="16" t="s">
        <v>14</v>
      </c>
      <c r="C1569" s="17">
        <v>13660</v>
      </c>
      <c r="D1569" s="17">
        <v>2012</v>
      </c>
    </row>
    <row r="1570" spans="1:4">
      <c r="A1570" s="16" t="s">
        <v>17</v>
      </c>
      <c r="B1570" s="16" t="s">
        <v>12</v>
      </c>
      <c r="C1570" s="17">
        <v>13449</v>
      </c>
      <c r="D1570" s="17">
        <v>2012</v>
      </c>
    </row>
    <row r="1571" spans="1:4">
      <c r="A1571" s="16" t="s">
        <v>31</v>
      </c>
      <c r="B1571" s="16" t="s">
        <v>12</v>
      </c>
      <c r="C1571" s="17">
        <v>13215</v>
      </c>
      <c r="D1571" s="17">
        <v>2012</v>
      </c>
    </row>
    <row r="1572" spans="1:4">
      <c r="A1572" s="16" t="s">
        <v>37</v>
      </c>
      <c r="B1572" s="16" t="s">
        <v>12</v>
      </c>
      <c r="C1572" s="17">
        <v>12671</v>
      </c>
      <c r="D1572" s="17">
        <v>2012</v>
      </c>
    </row>
    <row r="1573" spans="1:4">
      <c r="A1573" s="16" t="s">
        <v>34</v>
      </c>
      <c r="B1573" s="16" t="s">
        <v>12</v>
      </c>
      <c r="C1573" s="17">
        <v>12632</v>
      </c>
      <c r="D1573" s="17">
        <v>2012</v>
      </c>
    </row>
    <row r="1574" spans="1:4">
      <c r="A1574" s="16" t="s">
        <v>28</v>
      </c>
      <c r="B1574" s="16" t="s">
        <v>12</v>
      </c>
      <c r="C1574" s="17">
        <v>12582</v>
      </c>
      <c r="D1574" s="17">
        <v>2012</v>
      </c>
    </row>
    <row r="1575" spans="1:4">
      <c r="A1575" s="16" t="s">
        <v>18</v>
      </c>
      <c r="B1575" s="16" t="s">
        <v>12</v>
      </c>
      <c r="C1575" s="17">
        <v>12553</v>
      </c>
      <c r="D1575" s="17">
        <v>2012</v>
      </c>
    </row>
    <row r="1576" spans="1:4">
      <c r="A1576" s="16" t="s">
        <v>15</v>
      </c>
      <c r="B1576" s="16" t="s">
        <v>12</v>
      </c>
      <c r="C1576" s="17">
        <v>11915</v>
      </c>
      <c r="D1576" s="17">
        <v>2012</v>
      </c>
    </row>
    <row r="1577" spans="1:4">
      <c r="A1577" s="16" t="s">
        <v>35</v>
      </c>
      <c r="B1577" s="16" t="s">
        <v>12</v>
      </c>
      <c r="C1577" s="17">
        <v>10943</v>
      </c>
      <c r="D1577" s="17">
        <v>2012</v>
      </c>
    </row>
    <row r="1578" spans="1:4">
      <c r="A1578" s="16" t="s">
        <v>19</v>
      </c>
      <c r="B1578" s="16" t="s">
        <v>12</v>
      </c>
      <c r="C1578" s="17">
        <v>10630</v>
      </c>
      <c r="D1578" s="17">
        <v>2012</v>
      </c>
    </row>
    <row r="1579" spans="1:4">
      <c r="A1579" s="16" t="s">
        <v>33</v>
      </c>
      <c r="B1579" s="16" t="s">
        <v>14</v>
      </c>
      <c r="C1579" s="17">
        <v>9722</v>
      </c>
      <c r="D1579" s="17">
        <v>2012</v>
      </c>
    </row>
    <row r="1580" spans="1:4">
      <c r="A1580" s="16" t="s">
        <v>36</v>
      </c>
      <c r="B1580" s="16" t="s">
        <v>12</v>
      </c>
      <c r="C1580" s="17">
        <v>9364</v>
      </c>
      <c r="D1580" s="17">
        <v>2012</v>
      </c>
    </row>
    <row r="1581" spans="1:4">
      <c r="A1581" s="16" t="s">
        <v>44</v>
      </c>
      <c r="B1581" s="16" t="s">
        <v>12</v>
      </c>
      <c r="C1581" s="17">
        <v>7739</v>
      </c>
      <c r="D1581" s="17">
        <v>2012</v>
      </c>
    </row>
    <row r="1582" spans="1:4">
      <c r="A1582" s="16" t="s">
        <v>52</v>
      </c>
      <c r="B1582" s="16" t="s">
        <v>14</v>
      </c>
      <c r="C1582" s="17">
        <v>7288</v>
      </c>
      <c r="D1582" s="17">
        <v>2012</v>
      </c>
    </row>
    <row r="1583" spans="1:4">
      <c r="A1583" s="16" t="s">
        <v>43</v>
      </c>
      <c r="B1583" s="16" t="s">
        <v>12</v>
      </c>
      <c r="C1583" s="17">
        <v>7036</v>
      </c>
      <c r="D1583" s="17">
        <v>2012</v>
      </c>
    </row>
    <row r="1584" spans="1:4">
      <c r="A1584" s="16" t="s">
        <v>20</v>
      </c>
      <c r="B1584" s="16" t="s">
        <v>12</v>
      </c>
      <c r="C1584" s="17">
        <v>6961</v>
      </c>
      <c r="D1584" s="17">
        <v>2012</v>
      </c>
    </row>
    <row r="1585" spans="1:4">
      <c r="A1585" s="16" t="s">
        <v>47</v>
      </c>
      <c r="B1585" s="16" t="s">
        <v>14</v>
      </c>
      <c r="C1585" s="17">
        <v>6935</v>
      </c>
      <c r="D1585" s="17">
        <v>2012</v>
      </c>
    </row>
    <row r="1586" spans="1:4">
      <c r="A1586" s="16" t="s">
        <v>41</v>
      </c>
      <c r="B1586" s="16" t="s">
        <v>12</v>
      </c>
      <c r="C1586" s="17">
        <v>5903</v>
      </c>
      <c r="D1586" s="17">
        <v>2012</v>
      </c>
    </row>
    <row r="1587" spans="1:4">
      <c r="A1587" s="16" t="s">
        <v>16</v>
      </c>
      <c r="B1587" s="16" t="s">
        <v>12</v>
      </c>
      <c r="C1587" s="17">
        <v>5754</v>
      </c>
      <c r="D1587" s="17">
        <v>2012</v>
      </c>
    </row>
    <row r="1588" spans="1:4">
      <c r="A1588" s="16" t="s">
        <v>39</v>
      </c>
      <c r="B1588" s="16" t="s">
        <v>14</v>
      </c>
      <c r="C1588" s="17">
        <v>5201</v>
      </c>
      <c r="D1588" s="17">
        <v>2012</v>
      </c>
    </row>
    <row r="1589" spans="1:4">
      <c r="A1589" s="16" t="s">
        <v>48</v>
      </c>
      <c r="B1589" s="16" t="s">
        <v>14</v>
      </c>
      <c r="C1589" s="17">
        <v>4700</v>
      </c>
      <c r="D1589" s="17">
        <v>2012</v>
      </c>
    </row>
    <row r="1590" spans="1:4">
      <c r="A1590" s="16" t="s">
        <v>49</v>
      </c>
      <c r="B1590" s="16" t="s">
        <v>14</v>
      </c>
      <c r="C1590" s="17">
        <v>3660</v>
      </c>
      <c r="D1590" s="17">
        <v>2012</v>
      </c>
    </row>
    <row r="1591" spans="1:4">
      <c r="A1591" s="16" t="s">
        <v>26</v>
      </c>
      <c r="B1591" s="16" t="s">
        <v>14</v>
      </c>
      <c r="C1591" s="17">
        <v>3315</v>
      </c>
      <c r="D1591" s="17">
        <v>2012</v>
      </c>
    </row>
    <row r="1592" spans="1:4">
      <c r="A1592" s="16" t="s">
        <v>32</v>
      </c>
      <c r="B1592" s="16" t="s">
        <v>14</v>
      </c>
      <c r="C1592" s="17">
        <v>2657</v>
      </c>
      <c r="D1592" s="17">
        <v>2012</v>
      </c>
    </row>
    <row r="1593" spans="1:4">
      <c r="A1593" s="16" t="s">
        <v>40</v>
      </c>
      <c r="B1593" s="16" t="s">
        <v>14</v>
      </c>
      <c r="C1593" s="17">
        <v>2417</v>
      </c>
      <c r="D1593" s="17">
        <v>2012</v>
      </c>
    </row>
    <row r="1594" spans="1:4">
      <c r="A1594" s="16" t="s">
        <v>38</v>
      </c>
      <c r="B1594" s="16" t="s">
        <v>14</v>
      </c>
      <c r="C1594" s="17">
        <v>2334</v>
      </c>
      <c r="D1594" s="17">
        <v>2012</v>
      </c>
    </row>
    <row r="1595" spans="1:4">
      <c r="A1595" s="16" t="s">
        <v>22</v>
      </c>
      <c r="B1595" s="16" t="s">
        <v>14</v>
      </c>
      <c r="C1595" s="17">
        <v>2236</v>
      </c>
      <c r="D1595" s="17">
        <v>2012</v>
      </c>
    </row>
    <row r="1596" spans="1:4">
      <c r="A1596" s="16" t="s">
        <v>23</v>
      </c>
      <c r="B1596" s="16" t="s">
        <v>14</v>
      </c>
      <c r="C1596" s="17">
        <v>1934</v>
      </c>
      <c r="D1596" s="17">
        <v>2012</v>
      </c>
    </row>
    <row r="1597" spans="1:4">
      <c r="A1597" s="16" t="s">
        <v>13</v>
      </c>
      <c r="B1597" s="16" t="s">
        <v>14</v>
      </c>
      <c r="C1597" s="17">
        <v>1925</v>
      </c>
      <c r="D1597" s="17">
        <v>2012</v>
      </c>
    </row>
    <row r="1598" spans="1:4">
      <c r="A1598" s="16" t="s">
        <v>30</v>
      </c>
      <c r="B1598" s="16" t="s">
        <v>14</v>
      </c>
      <c r="C1598" s="17">
        <v>1887</v>
      </c>
      <c r="D1598" s="17">
        <v>2012</v>
      </c>
    </row>
    <row r="1599" spans="1:4">
      <c r="A1599" s="16" t="s">
        <v>27</v>
      </c>
      <c r="B1599" s="16" t="s">
        <v>14</v>
      </c>
      <c r="C1599" s="17">
        <v>1771</v>
      </c>
      <c r="D1599" s="17">
        <v>2012</v>
      </c>
    </row>
    <row r="1600" spans="1:4">
      <c r="A1600" s="16" t="s">
        <v>42</v>
      </c>
      <c r="B1600" s="16" t="s">
        <v>14</v>
      </c>
      <c r="C1600" s="17">
        <v>1234</v>
      </c>
      <c r="D1600" s="17">
        <v>2012</v>
      </c>
    </row>
    <row r="1601" spans="1:4">
      <c r="A1601" s="16" t="s">
        <v>29</v>
      </c>
      <c r="B1601" s="16" t="s">
        <v>14</v>
      </c>
      <c r="C1601" s="17">
        <v>328</v>
      </c>
      <c r="D1601" s="17">
        <v>2012</v>
      </c>
    </row>
    <row r="1602" spans="1:4">
      <c r="A1602" s="16" t="s">
        <v>50</v>
      </c>
      <c r="B1602" s="16" t="s">
        <v>14</v>
      </c>
      <c r="C1602" s="17">
        <v>20958</v>
      </c>
      <c r="D1602" s="17">
        <v>2013</v>
      </c>
    </row>
    <row r="1603" spans="1:4">
      <c r="A1603" s="16" t="s">
        <v>51</v>
      </c>
      <c r="B1603" s="16" t="s">
        <v>14</v>
      </c>
      <c r="C1603" s="17">
        <v>18446</v>
      </c>
      <c r="D1603" s="17">
        <v>2013</v>
      </c>
    </row>
    <row r="1604" spans="1:4">
      <c r="A1604" s="16" t="s">
        <v>46</v>
      </c>
      <c r="B1604" s="16" t="s">
        <v>12</v>
      </c>
      <c r="C1604" s="17">
        <v>18185</v>
      </c>
      <c r="D1604" s="17">
        <v>2013</v>
      </c>
    </row>
    <row r="1605" spans="1:4">
      <c r="A1605" s="16" t="s">
        <v>21</v>
      </c>
      <c r="B1605" s="16" t="s">
        <v>12</v>
      </c>
      <c r="C1605" s="17">
        <v>16654</v>
      </c>
      <c r="D1605" s="17">
        <v>2013</v>
      </c>
    </row>
    <row r="1606" spans="1:4">
      <c r="A1606" s="16" t="s">
        <v>11</v>
      </c>
      <c r="B1606" s="16" t="s">
        <v>12</v>
      </c>
      <c r="C1606" s="17">
        <v>15530</v>
      </c>
      <c r="D1606" s="17">
        <v>2013</v>
      </c>
    </row>
    <row r="1607" spans="1:4">
      <c r="A1607" s="16" t="s">
        <v>25</v>
      </c>
      <c r="B1607" s="16" t="s">
        <v>12</v>
      </c>
      <c r="C1607" s="17">
        <v>14311</v>
      </c>
      <c r="D1607" s="17">
        <v>2013</v>
      </c>
    </row>
    <row r="1608" spans="1:4">
      <c r="A1608" s="16" t="s">
        <v>17</v>
      </c>
      <c r="B1608" s="16" t="s">
        <v>12</v>
      </c>
      <c r="C1608" s="17">
        <v>13586</v>
      </c>
      <c r="D1608" s="17">
        <v>2013</v>
      </c>
    </row>
    <row r="1609" spans="1:4">
      <c r="A1609" s="16" t="s">
        <v>24</v>
      </c>
      <c r="B1609" s="16" t="s">
        <v>12</v>
      </c>
      <c r="C1609" s="17">
        <v>13355</v>
      </c>
      <c r="D1609" s="17">
        <v>2013</v>
      </c>
    </row>
    <row r="1610" spans="1:4">
      <c r="A1610" s="16" t="s">
        <v>45</v>
      </c>
      <c r="B1610" s="16" t="s">
        <v>14</v>
      </c>
      <c r="C1610" s="17">
        <v>13137</v>
      </c>
      <c r="D1610" s="17">
        <v>2013</v>
      </c>
    </row>
    <row r="1611" spans="1:4">
      <c r="A1611" s="16" t="s">
        <v>18</v>
      </c>
      <c r="B1611" s="16" t="s">
        <v>12</v>
      </c>
      <c r="C1611" s="17">
        <v>12381</v>
      </c>
      <c r="D1611" s="17">
        <v>2013</v>
      </c>
    </row>
    <row r="1612" spans="1:4">
      <c r="A1612" s="16" t="s">
        <v>31</v>
      </c>
      <c r="B1612" s="16" t="s">
        <v>12</v>
      </c>
      <c r="C1612" s="17">
        <v>12287</v>
      </c>
      <c r="D1612" s="17">
        <v>2013</v>
      </c>
    </row>
    <row r="1613" spans="1:4">
      <c r="A1613" s="16" t="s">
        <v>28</v>
      </c>
      <c r="B1613" s="16" t="s">
        <v>12</v>
      </c>
      <c r="C1613" s="17">
        <v>12268</v>
      </c>
      <c r="D1613" s="17">
        <v>2013</v>
      </c>
    </row>
    <row r="1614" spans="1:4">
      <c r="A1614" s="16" t="s">
        <v>37</v>
      </c>
      <c r="B1614" s="16" t="s">
        <v>12</v>
      </c>
      <c r="C1614" s="17">
        <v>11851</v>
      </c>
      <c r="D1614" s="17">
        <v>2013</v>
      </c>
    </row>
    <row r="1615" spans="1:4">
      <c r="A1615" s="16" t="s">
        <v>34</v>
      </c>
      <c r="B1615" s="16" t="s">
        <v>12</v>
      </c>
      <c r="C1615" s="17">
        <v>11678</v>
      </c>
      <c r="D1615" s="17">
        <v>2013</v>
      </c>
    </row>
    <row r="1616" spans="1:4">
      <c r="A1616" s="16" t="s">
        <v>15</v>
      </c>
      <c r="B1616" s="16" t="s">
        <v>12</v>
      </c>
      <c r="C1616" s="17">
        <v>10872</v>
      </c>
      <c r="D1616" s="17">
        <v>2013</v>
      </c>
    </row>
    <row r="1617" spans="1:4">
      <c r="A1617" s="16" t="s">
        <v>19</v>
      </c>
      <c r="B1617" s="16" t="s">
        <v>12</v>
      </c>
      <c r="C1617" s="17">
        <v>10724</v>
      </c>
      <c r="D1617" s="17">
        <v>2013</v>
      </c>
    </row>
    <row r="1618" spans="1:4">
      <c r="A1618" s="16" t="s">
        <v>35</v>
      </c>
      <c r="B1618" s="16" t="s">
        <v>12</v>
      </c>
      <c r="C1618" s="17">
        <v>9890</v>
      </c>
      <c r="D1618" s="17">
        <v>2013</v>
      </c>
    </row>
    <row r="1619" spans="1:4">
      <c r="A1619" s="16" t="s">
        <v>33</v>
      </c>
      <c r="B1619" s="16" t="s">
        <v>14</v>
      </c>
      <c r="C1619" s="17">
        <v>9465</v>
      </c>
      <c r="D1619" s="17">
        <v>2013</v>
      </c>
    </row>
    <row r="1620" spans="1:4">
      <c r="A1620" s="16" t="s">
        <v>36</v>
      </c>
      <c r="B1620" s="16" t="s">
        <v>12</v>
      </c>
      <c r="C1620" s="17">
        <v>8570</v>
      </c>
      <c r="D1620" s="17">
        <v>2013</v>
      </c>
    </row>
    <row r="1621" spans="1:4">
      <c r="A1621" s="16" t="s">
        <v>52</v>
      </c>
      <c r="B1621" s="16" t="s">
        <v>14</v>
      </c>
      <c r="C1621" s="17">
        <v>7304</v>
      </c>
      <c r="D1621" s="17">
        <v>2013</v>
      </c>
    </row>
    <row r="1622" spans="1:4">
      <c r="A1622" s="16" t="s">
        <v>44</v>
      </c>
      <c r="B1622" s="16" t="s">
        <v>12</v>
      </c>
      <c r="C1622" s="17">
        <v>7145</v>
      </c>
      <c r="D1622" s="17">
        <v>2013</v>
      </c>
    </row>
    <row r="1623" spans="1:4">
      <c r="A1623" s="16" t="s">
        <v>20</v>
      </c>
      <c r="B1623" s="16" t="s">
        <v>12</v>
      </c>
      <c r="C1623" s="17">
        <v>6719</v>
      </c>
      <c r="D1623" s="17">
        <v>2013</v>
      </c>
    </row>
    <row r="1624" spans="1:4">
      <c r="A1624" s="16" t="s">
        <v>47</v>
      </c>
      <c r="B1624" s="16" t="s">
        <v>14</v>
      </c>
      <c r="C1624" s="17">
        <v>6514</v>
      </c>
      <c r="D1624" s="17">
        <v>2013</v>
      </c>
    </row>
    <row r="1625" spans="1:4">
      <c r="A1625" s="16" t="s">
        <v>43</v>
      </c>
      <c r="B1625" s="16" t="s">
        <v>12</v>
      </c>
      <c r="C1625" s="17">
        <v>6231</v>
      </c>
      <c r="D1625" s="17">
        <v>2013</v>
      </c>
    </row>
    <row r="1626" spans="1:4">
      <c r="A1626" s="16" t="s">
        <v>16</v>
      </c>
      <c r="B1626" s="16" t="s">
        <v>12</v>
      </c>
      <c r="C1626" s="17">
        <v>5510</v>
      </c>
      <c r="D1626" s="17">
        <v>2013</v>
      </c>
    </row>
    <row r="1627" spans="1:4">
      <c r="A1627" s="16" t="s">
        <v>41</v>
      </c>
      <c r="B1627" s="16" t="s">
        <v>12</v>
      </c>
      <c r="C1627" s="17">
        <v>4872</v>
      </c>
      <c r="D1627" s="17">
        <v>2013</v>
      </c>
    </row>
    <row r="1628" spans="1:4">
      <c r="A1628" s="16" t="s">
        <v>39</v>
      </c>
      <c r="B1628" s="16" t="s">
        <v>14</v>
      </c>
      <c r="C1628" s="17">
        <v>4710</v>
      </c>
      <c r="D1628" s="17">
        <v>2013</v>
      </c>
    </row>
    <row r="1629" spans="1:4">
      <c r="A1629" s="16" t="s">
        <v>48</v>
      </c>
      <c r="B1629" s="16" t="s">
        <v>14</v>
      </c>
      <c r="C1629" s="17">
        <v>3940</v>
      </c>
      <c r="D1629" s="17">
        <v>2013</v>
      </c>
    </row>
    <row r="1630" spans="1:4">
      <c r="A1630" s="16" t="s">
        <v>32</v>
      </c>
      <c r="B1630" s="16" t="s">
        <v>14</v>
      </c>
      <c r="C1630" s="17">
        <v>3350</v>
      </c>
      <c r="D1630" s="17">
        <v>2013</v>
      </c>
    </row>
    <row r="1631" spans="1:4">
      <c r="A1631" s="16" t="s">
        <v>49</v>
      </c>
      <c r="B1631" s="16" t="s">
        <v>14</v>
      </c>
      <c r="C1631" s="17">
        <v>3349</v>
      </c>
      <c r="D1631" s="17">
        <v>2013</v>
      </c>
    </row>
    <row r="1632" spans="1:4">
      <c r="A1632" s="16" t="s">
        <v>26</v>
      </c>
      <c r="B1632" s="16" t="s">
        <v>14</v>
      </c>
      <c r="C1632" s="17">
        <v>3103</v>
      </c>
      <c r="D1632" s="17">
        <v>2013</v>
      </c>
    </row>
    <row r="1633" spans="1:4">
      <c r="A1633" s="16" t="s">
        <v>40</v>
      </c>
      <c r="B1633" s="16" t="s">
        <v>14</v>
      </c>
      <c r="C1633" s="17">
        <v>2321</v>
      </c>
      <c r="D1633" s="17">
        <v>2013</v>
      </c>
    </row>
    <row r="1634" spans="1:4">
      <c r="A1634" s="16" t="s">
        <v>22</v>
      </c>
      <c r="B1634" s="16" t="s">
        <v>14</v>
      </c>
      <c r="C1634" s="17">
        <v>2239</v>
      </c>
      <c r="D1634" s="17">
        <v>2013</v>
      </c>
    </row>
    <row r="1635" spans="1:4">
      <c r="A1635" s="16" t="s">
        <v>38</v>
      </c>
      <c r="B1635" s="16" t="s">
        <v>14</v>
      </c>
      <c r="C1635" s="17">
        <v>1949</v>
      </c>
      <c r="D1635" s="17">
        <v>2013</v>
      </c>
    </row>
    <row r="1636" spans="1:4">
      <c r="A1636" s="16" t="s">
        <v>23</v>
      </c>
      <c r="B1636" s="16" t="s">
        <v>14</v>
      </c>
      <c r="C1636" s="17">
        <v>1892</v>
      </c>
      <c r="D1636" s="17">
        <v>2013</v>
      </c>
    </row>
    <row r="1637" spans="1:4">
      <c r="A1637" s="16" t="s">
        <v>13</v>
      </c>
      <c r="B1637" s="16" t="s">
        <v>14</v>
      </c>
      <c r="C1637" s="17">
        <v>1691</v>
      </c>
      <c r="D1637" s="17">
        <v>2013</v>
      </c>
    </row>
    <row r="1638" spans="1:4">
      <c r="A1638" s="16" t="s">
        <v>30</v>
      </c>
      <c r="B1638" s="16" t="s">
        <v>14</v>
      </c>
      <c r="C1638" s="17">
        <v>1676</v>
      </c>
      <c r="D1638" s="17">
        <v>2013</v>
      </c>
    </row>
    <row r="1639" spans="1:4">
      <c r="A1639" s="16" t="s">
        <v>27</v>
      </c>
      <c r="B1639" s="16" t="s">
        <v>14</v>
      </c>
      <c r="C1639" s="17">
        <v>1592</v>
      </c>
      <c r="D1639" s="17">
        <v>2013</v>
      </c>
    </row>
    <row r="1640" spans="1:4">
      <c r="A1640" s="16" t="s">
        <v>42</v>
      </c>
      <c r="B1640" s="16" t="s">
        <v>14</v>
      </c>
      <c r="C1640" s="17">
        <v>1073</v>
      </c>
      <c r="D1640" s="17">
        <v>2013</v>
      </c>
    </row>
    <row r="1641" spans="1:4">
      <c r="A1641" s="16" t="s">
        <v>29</v>
      </c>
      <c r="B1641" s="16" t="s">
        <v>14</v>
      </c>
      <c r="C1641" s="17">
        <v>316</v>
      </c>
      <c r="D1641" s="17">
        <v>2013</v>
      </c>
    </row>
    <row r="1642" spans="1:4">
      <c r="A1642" s="16" t="s">
        <v>50</v>
      </c>
      <c r="B1642" s="16" t="s">
        <v>14</v>
      </c>
      <c r="C1642" s="17">
        <v>20958</v>
      </c>
      <c r="D1642" s="17">
        <v>2014</v>
      </c>
    </row>
    <row r="1643" spans="1:4">
      <c r="A1643" s="16" t="s">
        <v>51</v>
      </c>
      <c r="B1643" s="16" t="s">
        <v>14</v>
      </c>
      <c r="C1643" s="17">
        <v>19829</v>
      </c>
      <c r="D1643" s="17">
        <v>2014</v>
      </c>
    </row>
    <row r="1644" spans="1:4">
      <c r="A1644" s="16" t="s">
        <v>46</v>
      </c>
      <c r="B1644" s="16" t="s">
        <v>12</v>
      </c>
      <c r="C1644" s="17">
        <v>16904</v>
      </c>
      <c r="D1644" s="17">
        <v>2014</v>
      </c>
    </row>
    <row r="1645" spans="1:4">
      <c r="A1645" s="16" t="s">
        <v>21</v>
      </c>
      <c r="B1645" s="16" t="s">
        <v>12</v>
      </c>
      <c r="C1645" s="17">
        <v>16839</v>
      </c>
      <c r="D1645" s="17">
        <v>2014</v>
      </c>
    </row>
    <row r="1646" spans="1:4">
      <c r="A1646" s="16" t="s">
        <v>11</v>
      </c>
      <c r="B1646" s="16" t="s">
        <v>12</v>
      </c>
      <c r="C1646" s="17">
        <v>15487</v>
      </c>
      <c r="D1646" s="17">
        <v>2014</v>
      </c>
    </row>
    <row r="1647" spans="1:4">
      <c r="A1647" s="16" t="s">
        <v>17</v>
      </c>
      <c r="B1647" s="16" t="s">
        <v>12</v>
      </c>
      <c r="C1647" s="17">
        <v>14456</v>
      </c>
      <c r="D1647" s="17">
        <v>2014</v>
      </c>
    </row>
    <row r="1648" spans="1:4">
      <c r="A1648" s="16" t="s">
        <v>25</v>
      </c>
      <c r="B1648" s="16" t="s">
        <v>12</v>
      </c>
      <c r="C1648" s="17">
        <v>13949</v>
      </c>
      <c r="D1648" s="17">
        <v>2014</v>
      </c>
    </row>
    <row r="1649" spans="1:4">
      <c r="A1649" s="16" t="s">
        <v>24</v>
      </c>
      <c r="B1649" s="16" t="s">
        <v>12</v>
      </c>
      <c r="C1649" s="17">
        <v>12935</v>
      </c>
      <c r="D1649" s="17">
        <v>2014</v>
      </c>
    </row>
    <row r="1650" spans="1:4">
      <c r="A1650" s="16" t="s">
        <v>45</v>
      </c>
      <c r="B1650" s="16" t="s">
        <v>14</v>
      </c>
      <c r="C1650" s="17">
        <v>12656</v>
      </c>
      <c r="D1650" s="17">
        <v>2014</v>
      </c>
    </row>
    <row r="1651" spans="1:4">
      <c r="A1651" s="16" t="s">
        <v>18</v>
      </c>
      <c r="B1651" s="16" t="s">
        <v>12</v>
      </c>
      <c r="C1651" s="17">
        <v>12243</v>
      </c>
      <c r="D1651" s="17">
        <v>2014</v>
      </c>
    </row>
    <row r="1652" spans="1:4">
      <c r="A1652" s="16" t="s">
        <v>28</v>
      </c>
      <c r="B1652" s="16" t="s">
        <v>12</v>
      </c>
      <c r="C1652" s="17">
        <v>12137</v>
      </c>
      <c r="D1652" s="17">
        <v>2014</v>
      </c>
    </row>
    <row r="1653" spans="1:4">
      <c r="A1653" s="16" t="s">
        <v>31</v>
      </c>
      <c r="B1653" s="16" t="s">
        <v>12</v>
      </c>
      <c r="C1653" s="17">
        <v>11597</v>
      </c>
      <c r="D1653" s="17">
        <v>2014</v>
      </c>
    </row>
    <row r="1654" spans="1:4">
      <c r="A1654" s="16" t="s">
        <v>34</v>
      </c>
      <c r="B1654" s="16" t="s">
        <v>12</v>
      </c>
      <c r="C1654" s="17">
        <v>11180</v>
      </c>
      <c r="D1654" s="17">
        <v>2014</v>
      </c>
    </row>
    <row r="1655" spans="1:4">
      <c r="A1655" s="16" t="s">
        <v>37</v>
      </c>
      <c r="B1655" s="16" t="s">
        <v>12</v>
      </c>
      <c r="C1655" s="17">
        <v>10923</v>
      </c>
      <c r="D1655" s="17">
        <v>2014</v>
      </c>
    </row>
    <row r="1656" spans="1:4">
      <c r="A1656" s="16" t="s">
        <v>19</v>
      </c>
      <c r="B1656" s="16" t="s">
        <v>12</v>
      </c>
      <c r="C1656" s="17">
        <v>10697</v>
      </c>
      <c r="D1656" s="17">
        <v>2014</v>
      </c>
    </row>
    <row r="1657" spans="1:4">
      <c r="A1657" s="16" t="s">
        <v>15</v>
      </c>
      <c r="B1657" s="16" t="s">
        <v>12</v>
      </c>
      <c r="C1657" s="17">
        <v>10375</v>
      </c>
      <c r="D1657" s="17">
        <v>2014</v>
      </c>
    </row>
    <row r="1658" spans="1:4">
      <c r="A1658" s="16" t="s">
        <v>33</v>
      </c>
      <c r="B1658" s="16" t="s">
        <v>14</v>
      </c>
      <c r="C1658" s="17">
        <v>9581</v>
      </c>
      <c r="D1658" s="17">
        <v>2014</v>
      </c>
    </row>
    <row r="1659" spans="1:4">
      <c r="A1659" s="16" t="s">
        <v>35</v>
      </c>
      <c r="B1659" s="16" t="s">
        <v>12</v>
      </c>
      <c r="C1659" s="17">
        <v>9094</v>
      </c>
      <c r="D1659" s="17">
        <v>2014</v>
      </c>
    </row>
    <row r="1660" spans="1:4">
      <c r="A1660" s="16" t="s">
        <v>36</v>
      </c>
      <c r="B1660" s="16" t="s">
        <v>12</v>
      </c>
      <c r="C1660" s="17">
        <v>8116</v>
      </c>
      <c r="D1660" s="17">
        <v>2014</v>
      </c>
    </row>
    <row r="1661" spans="1:4">
      <c r="A1661" s="16" t="s">
        <v>44</v>
      </c>
      <c r="B1661" s="16" t="s">
        <v>12</v>
      </c>
      <c r="C1661" s="17">
        <v>6776</v>
      </c>
      <c r="D1661" s="17">
        <v>2014</v>
      </c>
    </row>
    <row r="1662" spans="1:4">
      <c r="A1662" s="16" t="s">
        <v>20</v>
      </c>
      <c r="B1662" s="16" t="s">
        <v>12</v>
      </c>
      <c r="C1662" s="17">
        <v>6655</v>
      </c>
      <c r="D1662" s="17">
        <v>2014</v>
      </c>
    </row>
    <row r="1663" spans="1:4">
      <c r="A1663" s="16" t="s">
        <v>52</v>
      </c>
      <c r="B1663" s="16" t="s">
        <v>14</v>
      </c>
      <c r="C1663" s="17">
        <v>6592</v>
      </c>
      <c r="D1663" s="17">
        <v>2014</v>
      </c>
    </row>
    <row r="1664" spans="1:4">
      <c r="A1664" s="16" t="s">
        <v>43</v>
      </c>
      <c r="B1664" s="16" t="s">
        <v>12</v>
      </c>
      <c r="C1664" s="17">
        <v>5850</v>
      </c>
      <c r="D1664" s="17">
        <v>2014</v>
      </c>
    </row>
    <row r="1665" spans="1:4">
      <c r="A1665" s="16" t="s">
        <v>47</v>
      </c>
      <c r="B1665" s="16" t="s">
        <v>14</v>
      </c>
      <c r="C1665" s="17">
        <v>5732</v>
      </c>
      <c r="D1665" s="17">
        <v>2014</v>
      </c>
    </row>
    <row r="1666" spans="1:4">
      <c r="A1666" s="16" t="s">
        <v>16</v>
      </c>
      <c r="B1666" s="16" t="s">
        <v>12</v>
      </c>
      <c r="C1666" s="17">
        <v>5564</v>
      </c>
      <c r="D1666" s="17">
        <v>2014</v>
      </c>
    </row>
    <row r="1667" spans="1:4">
      <c r="A1667" s="16" t="s">
        <v>39</v>
      </c>
      <c r="B1667" s="16" t="s">
        <v>14</v>
      </c>
      <c r="C1667" s="17">
        <v>4710</v>
      </c>
      <c r="D1667" s="17">
        <v>2014</v>
      </c>
    </row>
    <row r="1668" spans="1:4">
      <c r="A1668" s="16" t="s">
        <v>41</v>
      </c>
      <c r="B1668" s="16" t="s">
        <v>12</v>
      </c>
      <c r="C1668" s="17">
        <v>4029</v>
      </c>
      <c r="D1668" s="17">
        <v>2014</v>
      </c>
    </row>
    <row r="1669" spans="1:4">
      <c r="A1669" s="16" t="s">
        <v>48</v>
      </c>
      <c r="B1669" s="16" t="s">
        <v>14</v>
      </c>
      <c r="C1669" s="17">
        <v>3558</v>
      </c>
      <c r="D1669" s="17">
        <v>2014</v>
      </c>
    </row>
    <row r="1670" spans="1:4">
      <c r="A1670" s="16" t="s">
        <v>49</v>
      </c>
      <c r="B1670" s="16" t="s">
        <v>14</v>
      </c>
      <c r="C1670" s="17">
        <v>3096</v>
      </c>
      <c r="D1670" s="17">
        <v>2014</v>
      </c>
    </row>
    <row r="1671" spans="1:4">
      <c r="A1671" s="16" t="s">
        <v>26</v>
      </c>
      <c r="B1671" s="16" t="s">
        <v>14</v>
      </c>
      <c r="C1671" s="17">
        <v>2901</v>
      </c>
      <c r="D1671" s="17">
        <v>2014</v>
      </c>
    </row>
    <row r="1672" spans="1:4">
      <c r="A1672" s="16" t="s">
        <v>32</v>
      </c>
      <c r="B1672" s="16" t="s">
        <v>14</v>
      </c>
      <c r="C1672" s="17">
        <v>2537</v>
      </c>
      <c r="D1672" s="17">
        <v>2014</v>
      </c>
    </row>
    <row r="1673" spans="1:4">
      <c r="A1673" s="16" t="s">
        <v>22</v>
      </c>
      <c r="B1673" s="16" t="s">
        <v>14</v>
      </c>
      <c r="C1673" s="17">
        <v>2193</v>
      </c>
      <c r="D1673" s="17">
        <v>2014</v>
      </c>
    </row>
    <row r="1674" spans="1:4">
      <c r="A1674" s="16" t="s">
        <v>40</v>
      </c>
      <c r="B1674" s="16" t="s">
        <v>14</v>
      </c>
      <c r="C1674" s="17">
        <v>2088</v>
      </c>
      <c r="D1674" s="17">
        <v>2014</v>
      </c>
    </row>
    <row r="1675" spans="1:4">
      <c r="A1675" s="16" t="s">
        <v>38</v>
      </c>
      <c r="B1675" s="16" t="s">
        <v>14</v>
      </c>
      <c r="C1675" s="17">
        <v>1801</v>
      </c>
      <c r="D1675" s="17">
        <v>2014</v>
      </c>
    </row>
    <row r="1676" spans="1:4">
      <c r="A1676" s="16" t="s">
        <v>23</v>
      </c>
      <c r="B1676" s="16" t="s">
        <v>14</v>
      </c>
      <c r="C1676" s="17">
        <v>1751</v>
      </c>
      <c r="D1676" s="17">
        <v>2014</v>
      </c>
    </row>
    <row r="1677" spans="1:4">
      <c r="A1677" s="16" t="s">
        <v>30</v>
      </c>
      <c r="B1677" s="16" t="s">
        <v>14</v>
      </c>
      <c r="C1677" s="17">
        <v>1643</v>
      </c>
      <c r="D1677" s="17">
        <v>2014</v>
      </c>
    </row>
    <row r="1678" spans="1:4">
      <c r="A1678" s="16" t="s">
        <v>13</v>
      </c>
      <c r="B1678" s="16" t="s">
        <v>14</v>
      </c>
      <c r="C1678" s="17">
        <v>1521</v>
      </c>
      <c r="D1678" s="17">
        <v>2014</v>
      </c>
    </row>
    <row r="1679" spans="1:4">
      <c r="A1679" s="16" t="s">
        <v>27</v>
      </c>
      <c r="B1679" s="16" t="s">
        <v>14</v>
      </c>
      <c r="C1679" s="17">
        <v>1508</v>
      </c>
      <c r="D1679" s="17">
        <v>2014</v>
      </c>
    </row>
    <row r="1680" spans="1:4">
      <c r="A1680" s="16" t="s">
        <v>42</v>
      </c>
      <c r="B1680" s="16" t="s">
        <v>14</v>
      </c>
      <c r="C1680" s="17">
        <v>1057</v>
      </c>
      <c r="D1680" s="17">
        <v>2014</v>
      </c>
    </row>
    <row r="1681" spans="1:4">
      <c r="A1681" s="16" t="s">
        <v>29</v>
      </c>
      <c r="B1681" s="16" t="s">
        <v>14</v>
      </c>
      <c r="C1681" s="17">
        <v>331</v>
      </c>
      <c r="D1681" s="17">
        <v>2014</v>
      </c>
    </row>
    <row r="1682" spans="1:4">
      <c r="A1682" s="16" t="s">
        <v>50</v>
      </c>
      <c r="B1682" s="16" t="s">
        <v>14</v>
      </c>
      <c r="C1682" s="17">
        <v>20478</v>
      </c>
      <c r="D1682" s="17">
        <v>2015</v>
      </c>
    </row>
    <row r="1683" spans="1:4">
      <c r="A1683" s="16" t="s">
        <v>51</v>
      </c>
      <c r="B1683" s="16" t="s">
        <v>14</v>
      </c>
      <c r="C1683" s="17">
        <v>19717</v>
      </c>
      <c r="D1683" s="17">
        <v>2015</v>
      </c>
    </row>
    <row r="1684" spans="1:4">
      <c r="A1684" s="16" t="s">
        <v>46</v>
      </c>
      <c r="B1684" s="16" t="s">
        <v>12</v>
      </c>
      <c r="C1684" s="17">
        <v>15979</v>
      </c>
      <c r="D1684" s="17">
        <v>2015</v>
      </c>
    </row>
    <row r="1685" spans="1:4">
      <c r="A1685" s="16" t="s">
        <v>21</v>
      </c>
      <c r="B1685" s="16" t="s">
        <v>12</v>
      </c>
      <c r="C1685" s="17">
        <v>15935</v>
      </c>
      <c r="D1685" s="17">
        <v>2015</v>
      </c>
    </row>
    <row r="1686" spans="1:4">
      <c r="A1686" s="16" t="s">
        <v>17</v>
      </c>
      <c r="B1686" s="16" t="s">
        <v>12</v>
      </c>
      <c r="C1686" s="17">
        <v>14857</v>
      </c>
      <c r="D1686" s="17">
        <v>2015</v>
      </c>
    </row>
    <row r="1687" spans="1:4">
      <c r="A1687" s="16" t="s">
        <v>11</v>
      </c>
      <c r="B1687" s="16" t="s">
        <v>12</v>
      </c>
      <c r="C1687" s="17">
        <v>14474</v>
      </c>
      <c r="D1687" s="17">
        <v>2015</v>
      </c>
    </row>
    <row r="1688" spans="1:4">
      <c r="A1688" s="16" t="s">
        <v>25</v>
      </c>
      <c r="B1688" s="16" t="s">
        <v>12</v>
      </c>
      <c r="C1688" s="17">
        <v>13532</v>
      </c>
      <c r="D1688" s="17">
        <v>2015</v>
      </c>
    </row>
    <row r="1689" spans="1:4">
      <c r="A1689" s="16" t="s">
        <v>24</v>
      </c>
      <c r="B1689" s="16" t="s">
        <v>12</v>
      </c>
      <c r="C1689" s="17">
        <v>12778</v>
      </c>
      <c r="D1689" s="17">
        <v>2015</v>
      </c>
    </row>
    <row r="1690" spans="1:4">
      <c r="A1690" s="16" t="s">
        <v>18</v>
      </c>
      <c r="B1690" s="16" t="s">
        <v>12</v>
      </c>
      <c r="C1690" s="17">
        <v>11821</v>
      </c>
      <c r="D1690" s="17">
        <v>2015</v>
      </c>
    </row>
    <row r="1691" spans="1:4">
      <c r="A1691" s="16" t="s">
        <v>45</v>
      </c>
      <c r="B1691" s="16" t="s">
        <v>14</v>
      </c>
      <c r="C1691" s="17">
        <v>11801</v>
      </c>
      <c r="D1691" s="17">
        <v>2015</v>
      </c>
    </row>
    <row r="1692" spans="1:4">
      <c r="A1692" s="16" t="s">
        <v>28</v>
      </c>
      <c r="B1692" s="16" t="s">
        <v>12</v>
      </c>
      <c r="C1692" s="17">
        <v>11521</v>
      </c>
      <c r="D1692" s="17">
        <v>2015</v>
      </c>
    </row>
    <row r="1693" spans="1:4">
      <c r="A1693" s="16" t="s">
        <v>31</v>
      </c>
      <c r="B1693" s="16" t="s">
        <v>12</v>
      </c>
      <c r="C1693" s="17">
        <v>10650</v>
      </c>
      <c r="D1693" s="17">
        <v>2015</v>
      </c>
    </row>
    <row r="1694" spans="1:4">
      <c r="A1694" s="16" t="s">
        <v>19</v>
      </c>
      <c r="B1694" s="16" t="s">
        <v>12</v>
      </c>
      <c r="C1694" s="17">
        <v>10406</v>
      </c>
      <c r="D1694" s="17">
        <v>2015</v>
      </c>
    </row>
    <row r="1695" spans="1:4">
      <c r="A1695" s="16" t="s">
        <v>34</v>
      </c>
      <c r="B1695" s="16" t="s">
        <v>12</v>
      </c>
      <c r="C1695" s="17">
        <v>10135</v>
      </c>
      <c r="D1695" s="17">
        <v>2015</v>
      </c>
    </row>
    <row r="1696" spans="1:4">
      <c r="A1696" s="16" t="s">
        <v>15</v>
      </c>
      <c r="B1696" s="16" t="s">
        <v>12</v>
      </c>
      <c r="C1696" s="17">
        <v>9842</v>
      </c>
      <c r="D1696" s="17">
        <v>2015</v>
      </c>
    </row>
    <row r="1697" spans="1:4">
      <c r="A1697" s="16" t="s">
        <v>37</v>
      </c>
      <c r="B1697" s="16" t="s">
        <v>12</v>
      </c>
      <c r="C1697" s="17">
        <v>9836</v>
      </c>
      <c r="D1697" s="17">
        <v>2015</v>
      </c>
    </row>
    <row r="1698" spans="1:4">
      <c r="A1698" s="16" t="s">
        <v>33</v>
      </c>
      <c r="B1698" s="16" t="s">
        <v>14</v>
      </c>
      <c r="C1698" s="17">
        <v>9753</v>
      </c>
      <c r="D1698" s="17">
        <v>2015</v>
      </c>
    </row>
    <row r="1699" spans="1:4">
      <c r="A1699" s="16" t="s">
        <v>35</v>
      </c>
      <c r="B1699" s="16" t="s">
        <v>12</v>
      </c>
      <c r="C1699" s="17">
        <v>8540</v>
      </c>
      <c r="D1699" s="17">
        <v>2015</v>
      </c>
    </row>
    <row r="1700" spans="1:4">
      <c r="A1700" s="16" t="s">
        <v>36</v>
      </c>
      <c r="B1700" s="16" t="s">
        <v>12</v>
      </c>
      <c r="C1700" s="17">
        <v>7649</v>
      </c>
      <c r="D1700" s="17">
        <v>2015</v>
      </c>
    </row>
    <row r="1701" spans="1:4">
      <c r="A1701" s="16" t="s">
        <v>52</v>
      </c>
      <c r="B1701" s="16" t="s">
        <v>14</v>
      </c>
      <c r="C1701" s="17">
        <v>6430</v>
      </c>
      <c r="D1701" s="17">
        <v>2015</v>
      </c>
    </row>
    <row r="1702" spans="1:4">
      <c r="A1702" s="16" t="s">
        <v>44</v>
      </c>
      <c r="B1702" s="16" t="s">
        <v>12</v>
      </c>
      <c r="C1702" s="17">
        <v>6253</v>
      </c>
      <c r="D1702" s="17">
        <v>2015</v>
      </c>
    </row>
    <row r="1703" spans="1:4">
      <c r="A1703" s="16" t="s">
        <v>20</v>
      </c>
      <c r="B1703" s="16" t="s">
        <v>12</v>
      </c>
      <c r="C1703" s="17">
        <v>6129</v>
      </c>
      <c r="D1703" s="17">
        <v>2015</v>
      </c>
    </row>
    <row r="1704" spans="1:4">
      <c r="A1704" s="16" t="s">
        <v>47</v>
      </c>
      <c r="B1704" s="16" t="s">
        <v>14</v>
      </c>
      <c r="C1704" s="17">
        <v>5347</v>
      </c>
      <c r="D1704" s="17">
        <v>2015</v>
      </c>
    </row>
    <row r="1705" spans="1:4">
      <c r="A1705" s="16" t="s">
        <v>43</v>
      </c>
      <c r="B1705" s="16" t="s">
        <v>12</v>
      </c>
      <c r="C1705" s="17">
        <v>5122</v>
      </c>
      <c r="D1705" s="17">
        <v>2015</v>
      </c>
    </row>
    <row r="1706" spans="1:4">
      <c r="A1706" s="16" t="s">
        <v>16</v>
      </c>
      <c r="B1706" s="16" t="s">
        <v>12</v>
      </c>
      <c r="C1706" s="17">
        <v>5022</v>
      </c>
      <c r="D1706" s="17">
        <v>2015</v>
      </c>
    </row>
    <row r="1707" spans="1:4">
      <c r="A1707" s="16" t="s">
        <v>39</v>
      </c>
      <c r="B1707" s="16" t="s">
        <v>14</v>
      </c>
      <c r="C1707" s="17">
        <v>4529</v>
      </c>
      <c r="D1707" s="17">
        <v>2015</v>
      </c>
    </row>
    <row r="1708" spans="1:4">
      <c r="A1708" s="16" t="s">
        <v>41</v>
      </c>
      <c r="B1708" s="16" t="s">
        <v>12</v>
      </c>
      <c r="C1708" s="17">
        <v>3720</v>
      </c>
      <c r="D1708" s="17">
        <v>2015</v>
      </c>
    </row>
    <row r="1709" spans="1:4">
      <c r="A1709" s="16" t="s">
        <v>48</v>
      </c>
      <c r="B1709" s="16" t="s">
        <v>14</v>
      </c>
      <c r="C1709" s="17">
        <v>3425</v>
      </c>
      <c r="D1709" s="17">
        <v>2015</v>
      </c>
    </row>
    <row r="1710" spans="1:4">
      <c r="A1710" s="16" t="s">
        <v>26</v>
      </c>
      <c r="B1710" s="16" t="s">
        <v>14</v>
      </c>
      <c r="C1710" s="17">
        <v>2842</v>
      </c>
      <c r="D1710" s="17">
        <v>2015</v>
      </c>
    </row>
    <row r="1711" spans="1:4">
      <c r="A1711" s="16" t="s">
        <v>49</v>
      </c>
      <c r="B1711" s="16" t="s">
        <v>14</v>
      </c>
      <c r="C1711" s="17">
        <v>2695</v>
      </c>
      <c r="D1711" s="17">
        <v>2015</v>
      </c>
    </row>
    <row r="1712" spans="1:4">
      <c r="A1712" s="16" t="s">
        <v>32</v>
      </c>
      <c r="B1712" s="16" t="s">
        <v>14</v>
      </c>
      <c r="C1712" s="17">
        <v>2116</v>
      </c>
      <c r="D1712" s="17">
        <v>2015</v>
      </c>
    </row>
    <row r="1713" spans="1:4">
      <c r="A1713" s="16" t="s">
        <v>22</v>
      </c>
      <c r="B1713" s="16" t="s">
        <v>14</v>
      </c>
      <c r="C1713" s="17">
        <v>2042</v>
      </c>
      <c r="D1713" s="17">
        <v>2015</v>
      </c>
    </row>
    <row r="1714" spans="1:4">
      <c r="A1714" s="16" t="s">
        <v>40</v>
      </c>
      <c r="B1714" s="16" t="s">
        <v>14</v>
      </c>
      <c r="C1714" s="17">
        <v>1936</v>
      </c>
      <c r="D1714" s="17">
        <v>2015</v>
      </c>
    </row>
    <row r="1715" spans="1:4">
      <c r="A1715" s="16" t="s">
        <v>23</v>
      </c>
      <c r="B1715" s="16" t="s">
        <v>14</v>
      </c>
      <c r="C1715" s="17">
        <v>1704</v>
      </c>
      <c r="D1715" s="17">
        <v>2015</v>
      </c>
    </row>
    <row r="1716" spans="1:4">
      <c r="A1716" s="16" t="s">
        <v>38</v>
      </c>
      <c r="B1716" s="16" t="s">
        <v>14</v>
      </c>
      <c r="C1716" s="17">
        <v>1590</v>
      </c>
      <c r="D1716" s="17">
        <v>2015</v>
      </c>
    </row>
    <row r="1717" spans="1:4">
      <c r="A1717" s="16" t="s">
        <v>30</v>
      </c>
      <c r="B1717" s="16" t="s">
        <v>14</v>
      </c>
      <c r="C1717" s="17">
        <v>1558</v>
      </c>
      <c r="D1717" s="17">
        <v>2015</v>
      </c>
    </row>
    <row r="1718" spans="1:4">
      <c r="A1718" s="16" t="s">
        <v>13</v>
      </c>
      <c r="B1718" s="16" t="s">
        <v>14</v>
      </c>
      <c r="C1718" s="17">
        <v>1286</v>
      </c>
      <c r="D1718" s="17">
        <v>2015</v>
      </c>
    </row>
    <row r="1719" spans="1:4">
      <c r="A1719" s="16" t="s">
        <v>27</v>
      </c>
      <c r="B1719" s="16" t="s">
        <v>14</v>
      </c>
      <c r="C1719" s="17">
        <v>1283</v>
      </c>
      <c r="D1719" s="17">
        <v>2015</v>
      </c>
    </row>
    <row r="1720" spans="1:4">
      <c r="A1720" s="16" t="s">
        <v>42</v>
      </c>
      <c r="B1720" s="16" t="s">
        <v>14</v>
      </c>
      <c r="C1720" s="17">
        <v>1030</v>
      </c>
      <c r="D1720" s="17">
        <v>2015</v>
      </c>
    </row>
    <row r="1721" spans="1:4">
      <c r="A1721" s="16" t="s">
        <v>29</v>
      </c>
      <c r="B1721" s="16" t="s">
        <v>14</v>
      </c>
      <c r="C1721" s="17">
        <v>281</v>
      </c>
      <c r="D1721" s="17">
        <v>2015</v>
      </c>
    </row>
    <row r="1722" spans="1:4">
      <c r="A1722" s="16" t="s">
        <v>50</v>
      </c>
      <c r="B1722" s="16" t="s">
        <v>14</v>
      </c>
      <c r="C1722" s="17">
        <v>19536</v>
      </c>
      <c r="D1722" s="17">
        <v>2016</v>
      </c>
    </row>
    <row r="1723" spans="1:4">
      <c r="A1723" s="16" t="s">
        <v>51</v>
      </c>
      <c r="B1723" s="16" t="s">
        <v>14</v>
      </c>
      <c r="C1723" s="17">
        <v>19397</v>
      </c>
      <c r="D1723" s="17">
        <v>2016</v>
      </c>
    </row>
    <row r="1724" spans="1:4">
      <c r="A1724" s="16" t="s">
        <v>21</v>
      </c>
      <c r="B1724" s="16" t="s">
        <v>12</v>
      </c>
      <c r="C1724" s="17">
        <v>15798</v>
      </c>
      <c r="D1724" s="17">
        <v>2016</v>
      </c>
    </row>
    <row r="1725" spans="1:4">
      <c r="A1725" s="16" t="s">
        <v>17</v>
      </c>
      <c r="B1725" s="16" t="s">
        <v>12</v>
      </c>
      <c r="C1725" s="17">
        <v>14905</v>
      </c>
      <c r="D1725" s="17">
        <v>2016</v>
      </c>
    </row>
    <row r="1726" spans="1:4">
      <c r="A1726" s="16" t="s">
        <v>46</v>
      </c>
      <c r="B1726" s="16" t="s">
        <v>12</v>
      </c>
      <c r="C1726" s="17">
        <v>14544</v>
      </c>
      <c r="D1726" s="17">
        <v>2016</v>
      </c>
    </row>
    <row r="1727" spans="1:4">
      <c r="A1727" s="16" t="s">
        <v>11</v>
      </c>
      <c r="B1727" s="16" t="s">
        <v>12</v>
      </c>
      <c r="C1727" s="17">
        <v>14120</v>
      </c>
      <c r="D1727" s="17">
        <v>2016</v>
      </c>
    </row>
    <row r="1728" spans="1:4">
      <c r="A1728" s="16" t="s">
        <v>25</v>
      </c>
      <c r="B1728" s="16" t="s">
        <v>12</v>
      </c>
      <c r="C1728" s="17">
        <v>12983</v>
      </c>
      <c r="D1728" s="17">
        <v>2016</v>
      </c>
    </row>
    <row r="1729" spans="1:4">
      <c r="A1729" s="16" t="s">
        <v>24</v>
      </c>
      <c r="B1729" s="16" t="s">
        <v>12</v>
      </c>
      <c r="C1729" s="17">
        <v>12655</v>
      </c>
      <c r="D1729" s="17">
        <v>2016</v>
      </c>
    </row>
    <row r="1730" spans="1:4">
      <c r="A1730" s="16" t="s">
        <v>18</v>
      </c>
      <c r="B1730" s="16" t="s">
        <v>12</v>
      </c>
      <c r="C1730" s="17">
        <v>11142</v>
      </c>
      <c r="D1730" s="17">
        <v>2016</v>
      </c>
    </row>
    <row r="1731" spans="1:4">
      <c r="A1731" s="16" t="s">
        <v>45</v>
      </c>
      <c r="B1731" s="16" t="s">
        <v>14</v>
      </c>
      <c r="C1731" s="17">
        <v>10994</v>
      </c>
      <c r="D1731" s="17">
        <v>2016</v>
      </c>
    </row>
    <row r="1732" spans="1:4">
      <c r="A1732" s="16" t="s">
        <v>28</v>
      </c>
      <c r="B1732" s="16" t="s">
        <v>12</v>
      </c>
      <c r="C1732" s="17">
        <v>10955</v>
      </c>
      <c r="D1732" s="17">
        <v>2016</v>
      </c>
    </row>
    <row r="1733" spans="1:4">
      <c r="A1733" s="16" t="s">
        <v>19</v>
      </c>
      <c r="B1733" s="16" t="s">
        <v>12</v>
      </c>
      <c r="C1733" s="17">
        <v>10045</v>
      </c>
      <c r="D1733" s="17">
        <v>2016</v>
      </c>
    </row>
    <row r="1734" spans="1:4">
      <c r="A1734" s="16" t="s">
        <v>31</v>
      </c>
      <c r="B1734" s="16" t="s">
        <v>12</v>
      </c>
      <c r="C1734" s="17">
        <v>9887</v>
      </c>
      <c r="D1734" s="17">
        <v>2016</v>
      </c>
    </row>
    <row r="1735" spans="1:4">
      <c r="A1735" s="16" t="s">
        <v>33</v>
      </c>
      <c r="B1735" s="16" t="s">
        <v>14</v>
      </c>
      <c r="C1735" s="17">
        <v>9592</v>
      </c>
      <c r="D1735" s="17">
        <v>2016</v>
      </c>
    </row>
    <row r="1736" spans="1:4">
      <c r="A1736" s="16" t="s">
        <v>34</v>
      </c>
      <c r="B1736" s="16" t="s">
        <v>12</v>
      </c>
      <c r="C1736" s="17">
        <v>9418</v>
      </c>
      <c r="D1736" s="17">
        <v>2016</v>
      </c>
    </row>
    <row r="1737" spans="1:4">
      <c r="A1737" s="16" t="s">
        <v>37</v>
      </c>
      <c r="B1737" s="16" t="s">
        <v>12</v>
      </c>
      <c r="C1737" s="17">
        <v>9241</v>
      </c>
      <c r="D1737" s="17">
        <v>2016</v>
      </c>
    </row>
    <row r="1738" spans="1:4">
      <c r="A1738" s="16" t="s">
        <v>15</v>
      </c>
      <c r="B1738" s="16" t="s">
        <v>12</v>
      </c>
      <c r="C1738" s="17">
        <v>9094</v>
      </c>
      <c r="D1738" s="17">
        <v>2016</v>
      </c>
    </row>
    <row r="1739" spans="1:4">
      <c r="A1739" s="16" t="s">
        <v>35</v>
      </c>
      <c r="B1739" s="16" t="s">
        <v>12</v>
      </c>
      <c r="C1739" s="17">
        <v>8251</v>
      </c>
      <c r="D1739" s="17">
        <v>2016</v>
      </c>
    </row>
    <row r="1740" spans="1:4">
      <c r="A1740" s="16" t="s">
        <v>36</v>
      </c>
      <c r="B1740" s="16" t="s">
        <v>12</v>
      </c>
      <c r="C1740" s="17">
        <v>6973</v>
      </c>
      <c r="D1740" s="17">
        <v>2016</v>
      </c>
    </row>
    <row r="1741" spans="1:4">
      <c r="A1741" s="16" t="s">
        <v>52</v>
      </c>
      <c r="B1741" s="16" t="s">
        <v>14</v>
      </c>
      <c r="C1741" s="17">
        <v>6031</v>
      </c>
      <c r="D1741" s="17">
        <v>2016</v>
      </c>
    </row>
    <row r="1742" spans="1:4">
      <c r="A1742" s="16" t="s">
        <v>20</v>
      </c>
      <c r="B1742" s="16" t="s">
        <v>12</v>
      </c>
      <c r="C1742" s="17">
        <v>6000</v>
      </c>
      <c r="D1742" s="17">
        <v>2016</v>
      </c>
    </row>
    <row r="1743" spans="1:4">
      <c r="A1743" s="16" t="s">
        <v>44</v>
      </c>
      <c r="B1743" s="16" t="s">
        <v>12</v>
      </c>
      <c r="C1743" s="17">
        <v>5757</v>
      </c>
      <c r="D1743" s="17">
        <v>2016</v>
      </c>
    </row>
    <row r="1744" spans="1:4">
      <c r="A1744" s="16" t="s">
        <v>47</v>
      </c>
      <c r="B1744" s="16" t="s">
        <v>14</v>
      </c>
      <c r="C1744" s="17">
        <v>4954</v>
      </c>
      <c r="D1744" s="17">
        <v>2016</v>
      </c>
    </row>
    <row r="1745" spans="1:4">
      <c r="A1745" s="16" t="s">
        <v>16</v>
      </c>
      <c r="B1745" s="16" t="s">
        <v>12</v>
      </c>
      <c r="C1745" s="17">
        <v>4880</v>
      </c>
      <c r="D1745" s="17">
        <v>2016</v>
      </c>
    </row>
    <row r="1746" spans="1:4">
      <c r="A1746" s="16" t="s">
        <v>39</v>
      </c>
      <c r="B1746" s="16" t="s">
        <v>14</v>
      </c>
      <c r="C1746" s="17">
        <v>4423</v>
      </c>
      <c r="D1746" s="17">
        <v>2016</v>
      </c>
    </row>
    <row r="1747" spans="1:4">
      <c r="A1747" s="16" t="s">
        <v>43</v>
      </c>
      <c r="B1747" s="16" t="s">
        <v>12</v>
      </c>
      <c r="C1747" s="17">
        <v>4099</v>
      </c>
      <c r="D1747" s="17">
        <v>2016</v>
      </c>
    </row>
    <row r="1748" spans="1:4">
      <c r="A1748" s="16" t="s">
        <v>41</v>
      </c>
      <c r="B1748" s="16" t="s">
        <v>12</v>
      </c>
      <c r="C1748" s="17">
        <v>3564</v>
      </c>
      <c r="D1748" s="17">
        <v>2016</v>
      </c>
    </row>
    <row r="1749" spans="1:4">
      <c r="A1749" s="16" t="s">
        <v>48</v>
      </c>
      <c r="B1749" s="16" t="s">
        <v>14</v>
      </c>
      <c r="C1749" s="17">
        <v>3044</v>
      </c>
      <c r="D1749" s="17">
        <v>2016</v>
      </c>
    </row>
    <row r="1750" spans="1:4">
      <c r="A1750" s="16" t="s">
        <v>26</v>
      </c>
      <c r="B1750" s="16" t="s">
        <v>14</v>
      </c>
      <c r="C1750" s="17">
        <v>2331</v>
      </c>
      <c r="D1750" s="17">
        <v>2016</v>
      </c>
    </row>
    <row r="1751" spans="1:4">
      <c r="A1751" s="16" t="s">
        <v>49</v>
      </c>
      <c r="B1751" s="16" t="s">
        <v>14</v>
      </c>
      <c r="C1751" s="17">
        <v>2325</v>
      </c>
      <c r="D1751" s="17">
        <v>2016</v>
      </c>
    </row>
    <row r="1752" spans="1:4">
      <c r="A1752" s="16" t="s">
        <v>32</v>
      </c>
      <c r="B1752" s="16" t="s">
        <v>14</v>
      </c>
      <c r="C1752" s="17">
        <v>1954</v>
      </c>
      <c r="D1752" s="17">
        <v>2016</v>
      </c>
    </row>
    <row r="1753" spans="1:4">
      <c r="A1753" s="16" t="s">
        <v>40</v>
      </c>
      <c r="B1753" s="16" t="s">
        <v>14</v>
      </c>
      <c r="C1753" s="17">
        <v>1879</v>
      </c>
      <c r="D1753" s="17">
        <v>2016</v>
      </c>
    </row>
    <row r="1754" spans="1:4">
      <c r="A1754" s="16" t="s">
        <v>22</v>
      </c>
      <c r="B1754" s="16" t="s">
        <v>14</v>
      </c>
      <c r="C1754" s="17">
        <v>1845</v>
      </c>
      <c r="D1754" s="17">
        <v>2016</v>
      </c>
    </row>
    <row r="1755" spans="1:4">
      <c r="A1755" s="16" t="s">
        <v>23</v>
      </c>
      <c r="B1755" s="16" t="s">
        <v>14</v>
      </c>
      <c r="C1755" s="17">
        <v>1561</v>
      </c>
      <c r="D1755" s="17">
        <v>2016</v>
      </c>
    </row>
    <row r="1756" spans="1:4">
      <c r="A1756" s="16" t="s">
        <v>38</v>
      </c>
      <c r="B1756" s="16" t="s">
        <v>14</v>
      </c>
      <c r="C1756" s="17">
        <v>1391</v>
      </c>
      <c r="D1756" s="17">
        <v>2016</v>
      </c>
    </row>
    <row r="1757" spans="1:4">
      <c r="A1757" s="16" t="s">
        <v>30</v>
      </c>
      <c r="B1757" s="16" t="s">
        <v>14</v>
      </c>
      <c r="C1757" s="17">
        <v>1370</v>
      </c>
      <c r="D1757" s="17">
        <v>2016</v>
      </c>
    </row>
    <row r="1758" spans="1:4">
      <c r="A1758" s="16" t="s">
        <v>27</v>
      </c>
      <c r="B1758" s="16" t="s">
        <v>14</v>
      </c>
      <c r="C1758" s="17">
        <v>1236</v>
      </c>
      <c r="D1758" s="17">
        <v>2016</v>
      </c>
    </row>
    <row r="1759" spans="1:4">
      <c r="A1759" s="16" t="s">
        <v>13</v>
      </c>
      <c r="B1759" s="16" t="s">
        <v>14</v>
      </c>
      <c r="C1759" s="17">
        <v>1161</v>
      </c>
      <c r="D1759" s="17">
        <v>2016</v>
      </c>
    </row>
    <row r="1760" spans="1:4">
      <c r="A1760" s="16" t="s">
        <v>42</v>
      </c>
      <c r="B1760" s="16" t="s">
        <v>14</v>
      </c>
      <c r="C1760" s="17">
        <v>1005</v>
      </c>
      <c r="D1760" s="17">
        <v>2016</v>
      </c>
    </row>
    <row r="1761" spans="1:4">
      <c r="A1761" s="16" t="s">
        <v>29</v>
      </c>
      <c r="B1761" s="16" t="s">
        <v>14</v>
      </c>
      <c r="C1761" s="17">
        <v>274</v>
      </c>
      <c r="D1761" s="17">
        <v>2016</v>
      </c>
    </row>
    <row r="1762" spans="1:4">
      <c r="A1762" s="16" t="s">
        <v>50</v>
      </c>
      <c r="B1762" s="16" t="s">
        <v>14</v>
      </c>
      <c r="C1762" s="17">
        <v>19857</v>
      </c>
      <c r="D1762" s="17">
        <v>2017</v>
      </c>
    </row>
    <row r="1763" spans="1:4">
      <c r="A1763" s="16" t="s">
        <v>51</v>
      </c>
      <c r="B1763" s="16" t="s">
        <v>14</v>
      </c>
      <c r="C1763" s="17">
        <v>18763</v>
      </c>
      <c r="D1763" s="17">
        <v>2017</v>
      </c>
    </row>
    <row r="1764" spans="1:4">
      <c r="A1764" s="16" t="s">
        <v>21</v>
      </c>
      <c r="B1764" s="16" t="s">
        <v>12</v>
      </c>
      <c r="C1764" s="17">
        <v>15023</v>
      </c>
      <c r="D1764" s="17">
        <v>2017</v>
      </c>
    </row>
    <row r="1765" spans="1:4">
      <c r="A1765" s="16" t="s">
        <v>17</v>
      </c>
      <c r="B1765" s="16" t="s">
        <v>12</v>
      </c>
      <c r="C1765" s="17">
        <v>14346</v>
      </c>
      <c r="D1765" s="17">
        <v>2017</v>
      </c>
    </row>
    <row r="1766" spans="1:4">
      <c r="A1766" s="16" t="s">
        <v>46</v>
      </c>
      <c r="B1766" s="16" t="s">
        <v>12</v>
      </c>
      <c r="C1766" s="17">
        <v>13245</v>
      </c>
      <c r="D1766" s="17">
        <v>2017</v>
      </c>
    </row>
    <row r="1767" spans="1:4">
      <c r="A1767" s="16" t="s">
        <v>11</v>
      </c>
      <c r="B1767" s="16" t="s">
        <v>12</v>
      </c>
      <c r="C1767" s="17">
        <v>12700</v>
      </c>
      <c r="D1767" s="17">
        <v>2017</v>
      </c>
    </row>
    <row r="1768" spans="1:4">
      <c r="A1768" s="16" t="s">
        <v>25</v>
      </c>
      <c r="B1768" s="16" t="s">
        <v>12</v>
      </c>
      <c r="C1768" s="17">
        <v>11738</v>
      </c>
      <c r="D1768" s="17">
        <v>2017</v>
      </c>
    </row>
    <row r="1769" spans="1:4">
      <c r="A1769" s="16" t="s">
        <v>24</v>
      </c>
      <c r="B1769" s="16" t="s">
        <v>12</v>
      </c>
      <c r="C1769" s="17">
        <v>11721</v>
      </c>
      <c r="D1769" s="17">
        <v>2017</v>
      </c>
    </row>
    <row r="1770" spans="1:4">
      <c r="A1770" s="16" t="s">
        <v>28</v>
      </c>
      <c r="B1770" s="16" t="s">
        <v>12</v>
      </c>
      <c r="C1770" s="17">
        <v>10467</v>
      </c>
      <c r="D1770" s="17">
        <v>2017</v>
      </c>
    </row>
    <row r="1771" spans="1:4">
      <c r="A1771" s="16" t="s">
        <v>18</v>
      </c>
      <c r="B1771" s="16" t="s">
        <v>12</v>
      </c>
      <c r="C1771" s="17">
        <v>10222</v>
      </c>
      <c r="D1771" s="17">
        <v>2017</v>
      </c>
    </row>
    <row r="1772" spans="1:4">
      <c r="A1772" s="16" t="s">
        <v>45</v>
      </c>
      <c r="B1772" s="16" t="s">
        <v>14</v>
      </c>
      <c r="C1772" s="17">
        <v>9806</v>
      </c>
      <c r="D1772" s="17">
        <v>2017</v>
      </c>
    </row>
    <row r="1773" spans="1:4">
      <c r="A1773" s="16" t="s">
        <v>19</v>
      </c>
      <c r="B1773" s="16" t="s">
        <v>12</v>
      </c>
      <c r="C1773" s="17">
        <v>9517</v>
      </c>
      <c r="D1773" s="17">
        <v>2017</v>
      </c>
    </row>
    <row r="1774" spans="1:4">
      <c r="A1774" s="16" t="s">
        <v>33</v>
      </c>
      <c r="B1774" s="16" t="s">
        <v>14</v>
      </c>
      <c r="C1774" s="17">
        <v>8991</v>
      </c>
      <c r="D1774" s="17">
        <v>2017</v>
      </c>
    </row>
    <row r="1775" spans="1:4">
      <c r="A1775" s="16" t="s">
        <v>31</v>
      </c>
      <c r="B1775" s="16" t="s">
        <v>12</v>
      </c>
      <c r="C1775" s="17">
        <v>8861</v>
      </c>
      <c r="D1775" s="17">
        <v>2017</v>
      </c>
    </row>
    <row r="1776" spans="1:4">
      <c r="A1776" s="16" t="s">
        <v>37</v>
      </c>
      <c r="B1776" s="16" t="s">
        <v>12</v>
      </c>
      <c r="C1776" s="17">
        <v>8330</v>
      </c>
      <c r="D1776" s="17">
        <v>2017</v>
      </c>
    </row>
    <row r="1777" spans="1:4">
      <c r="A1777" s="16" t="s">
        <v>15</v>
      </c>
      <c r="B1777" s="16" t="s">
        <v>12</v>
      </c>
      <c r="C1777" s="17">
        <v>8307</v>
      </c>
      <c r="D1777" s="17">
        <v>2017</v>
      </c>
    </row>
    <row r="1778" spans="1:4">
      <c r="A1778" s="16" t="s">
        <v>34</v>
      </c>
      <c r="B1778" s="16" t="s">
        <v>12</v>
      </c>
      <c r="C1778" s="17">
        <v>8277</v>
      </c>
      <c r="D1778" s="17">
        <v>2017</v>
      </c>
    </row>
    <row r="1779" spans="1:4">
      <c r="A1779" s="16" t="s">
        <v>35</v>
      </c>
      <c r="B1779" s="16" t="s">
        <v>12</v>
      </c>
      <c r="C1779" s="17">
        <v>7698</v>
      </c>
      <c r="D1779" s="17">
        <v>2017</v>
      </c>
    </row>
    <row r="1780" spans="1:4">
      <c r="A1780" s="16" t="s">
        <v>36</v>
      </c>
      <c r="B1780" s="16" t="s">
        <v>12</v>
      </c>
      <c r="C1780" s="17">
        <v>6520</v>
      </c>
      <c r="D1780" s="17">
        <v>2017</v>
      </c>
    </row>
    <row r="1781" spans="1:4">
      <c r="A1781" s="16" t="s">
        <v>52</v>
      </c>
      <c r="B1781" s="16" t="s">
        <v>14</v>
      </c>
      <c r="C1781" s="17">
        <v>5924</v>
      </c>
      <c r="D1781" s="17">
        <v>2017</v>
      </c>
    </row>
    <row r="1782" spans="1:4">
      <c r="A1782" s="16" t="s">
        <v>20</v>
      </c>
      <c r="B1782" s="16" t="s">
        <v>12</v>
      </c>
      <c r="C1782" s="17">
        <v>5558</v>
      </c>
      <c r="D1782" s="17">
        <v>2017</v>
      </c>
    </row>
    <row r="1783" spans="1:4">
      <c r="A1783" s="16" t="s">
        <v>44</v>
      </c>
      <c r="B1783" s="16" t="s">
        <v>12</v>
      </c>
      <c r="C1783" s="17">
        <v>5361</v>
      </c>
      <c r="D1783" s="17">
        <v>2017</v>
      </c>
    </row>
    <row r="1784" spans="1:4">
      <c r="A1784" s="16" t="s">
        <v>47</v>
      </c>
      <c r="B1784" s="16" t="s">
        <v>14</v>
      </c>
      <c r="C1784" s="17">
        <v>4327</v>
      </c>
      <c r="D1784" s="17">
        <v>2017</v>
      </c>
    </row>
    <row r="1785" spans="1:4">
      <c r="A1785" s="16" t="s">
        <v>16</v>
      </c>
      <c r="B1785" s="16" t="s">
        <v>12</v>
      </c>
      <c r="C1785" s="17">
        <v>4251</v>
      </c>
      <c r="D1785" s="17">
        <v>2017</v>
      </c>
    </row>
    <row r="1786" spans="1:4">
      <c r="A1786" s="16" t="s">
        <v>39</v>
      </c>
      <c r="B1786" s="16" t="s">
        <v>14</v>
      </c>
      <c r="C1786" s="17">
        <v>4033</v>
      </c>
      <c r="D1786" s="17">
        <v>2017</v>
      </c>
    </row>
    <row r="1787" spans="1:4">
      <c r="A1787" s="16" t="s">
        <v>43</v>
      </c>
      <c r="B1787" s="16" t="s">
        <v>12</v>
      </c>
      <c r="C1787" s="17">
        <v>3493</v>
      </c>
      <c r="D1787" s="17">
        <v>2017</v>
      </c>
    </row>
    <row r="1788" spans="1:4">
      <c r="A1788" s="16" t="s">
        <v>41</v>
      </c>
      <c r="B1788" s="16" t="s">
        <v>12</v>
      </c>
      <c r="C1788" s="17">
        <v>3149</v>
      </c>
      <c r="D1788" s="17">
        <v>2017</v>
      </c>
    </row>
    <row r="1789" spans="1:4">
      <c r="A1789" s="16" t="s">
        <v>48</v>
      </c>
      <c r="B1789" s="16" t="s">
        <v>14</v>
      </c>
      <c r="C1789" s="17">
        <v>2528</v>
      </c>
      <c r="D1789" s="17">
        <v>2017</v>
      </c>
    </row>
    <row r="1790" spans="1:4">
      <c r="A1790" s="16" t="s">
        <v>49</v>
      </c>
      <c r="B1790" s="16" t="s">
        <v>14</v>
      </c>
      <c r="C1790" s="17">
        <v>1991</v>
      </c>
      <c r="D1790" s="17">
        <v>2017</v>
      </c>
    </row>
    <row r="1791" spans="1:4">
      <c r="A1791" s="16" t="s">
        <v>26</v>
      </c>
      <c r="B1791" s="16" t="s">
        <v>14</v>
      </c>
      <c r="C1791" s="17">
        <v>1837</v>
      </c>
      <c r="D1791" s="17">
        <v>2017</v>
      </c>
    </row>
    <row r="1792" spans="1:4">
      <c r="A1792" s="16" t="s">
        <v>22</v>
      </c>
      <c r="B1792" s="16" t="s">
        <v>14</v>
      </c>
      <c r="C1792" s="17">
        <v>1738</v>
      </c>
      <c r="D1792" s="17">
        <v>2017</v>
      </c>
    </row>
    <row r="1793" spans="1:4">
      <c r="A1793" s="16" t="s">
        <v>32</v>
      </c>
      <c r="B1793" s="16" t="s">
        <v>14</v>
      </c>
      <c r="C1793" s="17">
        <v>1663</v>
      </c>
      <c r="D1793" s="17">
        <v>2017</v>
      </c>
    </row>
    <row r="1794" spans="1:4">
      <c r="A1794" s="16" t="s">
        <v>40</v>
      </c>
      <c r="B1794" s="16" t="s">
        <v>14</v>
      </c>
      <c r="C1794" s="17">
        <v>1619</v>
      </c>
      <c r="D1794" s="17">
        <v>2017</v>
      </c>
    </row>
    <row r="1795" spans="1:4">
      <c r="A1795" s="16" t="s">
        <v>23</v>
      </c>
      <c r="B1795" s="16" t="s">
        <v>14</v>
      </c>
      <c r="C1795" s="17">
        <v>1428</v>
      </c>
      <c r="D1795" s="17">
        <v>2017</v>
      </c>
    </row>
    <row r="1796" spans="1:4">
      <c r="A1796" s="16" t="s">
        <v>38</v>
      </c>
      <c r="B1796" s="16" t="s">
        <v>14</v>
      </c>
      <c r="C1796" s="17">
        <v>1288</v>
      </c>
      <c r="D1796" s="17">
        <v>2017</v>
      </c>
    </row>
    <row r="1797" spans="1:4">
      <c r="A1797" s="16" t="s">
        <v>27</v>
      </c>
      <c r="B1797" s="16" t="s">
        <v>14</v>
      </c>
      <c r="C1797" s="17">
        <v>1169</v>
      </c>
      <c r="D1797" s="17">
        <v>2017</v>
      </c>
    </row>
    <row r="1798" spans="1:4">
      <c r="A1798" s="16" t="s">
        <v>30</v>
      </c>
      <c r="B1798" s="16" t="s">
        <v>14</v>
      </c>
      <c r="C1798" s="17">
        <v>1134</v>
      </c>
      <c r="D1798" s="17">
        <v>2017</v>
      </c>
    </row>
    <row r="1799" spans="1:4">
      <c r="A1799" s="16" t="s">
        <v>13</v>
      </c>
      <c r="B1799" s="16" t="s">
        <v>14</v>
      </c>
      <c r="C1799" s="17">
        <v>1050</v>
      </c>
      <c r="D1799" s="17">
        <v>2017</v>
      </c>
    </row>
    <row r="1800" spans="1:4">
      <c r="A1800" s="16" t="s">
        <v>42</v>
      </c>
      <c r="B1800" s="16" t="s">
        <v>14</v>
      </c>
      <c r="C1800" s="17">
        <v>963</v>
      </c>
      <c r="D1800" s="17">
        <v>2017</v>
      </c>
    </row>
    <row r="1801" spans="1:4">
      <c r="A1801" s="16" t="s">
        <v>29</v>
      </c>
      <c r="B1801" s="16" t="s">
        <v>14</v>
      </c>
      <c r="C1801" s="17">
        <v>223</v>
      </c>
      <c r="D1801" s="17">
        <v>2017</v>
      </c>
    </row>
    <row r="1802" spans="1:4">
      <c r="A1802" s="16" t="s">
        <v>50</v>
      </c>
      <c r="B1802" s="16" t="s">
        <v>14</v>
      </c>
      <c r="C1802" s="17">
        <v>18801</v>
      </c>
      <c r="D1802" s="17">
        <v>2018</v>
      </c>
    </row>
    <row r="1803" spans="1:4">
      <c r="A1803" s="16" t="s">
        <v>51</v>
      </c>
      <c r="B1803" s="16" t="s">
        <v>14</v>
      </c>
      <c r="C1803" s="17">
        <v>18039</v>
      </c>
      <c r="D1803" s="17">
        <v>2018</v>
      </c>
    </row>
    <row r="1804" spans="1:4">
      <c r="A1804" s="16" t="s">
        <v>21</v>
      </c>
      <c r="B1804" s="16" t="s">
        <v>12</v>
      </c>
      <c r="C1804" s="17">
        <v>14633</v>
      </c>
      <c r="D1804" s="17">
        <v>2018</v>
      </c>
    </row>
    <row r="1805" spans="1:4">
      <c r="A1805" s="16" t="s">
        <v>17</v>
      </c>
      <c r="B1805" s="16" t="s">
        <v>12</v>
      </c>
      <c r="C1805" s="17">
        <v>13629</v>
      </c>
      <c r="D1805" s="17">
        <v>2018</v>
      </c>
    </row>
    <row r="1806" spans="1:4">
      <c r="A1806" s="16" t="s">
        <v>46</v>
      </c>
      <c r="B1806" s="16" t="s">
        <v>12</v>
      </c>
      <c r="C1806" s="17">
        <v>11871</v>
      </c>
      <c r="D1806" s="17">
        <v>2018</v>
      </c>
    </row>
    <row r="1807" spans="1:4">
      <c r="A1807" s="16" t="s">
        <v>11</v>
      </c>
      <c r="B1807" s="16" t="s">
        <v>12</v>
      </c>
      <c r="C1807" s="17">
        <v>11729</v>
      </c>
      <c r="D1807" s="17">
        <v>2018</v>
      </c>
    </row>
    <row r="1808" spans="1:4">
      <c r="A1808" s="16" t="s">
        <v>25</v>
      </c>
      <c r="B1808" s="16" t="s">
        <v>12</v>
      </c>
      <c r="C1808" s="17">
        <v>11274</v>
      </c>
      <c r="D1808" s="17">
        <v>2018</v>
      </c>
    </row>
    <row r="1809" spans="1:4">
      <c r="A1809" s="16" t="s">
        <v>24</v>
      </c>
      <c r="B1809" s="16" t="s">
        <v>12</v>
      </c>
      <c r="C1809" s="17">
        <v>9995</v>
      </c>
      <c r="D1809" s="17">
        <v>2018</v>
      </c>
    </row>
    <row r="1810" spans="1:4">
      <c r="A1810" s="16" t="s">
        <v>18</v>
      </c>
      <c r="B1810" s="16" t="s">
        <v>12</v>
      </c>
      <c r="C1810" s="17">
        <v>9795</v>
      </c>
      <c r="D1810" s="17">
        <v>2018</v>
      </c>
    </row>
    <row r="1811" spans="1:4">
      <c r="A1811" s="16" t="s">
        <v>28</v>
      </c>
      <c r="B1811" s="16" t="s">
        <v>12</v>
      </c>
      <c r="C1811" s="17">
        <v>9656</v>
      </c>
      <c r="D1811" s="17">
        <v>2018</v>
      </c>
    </row>
    <row r="1812" spans="1:4">
      <c r="A1812" s="16" t="s">
        <v>19</v>
      </c>
      <c r="B1812" s="16" t="s">
        <v>12</v>
      </c>
      <c r="C1812" s="17">
        <v>9188</v>
      </c>
      <c r="D1812" s="17">
        <v>2018</v>
      </c>
    </row>
    <row r="1813" spans="1:4">
      <c r="A1813" s="16" t="s">
        <v>45</v>
      </c>
      <c r="B1813" s="16" t="s">
        <v>14</v>
      </c>
      <c r="C1813" s="17">
        <v>8706</v>
      </c>
      <c r="D1813" s="17">
        <v>2018</v>
      </c>
    </row>
    <row r="1814" spans="1:4">
      <c r="A1814" s="16" t="s">
        <v>33</v>
      </c>
      <c r="B1814" s="16" t="s">
        <v>14</v>
      </c>
      <c r="C1814" s="17">
        <v>8588</v>
      </c>
      <c r="D1814" s="17">
        <v>2018</v>
      </c>
    </row>
    <row r="1815" spans="1:4">
      <c r="A1815" s="16" t="s">
        <v>31</v>
      </c>
      <c r="B1815" s="16" t="s">
        <v>12</v>
      </c>
      <c r="C1815" s="17">
        <v>8035</v>
      </c>
      <c r="D1815" s="17">
        <v>2018</v>
      </c>
    </row>
    <row r="1816" spans="1:4">
      <c r="A1816" s="16" t="s">
        <v>37</v>
      </c>
      <c r="B1816" s="16" t="s">
        <v>12</v>
      </c>
      <c r="C1816" s="17">
        <v>7429</v>
      </c>
      <c r="D1816" s="17">
        <v>2018</v>
      </c>
    </row>
    <row r="1817" spans="1:4">
      <c r="A1817" s="16" t="s">
        <v>15</v>
      </c>
      <c r="B1817" s="16" t="s">
        <v>12</v>
      </c>
      <c r="C1817" s="17">
        <v>7323</v>
      </c>
      <c r="D1817" s="17">
        <v>2018</v>
      </c>
    </row>
    <row r="1818" spans="1:4">
      <c r="A1818" s="16" t="s">
        <v>34</v>
      </c>
      <c r="B1818" s="16" t="s">
        <v>12</v>
      </c>
      <c r="C1818" s="17">
        <v>7301</v>
      </c>
      <c r="D1818" s="17">
        <v>2018</v>
      </c>
    </row>
    <row r="1819" spans="1:4">
      <c r="A1819" s="16" t="s">
        <v>35</v>
      </c>
      <c r="B1819" s="16" t="s">
        <v>12</v>
      </c>
      <c r="C1819" s="17">
        <v>6934</v>
      </c>
      <c r="D1819" s="17">
        <v>2018</v>
      </c>
    </row>
    <row r="1820" spans="1:4">
      <c r="A1820" s="16" t="s">
        <v>36</v>
      </c>
      <c r="B1820" s="16" t="s">
        <v>12</v>
      </c>
      <c r="C1820" s="17">
        <v>5764</v>
      </c>
      <c r="D1820" s="17">
        <v>2018</v>
      </c>
    </row>
    <row r="1821" spans="1:4">
      <c r="A1821" s="16" t="s">
        <v>52</v>
      </c>
      <c r="B1821" s="16" t="s">
        <v>14</v>
      </c>
      <c r="C1821" s="17">
        <v>5667</v>
      </c>
      <c r="D1821" s="17">
        <v>2018</v>
      </c>
    </row>
    <row r="1822" spans="1:4">
      <c r="A1822" s="16" t="s">
        <v>20</v>
      </c>
      <c r="B1822" s="16" t="s">
        <v>12</v>
      </c>
      <c r="C1822" s="17">
        <v>5182</v>
      </c>
      <c r="D1822" s="17">
        <v>2018</v>
      </c>
    </row>
    <row r="1823" spans="1:4">
      <c r="A1823" s="16" t="s">
        <v>44</v>
      </c>
      <c r="B1823" s="16" t="s">
        <v>12</v>
      </c>
      <c r="C1823" s="17">
        <v>4837</v>
      </c>
      <c r="D1823" s="17">
        <v>2018</v>
      </c>
    </row>
    <row r="1824" spans="1:4">
      <c r="A1824" s="16" t="s">
        <v>47</v>
      </c>
      <c r="B1824" s="16" t="s">
        <v>14</v>
      </c>
      <c r="C1824" s="17">
        <v>3918</v>
      </c>
      <c r="D1824" s="17">
        <v>2018</v>
      </c>
    </row>
    <row r="1825" spans="1:4">
      <c r="A1825" s="16" t="s">
        <v>16</v>
      </c>
      <c r="B1825" s="16" t="s">
        <v>12</v>
      </c>
      <c r="C1825" s="17">
        <v>3873</v>
      </c>
      <c r="D1825" s="17">
        <v>2018</v>
      </c>
    </row>
    <row r="1826" spans="1:4">
      <c r="A1826" s="16" t="s">
        <v>39</v>
      </c>
      <c r="B1826" s="16" t="s">
        <v>14</v>
      </c>
      <c r="C1826" s="17">
        <v>3774</v>
      </c>
      <c r="D1826" s="17">
        <v>2018</v>
      </c>
    </row>
    <row r="1827" spans="1:4">
      <c r="A1827" s="16" t="s">
        <v>43</v>
      </c>
      <c r="B1827" s="16" t="s">
        <v>12</v>
      </c>
      <c r="C1827" s="17">
        <v>3205</v>
      </c>
      <c r="D1827" s="17">
        <v>2018</v>
      </c>
    </row>
    <row r="1828" spans="1:4">
      <c r="A1828" s="16" t="s">
        <v>41</v>
      </c>
      <c r="B1828" s="16" t="s">
        <v>12</v>
      </c>
      <c r="C1828" s="17">
        <v>2801</v>
      </c>
      <c r="D1828" s="17">
        <v>2018</v>
      </c>
    </row>
    <row r="1829" spans="1:4">
      <c r="A1829" s="16" t="s">
        <v>48</v>
      </c>
      <c r="B1829" s="16" t="s">
        <v>14</v>
      </c>
      <c r="C1829" s="17">
        <v>2278</v>
      </c>
      <c r="D1829" s="17">
        <v>2018</v>
      </c>
    </row>
    <row r="1830" spans="1:4">
      <c r="A1830" s="16" t="s">
        <v>26</v>
      </c>
      <c r="B1830" s="16" t="s">
        <v>14</v>
      </c>
      <c r="C1830" s="17">
        <v>1705</v>
      </c>
      <c r="D1830" s="17">
        <v>2018</v>
      </c>
    </row>
    <row r="1831" spans="1:4">
      <c r="A1831" s="16" t="s">
        <v>49</v>
      </c>
      <c r="B1831" s="16" t="s">
        <v>14</v>
      </c>
      <c r="C1831" s="17">
        <v>1704</v>
      </c>
      <c r="D1831" s="17">
        <v>2018</v>
      </c>
    </row>
    <row r="1832" spans="1:4">
      <c r="A1832" s="16" t="s">
        <v>40</v>
      </c>
      <c r="B1832" s="16" t="s">
        <v>14</v>
      </c>
      <c r="C1832" s="17">
        <v>1557</v>
      </c>
      <c r="D1832" s="17">
        <v>2018</v>
      </c>
    </row>
    <row r="1833" spans="1:4">
      <c r="A1833" s="16" t="s">
        <v>22</v>
      </c>
      <c r="B1833" s="16" t="s">
        <v>14</v>
      </c>
      <c r="C1833" s="17">
        <v>1510</v>
      </c>
      <c r="D1833" s="17">
        <v>2018</v>
      </c>
    </row>
    <row r="1834" spans="1:4">
      <c r="A1834" s="16" t="s">
        <v>32</v>
      </c>
      <c r="B1834" s="16" t="s">
        <v>14</v>
      </c>
      <c r="C1834" s="17">
        <v>1426</v>
      </c>
      <c r="D1834" s="17">
        <v>2018</v>
      </c>
    </row>
    <row r="1835" spans="1:4">
      <c r="A1835" s="16" t="s">
        <v>23</v>
      </c>
      <c r="B1835" s="16" t="s">
        <v>14</v>
      </c>
      <c r="C1835" s="17">
        <v>1246</v>
      </c>
      <c r="D1835" s="17">
        <v>2018</v>
      </c>
    </row>
    <row r="1836" spans="1:4">
      <c r="A1836" s="16" t="s">
        <v>27</v>
      </c>
      <c r="B1836" s="16" t="s">
        <v>14</v>
      </c>
      <c r="C1836" s="17">
        <v>1117</v>
      </c>
      <c r="D1836" s="17">
        <v>2018</v>
      </c>
    </row>
    <row r="1837" spans="1:4">
      <c r="A1837" s="16" t="s">
        <v>38</v>
      </c>
      <c r="B1837" s="16" t="s">
        <v>14</v>
      </c>
      <c r="C1837" s="17">
        <v>1067</v>
      </c>
      <c r="D1837" s="17">
        <v>2018</v>
      </c>
    </row>
    <row r="1838" spans="1:4">
      <c r="A1838" s="16" t="s">
        <v>30</v>
      </c>
      <c r="B1838" s="16" t="s">
        <v>14</v>
      </c>
      <c r="C1838" s="17">
        <v>1029</v>
      </c>
      <c r="D1838" s="17">
        <v>2018</v>
      </c>
    </row>
    <row r="1839" spans="1:4">
      <c r="A1839" s="16" t="s">
        <v>13</v>
      </c>
      <c r="B1839" s="16" t="s">
        <v>14</v>
      </c>
      <c r="C1839" s="17">
        <v>920</v>
      </c>
      <c r="D1839" s="17">
        <v>2018</v>
      </c>
    </row>
    <row r="1840" spans="1:4">
      <c r="A1840" s="16" t="s">
        <v>42</v>
      </c>
      <c r="B1840" s="16" t="s">
        <v>14</v>
      </c>
      <c r="C1840" s="17">
        <v>854</v>
      </c>
      <c r="D1840" s="17">
        <v>2018</v>
      </c>
    </row>
    <row r="1841" spans="1:4">
      <c r="A1841" s="16" t="s">
        <v>29</v>
      </c>
      <c r="B1841" s="16" t="s">
        <v>14</v>
      </c>
      <c r="C1841" s="17">
        <v>210</v>
      </c>
      <c r="D1841" s="17">
        <v>2018</v>
      </c>
    </row>
    <row r="1842" spans="1:4">
      <c r="A1842" s="16" t="s">
        <v>51</v>
      </c>
      <c r="B1842" s="16" t="s">
        <v>14</v>
      </c>
      <c r="C1842" s="17">
        <v>18549</v>
      </c>
      <c r="D1842" s="17">
        <v>2019</v>
      </c>
    </row>
    <row r="1843" spans="1:4">
      <c r="A1843" s="16" t="s">
        <v>50</v>
      </c>
      <c r="B1843" s="16" t="s">
        <v>14</v>
      </c>
      <c r="C1843" s="17">
        <v>17194</v>
      </c>
      <c r="D1843" s="17">
        <v>2019</v>
      </c>
    </row>
    <row r="1844" spans="1:4">
      <c r="A1844" s="16" t="s">
        <v>21</v>
      </c>
      <c r="B1844" s="16" t="s">
        <v>12</v>
      </c>
      <c r="C1844" s="17">
        <v>13629</v>
      </c>
      <c r="D1844" s="17">
        <v>2019</v>
      </c>
    </row>
    <row r="1845" spans="1:4">
      <c r="A1845" s="16" t="s">
        <v>17</v>
      </c>
      <c r="B1845" s="16" t="s">
        <v>12</v>
      </c>
      <c r="C1845" s="17">
        <v>13174</v>
      </c>
      <c r="D1845" s="17">
        <v>2019</v>
      </c>
    </row>
    <row r="1846" spans="1:4">
      <c r="A1846" s="16" t="s">
        <v>46</v>
      </c>
      <c r="B1846" s="16" t="s">
        <v>12</v>
      </c>
      <c r="C1846" s="17">
        <v>10759</v>
      </c>
      <c r="D1846" s="17">
        <v>2019</v>
      </c>
    </row>
    <row r="1847" spans="1:4">
      <c r="A1847" s="16" t="s">
        <v>11</v>
      </c>
      <c r="B1847" s="16" t="s">
        <v>12</v>
      </c>
      <c r="C1847" s="17">
        <v>10589</v>
      </c>
      <c r="D1847" s="17">
        <v>2019</v>
      </c>
    </row>
    <row r="1848" spans="1:4">
      <c r="A1848" s="16" t="s">
        <v>25</v>
      </c>
      <c r="B1848" s="16" t="s">
        <v>12</v>
      </c>
      <c r="C1848" s="17">
        <v>10570</v>
      </c>
      <c r="D1848" s="17">
        <v>2019</v>
      </c>
    </row>
    <row r="1849" spans="1:4">
      <c r="A1849" s="16" t="s">
        <v>24</v>
      </c>
      <c r="B1849" s="16" t="s">
        <v>12</v>
      </c>
      <c r="C1849" s="17">
        <v>9254</v>
      </c>
      <c r="D1849" s="17">
        <v>2019</v>
      </c>
    </row>
    <row r="1850" spans="1:4">
      <c r="A1850" s="16" t="s">
        <v>28</v>
      </c>
      <c r="B1850" s="16" t="s">
        <v>12</v>
      </c>
      <c r="C1850" s="17">
        <v>9152</v>
      </c>
      <c r="D1850" s="17">
        <v>2019</v>
      </c>
    </row>
    <row r="1851" spans="1:4">
      <c r="A1851" s="16" t="s">
        <v>18</v>
      </c>
      <c r="B1851" s="16" t="s">
        <v>12</v>
      </c>
      <c r="C1851" s="17">
        <v>8969</v>
      </c>
      <c r="D1851" s="17">
        <v>2019</v>
      </c>
    </row>
    <row r="1852" spans="1:4">
      <c r="A1852" s="16" t="s">
        <v>19</v>
      </c>
      <c r="B1852" s="16" t="s">
        <v>12</v>
      </c>
      <c r="C1852" s="17">
        <v>8845</v>
      </c>
      <c r="D1852" s="17">
        <v>2019</v>
      </c>
    </row>
    <row r="1853" spans="1:4">
      <c r="A1853" s="16" t="s">
        <v>45</v>
      </c>
      <c r="B1853" s="16" t="s">
        <v>14</v>
      </c>
      <c r="C1853" s="17">
        <v>8248</v>
      </c>
      <c r="D1853" s="17">
        <v>2019</v>
      </c>
    </row>
    <row r="1854" spans="1:4">
      <c r="A1854" s="16" t="s">
        <v>33</v>
      </c>
      <c r="B1854" s="16" t="s">
        <v>14</v>
      </c>
      <c r="C1854" s="17">
        <v>7912</v>
      </c>
      <c r="D1854" s="17">
        <v>2019</v>
      </c>
    </row>
    <row r="1855" spans="1:4">
      <c r="A1855" s="16" t="s">
        <v>31</v>
      </c>
      <c r="B1855" s="16" t="s">
        <v>12</v>
      </c>
      <c r="C1855" s="17">
        <v>7707</v>
      </c>
      <c r="D1855" s="17">
        <v>2019</v>
      </c>
    </row>
    <row r="1856" spans="1:4">
      <c r="A1856" s="16" t="s">
        <v>15</v>
      </c>
      <c r="B1856" s="16" t="s">
        <v>12</v>
      </c>
      <c r="C1856" s="17">
        <v>6999</v>
      </c>
      <c r="D1856" s="17">
        <v>2019</v>
      </c>
    </row>
    <row r="1857" spans="1:4">
      <c r="A1857" s="16" t="s">
        <v>34</v>
      </c>
      <c r="B1857" s="16" t="s">
        <v>12</v>
      </c>
      <c r="C1857" s="17">
        <v>6797</v>
      </c>
      <c r="D1857" s="17">
        <v>2019</v>
      </c>
    </row>
    <row r="1858" spans="1:4">
      <c r="A1858" s="16" t="s">
        <v>37</v>
      </c>
      <c r="B1858" s="16" t="s">
        <v>12</v>
      </c>
      <c r="C1858" s="17">
        <v>6613</v>
      </c>
      <c r="D1858" s="17">
        <v>2019</v>
      </c>
    </row>
    <row r="1859" spans="1:4">
      <c r="A1859" s="18" t="s">
        <v>35</v>
      </c>
      <c r="B1859" s="16" t="s">
        <v>12</v>
      </c>
      <c r="C1859" s="17">
        <v>6115</v>
      </c>
      <c r="D1859" s="19">
        <v>2019</v>
      </c>
    </row>
    <row r="1860" spans="1:4">
      <c r="A1860" s="16" t="s">
        <v>52</v>
      </c>
      <c r="B1860" s="16" t="s">
        <v>14</v>
      </c>
      <c r="C1860" s="17">
        <v>5633</v>
      </c>
      <c r="D1860" s="17">
        <v>2019</v>
      </c>
    </row>
    <row r="1861" spans="1:4">
      <c r="A1861" s="16" t="s">
        <v>36</v>
      </c>
      <c r="B1861" s="16" t="s">
        <v>12</v>
      </c>
      <c r="C1861" s="17">
        <v>5457</v>
      </c>
      <c r="D1861" s="17">
        <v>2019</v>
      </c>
    </row>
    <row r="1862" spans="1:4">
      <c r="A1862" s="16" t="s">
        <v>20</v>
      </c>
      <c r="B1862" s="16" t="s">
        <v>12</v>
      </c>
      <c r="C1862" s="17">
        <v>4846</v>
      </c>
      <c r="D1862" s="17">
        <v>2019</v>
      </c>
    </row>
    <row r="1863" spans="1:4">
      <c r="A1863" s="16" t="s">
        <v>44</v>
      </c>
      <c r="B1863" s="16" t="s">
        <v>12</v>
      </c>
      <c r="C1863" s="17">
        <v>4632</v>
      </c>
      <c r="D1863" s="17">
        <v>2019</v>
      </c>
    </row>
    <row r="1864" spans="1:4">
      <c r="A1864" s="16" t="s">
        <v>16</v>
      </c>
      <c r="B1864" s="16" t="s">
        <v>12</v>
      </c>
      <c r="C1864" s="17">
        <v>3569</v>
      </c>
      <c r="D1864" s="17">
        <v>2019</v>
      </c>
    </row>
    <row r="1865" spans="1:4">
      <c r="A1865" s="16" t="s">
        <v>47</v>
      </c>
      <c r="B1865" s="16" t="s">
        <v>14</v>
      </c>
      <c r="C1865" s="17">
        <v>3367</v>
      </c>
      <c r="D1865" s="17">
        <v>2019</v>
      </c>
    </row>
    <row r="1866" spans="1:4">
      <c r="A1866" s="16" t="s">
        <v>39</v>
      </c>
      <c r="B1866" s="16" t="s">
        <v>14</v>
      </c>
      <c r="C1866" s="17">
        <v>3316</v>
      </c>
      <c r="D1866" s="17">
        <v>2019</v>
      </c>
    </row>
    <row r="1867" spans="1:4">
      <c r="A1867" s="16" t="s">
        <v>43</v>
      </c>
      <c r="B1867" s="16" t="s">
        <v>12</v>
      </c>
      <c r="C1867" s="17">
        <v>2681</v>
      </c>
      <c r="D1867" s="17">
        <v>2019</v>
      </c>
    </row>
    <row r="1868" spans="1:4">
      <c r="A1868" s="16" t="s">
        <v>41</v>
      </c>
      <c r="B1868" s="16" t="s">
        <v>12</v>
      </c>
      <c r="C1868" s="17">
        <v>2538</v>
      </c>
      <c r="D1868" s="17">
        <v>2019</v>
      </c>
    </row>
    <row r="1869" spans="1:4">
      <c r="A1869" s="16" t="s">
        <v>48</v>
      </c>
      <c r="B1869" s="16" t="s">
        <v>14</v>
      </c>
      <c r="C1869" s="17">
        <v>2024</v>
      </c>
      <c r="D1869" s="17">
        <v>2019</v>
      </c>
    </row>
    <row r="1870" spans="1:4">
      <c r="A1870" s="16" t="s">
        <v>40</v>
      </c>
      <c r="B1870" s="16" t="s">
        <v>14</v>
      </c>
      <c r="C1870" s="17">
        <v>1547</v>
      </c>
      <c r="D1870" s="17">
        <v>2019</v>
      </c>
    </row>
    <row r="1871" spans="1:4">
      <c r="A1871" s="16" t="s">
        <v>26</v>
      </c>
      <c r="B1871" s="16" t="s">
        <v>14</v>
      </c>
      <c r="C1871" s="17">
        <v>1534</v>
      </c>
      <c r="D1871" s="17">
        <v>2019</v>
      </c>
    </row>
    <row r="1872" spans="1:4">
      <c r="A1872" s="16" t="s">
        <v>49</v>
      </c>
      <c r="B1872" s="16" t="s">
        <v>14</v>
      </c>
      <c r="C1872" s="17">
        <v>1512</v>
      </c>
      <c r="D1872" s="17">
        <v>2019</v>
      </c>
    </row>
    <row r="1873" spans="1:4">
      <c r="A1873" s="16" t="s">
        <v>22</v>
      </c>
      <c r="B1873" s="16" t="s">
        <v>14</v>
      </c>
      <c r="C1873" s="17">
        <v>1479</v>
      </c>
      <c r="D1873" s="17">
        <v>2019</v>
      </c>
    </row>
    <row r="1874" spans="1:4">
      <c r="A1874" s="16" t="s">
        <v>32</v>
      </c>
      <c r="B1874" s="16" t="s">
        <v>14</v>
      </c>
      <c r="C1874" s="17">
        <v>1364</v>
      </c>
      <c r="D1874" s="17">
        <v>2019</v>
      </c>
    </row>
    <row r="1875" spans="1:4">
      <c r="A1875" s="16" t="s">
        <v>23</v>
      </c>
      <c r="B1875" s="16" t="s">
        <v>14</v>
      </c>
      <c r="C1875" s="17">
        <v>1141</v>
      </c>
      <c r="D1875" s="17">
        <v>2019</v>
      </c>
    </row>
    <row r="1876" spans="1:4">
      <c r="A1876" s="16" t="s">
        <v>38</v>
      </c>
      <c r="B1876" s="16" t="s">
        <v>14</v>
      </c>
      <c r="C1876" s="17">
        <v>967</v>
      </c>
      <c r="D1876" s="17">
        <v>2019</v>
      </c>
    </row>
    <row r="1877" spans="1:4">
      <c r="A1877" s="16" t="s">
        <v>27</v>
      </c>
      <c r="B1877" s="16" t="s">
        <v>14</v>
      </c>
      <c r="C1877" s="17">
        <v>933</v>
      </c>
      <c r="D1877" s="17">
        <v>2019</v>
      </c>
    </row>
    <row r="1878" spans="1:4">
      <c r="A1878" s="16" t="s">
        <v>30</v>
      </c>
      <c r="B1878" s="16" t="s">
        <v>14</v>
      </c>
      <c r="C1878" s="17">
        <v>896</v>
      </c>
      <c r="D1878" s="17">
        <v>2019</v>
      </c>
    </row>
    <row r="1879" spans="1:4">
      <c r="A1879" s="16" t="s">
        <v>13</v>
      </c>
      <c r="B1879" s="16" t="s">
        <v>14</v>
      </c>
      <c r="C1879" s="17">
        <v>787</v>
      </c>
      <c r="D1879" s="17">
        <v>2019</v>
      </c>
    </row>
    <row r="1880" spans="1:4">
      <c r="A1880" s="16" t="s">
        <v>42</v>
      </c>
      <c r="B1880" s="16" t="s">
        <v>14</v>
      </c>
      <c r="C1880" s="17">
        <v>768</v>
      </c>
      <c r="D1880" s="17">
        <v>2019</v>
      </c>
    </row>
    <row r="1881" spans="1:4">
      <c r="A1881" s="16" t="s">
        <v>29</v>
      </c>
      <c r="B1881" s="16" t="s">
        <v>14</v>
      </c>
      <c r="C1881" s="17">
        <v>162</v>
      </c>
      <c r="D1881" s="17">
        <v>2019</v>
      </c>
    </row>
    <row r="1882" spans="1:4">
      <c r="A1882" s="16" t="s">
        <v>51</v>
      </c>
      <c r="B1882" s="16" t="s">
        <v>14</v>
      </c>
      <c r="C1882" s="17">
        <v>17664</v>
      </c>
      <c r="D1882" s="17">
        <v>2020</v>
      </c>
    </row>
    <row r="1883" spans="1:4">
      <c r="A1883" s="16" t="s">
        <v>50</v>
      </c>
      <c r="B1883" s="16" t="s">
        <v>14</v>
      </c>
      <c r="C1883" s="17">
        <v>15680</v>
      </c>
      <c r="D1883" s="17">
        <v>2020</v>
      </c>
    </row>
    <row r="1884" spans="1:4">
      <c r="A1884" s="16" t="s">
        <v>21</v>
      </c>
      <c r="B1884" s="16" t="s">
        <v>12</v>
      </c>
      <c r="C1884" s="17">
        <v>12643</v>
      </c>
      <c r="D1884" s="17">
        <v>2020</v>
      </c>
    </row>
    <row r="1885" spans="1:4">
      <c r="A1885" s="16" t="s">
        <v>17</v>
      </c>
      <c r="B1885" s="16" t="s">
        <v>12</v>
      </c>
      <c r="C1885" s="17">
        <v>12368</v>
      </c>
      <c r="D1885" s="17">
        <v>2020</v>
      </c>
    </row>
    <row r="1886" spans="1:4">
      <c r="A1886" s="16" t="s">
        <v>11</v>
      </c>
      <c r="B1886" s="16" t="s">
        <v>12</v>
      </c>
      <c r="C1886" s="17">
        <v>9805</v>
      </c>
      <c r="D1886" s="17">
        <v>2020</v>
      </c>
    </row>
    <row r="1887" spans="1:4">
      <c r="A1887" s="16" t="s">
        <v>25</v>
      </c>
      <c r="B1887" s="16" t="s">
        <v>12</v>
      </c>
      <c r="C1887" s="17">
        <v>9500</v>
      </c>
      <c r="D1887" s="17">
        <v>2020</v>
      </c>
    </row>
    <row r="1888" spans="1:4">
      <c r="A1888" s="16" t="s">
        <v>46</v>
      </c>
      <c r="B1888" s="16" t="s">
        <v>12</v>
      </c>
      <c r="C1888" s="17">
        <v>9275</v>
      </c>
      <c r="D1888" s="17">
        <v>2020</v>
      </c>
    </row>
    <row r="1889" spans="1:4">
      <c r="A1889" s="16" t="s">
        <v>28</v>
      </c>
      <c r="B1889" s="16" t="s">
        <v>12</v>
      </c>
      <c r="C1889" s="17">
        <v>8458</v>
      </c>
      <c r="D1889" s="17">
        <v>2020</v>
      </c>
    </row>
    <row r="1890" spans="1:4">
      <c r="A1890" s="16" t="s">
        <v>19</v>
      </c>
      <c r="B1890" s="16" t="s">
        <v>12</v>
      </c>
      <c r="C1890" s="17">
        <v>8251</v>
      </c>
      <c r="D1890" s="17">
        <v>2020</v>
      </c>
    </row>
    <row r="1891" spans="1:4">
      <c r="A1891" s="16" t="s">
        <v>18</v>
      </c>
      <c r="B1891" s="16" t="s">
        <v>12</v>
      </c>
      <c r="C1891" s="17">
        <v>8238</v>
      </c>
      <c r="D1891" s="17">
        <v>2020</v>
      </c>
    </row>
    <row r="1892" spans="1:4">
      <c r="A1892" s="16" t="s">
        <v>24</v>
      </c>
      <c r="B1892" s="16" t="s">
        <v>12</v>
      </c>
      <c r="C1892" s="17">
        <v>8120</v>
      </c>
      <c r="D1892" s="17">
        <v>2020</v>
      </c>
    </row>
    <row r="1893" spans="1:4">
      <c r="A1893" s="16" t="s">
        <v>33</v>
      </c>
      <c r="B1893" s="16" t="s">
        <v>14</v>
      </c>
      <c r="C1893" s="17">
        <v>7278</v>
      </c>
      <c r="D1893" s="17">
        <v>2020</v>
      </c>
    </row>
    <row r="1894" spans="1:4">
      <c r="A1894" s="16" t="s">
        <v>31</v>
      </c>
      <c r="B1894" s="16" t="s">
        <v>12</v>
      </c>
      <c r="C1894" s="17">
        <v>7014</v>
      </c>
      <c r="D1894" s="17">
        <v>2020</v>
      </c>
    </row>
    <row r="1895" spans="1:4">
      <c r="A1895" s="16" t="s">
        <v>45</v>
      </c>
      <c r="B1895" s="16" t="s">
        <v>14</v>
      </c>
      <c r="C1895" s="17">
        <v>6908</v>
      </c>
      <c r="D1895" s="17">
        <v>2020</v>
      </c>
    </row>
    <row r="1896" spans="1:4">
      <c r="A1896" s="16" t="s">
        <v>15</v>
      </c>
      <c r="B1896" s="16" t="s">
        <v>12</v>
      </c>
      <c r="C1896" s="17">
        <v>6192</v>
      </c>
      <c r="D1896" s="17">
        <v>2020</v>
      </c>
    </row>
    <row r="1897" spans="1:4">
      <c r="A1897" s="16" t="s">
        <v>34</v>
      </c>
      <c r="B1897" s="16" t="s">
        <v>12</v>
      </c>
      <c r="C1897" s="17">
        <v>6049</v>
      </c>
      <c r="D1897" s="17">
        <v>2020</v>
      </c>
    </row>
    <row r="1898" spans="1:4">
      <c r="A1898" s="16" t="s">
        <v>37</v>
      </c>
      <c r="B1898" s="16" t="s">
        <v>12</v>
      </c>
      <c r="C1898" s="17">
        <v>5992</v>
      </c>
      <c r="D1898" s="17">
        <v>2020</v>
      </c>
    </row>
    <row r="1899" spans="1:4">
      <c r="A1899" s="16" t="s">
        <v>35</v>
      </c>
      <c r="B1899" s="16" t="s">
        <v>12</v>
      </c>
      <c r="C1899" s="17">
        <v>5329</v>
      </c>
      <c r="D1899" s="17">
        <v>2020</v>
      </c>
    </row>
    <row r="1900" spans="1:4">
      <c r="A1900" s="16" t="s">
        <v>52</v>
      </c>
      <c r="B1900" s="16" t="s">
        <v>14</v>
      </c>
      <c r="C1900" s="17">
        <v>4956</v>
      </c>
      <c r="D1900" s="17">
        <v>2020</v>
      </c>
    </row>
    <row r="1901" spans="1:4">
      <c r="A1901" s="16" t="s">
        <v>36</v>
      </c>
      <c r="B1901" s="16" t="s">
        <v>12</v>
      </c>
      <c r="C1901" s="17">
        <v>4741</v>
      </c>
      <c r="D1901" s="17">
        <v>2020</v>
      </c>
    </row>
    <row r="1902" spans="1:4">
      <c r="A1902" s="16" t="s">
        <v>20</v>
      </c>
      <c r="B1902" s="16" t="s">
        <v>12</v>
      </c>
      <c r="C1902" s="17">
        <v>4386</v>
      </c>
      <c r="D1902" s="17">
        <v>2020</v>
      </c>
    </row>
    <row r="1903" spans="1:4">
      <c r="A1903" s="16" t="s">
        <v>44</v>
      </c>
      <c r="B1903" s="16" t="s">
        <v>12</v>
      </c>
      <c r="C1903" s="17">
        <v>4061</v>
      </c>
      <c r="D1903" s="17">
        <v>2020</v>
      </c>
    </row>
    <row r="1904" spans="1:4">
      <c r="A1904" s="16" t="s">
        <v>16</v>
      </c>
      <c r="B1904" s="16" t="s">
        <v>12</v>
      </c>
      <c r="C1904" s="17">
        <v>3098</v>
      </c>
      <c r="D1904" s="17">
        <v>2020</v>
      </c>
    </row>
    <row r="1905" spans="1:4">
      <c r="A1905" s="16" t="s">
        <v>39</v>
      </c>
      <c r="B1905" s="16" t="s">
        <v>14</v>
      </c>
      <c r="C1905" s="17">
        <v>3060</v>
      </c>
      <c r="D1905" s="17">
        <v>2020</v>
      </c>
    </row>
    <row r="1906" spans="1:4">
      <c r="A1906" s="16" t="s">
        <v>47</v>
      </c>
      <c r="B1906" s="16" t="s">
        <v>14</v>
      </c>
      <c r="C1906" s="17">
        <v>2952</v>
      </c>
      <c r="D1906" s="17">
        <v>2020</v>
      </c>
    </row>
    <row r="1907" spans="1:4">
      <c r="A1907" s="16" t="s">
        <v>41</v>
      </c>
      <c r="B1907" s="16" t="s">
        <v>12</v>
      </c>
      <c r="C1907" s="17">
        <v>2307</v>
      </c>
      <c r="D1907" s="17">
        <v>2020</v>
      </c>
    </row>
    <row r="1908" spans="1:4">
      <c r="A1908" s="16" t="s">
        <v>43</v>
      </c>
      <c r="B1908" s="16" t="s">
        <v>12</v>
      </c>
      <c r="C1908" s="17">
        <v>2304</v>
      </c>
      <c r="D1908" s="17">
        <v>2020</v>
      </c>
    </row>
    <row r="1909" spans="1:4">
      <c r="A1909" s="16" t="s">
        <v>48</v>
      </c>
      <c r="B1909" s="16" t="s">
        <v>14</v>
      </c>
      <c r="C1909" s="17">
        <v>1801</v>
      </c>
      <c r="D1909" s="17">
        <v>2020</v>
      </c>
    </row>
    <row r="1910" spans="1:4">
      <c r="A1910" s="16" t="s">
        <v>26</v>
      </c>
      <c r="B1910" s="16" t="s">
        <v>14</v>
      </c>
      <c r="C1910" s="17">
        <v>1558</v>
      </c>
      <c r="D1910" s="17">
        <v>2020</v>
      </c>
    </row>
    <row r="1911" spans="1:4">
      <c r="A1911" s="16" t="s">
        <v>22</v>
      </c>
      <c r="B1911" s="16" t="s">
        <v>14</v>
      </c>
      <c r="C1911" s="17">
        <v>1335</v>
      </c>
      <c r="D1911" s="17">
        <v>2020</v>
      </c>
    </row>
    <row r="1912" spans="1:4">
      <c r="A1912" s="16" t="s">
        <v>40</v>
      </c>
      <c r="B1912" s="16" t="s">
        <v>14</v>
      </c>
      <c r="C1912" s="17">
        <v>1303</v>
      </c>
      <c r="D1912" s="17">
        <v>2020</v>
      </c>
    </row>
    <row r="1913" spans="1:4">
      <c r="A1913" s="16" t="s">
        <v>49</v>
      </c>
      <c r="B1913" s="16" t="s">
        <v>14</v>
      </c>
      <c r="C1913" s="17">
        <v>1274</v>
      </c>
      <c r="D1913" s="17">
        <v>2020</v>
      </c>
    </row>
    <row r="1914" spans="1:4">
      <c r="A1914" s="16" t="s">
        <v>32</v>
      </c>
      <c r="B1914" s="16" t="s">
        <v>14</v>
      </c>
      <c r="C1914" s="17">
        <v>1161</v>
      </c>
      <c r="D1914" s="17">
        <v>2020</v>
      </c>
    </row>
    <row r="1915" spans="1:4">
      <c r="A1915" s="16" t="s">
        <v>23</v>
      </c>
      <c r="B1915" s="16" t="s">
        <v>14</v>
      </c>
      <c r="C1915" s="17">
        <v>923</v>
      </c>
      <c r="D1915" s="17">
        <v>2020</v>
      </c>
    </row>
    <row r="1916" spans="1:4">
      <c r="A1916" s="16" t="s">
        <v>27</v>
      </c>
      <c r="B1916" s="16" t="s">
        <v>14</v>
      </c>
      <c r="C1916" s="17">
        <v>887</v>
      </c>
      <c r="D1916" s="17">
        <v>2020</v>
      </c>
    </row>
    <row r="1917" spans="1:4">
      <c r="A1917" s="16" t="s">
        <v>38</v>
      </c>
      <c r="B1917" s="16" t="s">
        <v>14</v>
      </c>
      <c r="C1917" s="17">
        <v>777</v>
      </c>
      <c r="D1917" s="17">
        <v>2020</v>
      </c>
    </row>
    <row r="1918" spans="1:4">
      <c r="A1918" s="16" t="s">
        <v>13</v>
      </c>
      <c r="B1918" s="16" t="s">
        <v>14</v>
      </c>
      <c r="C1918" s="17">
        <v>711</v>
      </c>
      <c r="D1918" s="17">
        <v>2020</v>
      </c>
    </row>
    <row r="1919" spans="1:4">
      <c r="A1919" s="16" t="s">
        <v>30</v>
      </c>
      <c r="B1919" s="16" t="s">
        <v>14</v>
      </c>
      <c r="C1919" s="17">
        <v>698</v>
      </c>
      <c r="D1919" s="17">
        <v>2020</v>
      </c>
    </row>
    <row r="1920" spans="1:4">
      <c r="A1920" s="16" t="s">
        <v>42</v>
      </c>
      <c r="B1920" s="16" t="s">
        <v>14</v>
      </c>
      <c r="C1920" s="17">
        <v>693</v>
      </c>
      <c r="D1920" s="17">
        <v>2020</v>
      </c>
    </row>
    <row r="1921" spans="1:4">
      <c r="A1921" s="16" t="s">
        <v>29</v>
      </c>
      <c r="B1921" s="16" t="s">
        <v>14</v>
      </c>
      <c r="C1921" s="17">
        <v>151</v>
      </c>
      <c r="D1921" s="17">
        <v>2020</v>
      </c>
    </row>
    <row r="1922" spans="1:4">
      <c r="A1922" s="16" t="s">
        <v>51</v>
      </c>
      <c r="B1922" s="16" t="s">
        <v>14</v>
      </c>
      <c r="C1922" s="17">
        <v>17798</v>
      </c>
      <c r="D1922" s="17">
        <v>2021</v>
      </c>
    </row>
    <row r="1923" spans="1:4">
      <c r="A1923" s="16" t="s">
        <v>50</v>
      </c>
      <c r="B1923" s="16" t="s">
        <v>14</v>
      </c>
      <c r="C1923" s="17">
        <v>15510</v>
      </c>
      <c r="D1923" s="17">
        <v>2021</v>
      </c>
    </row>
    <row r="1924" spans="1:4">
      <c r="A1924" s="16" t="s">
        <v>17</v>
      </c>
      <c r="B1924" s="16" t="s">
        <v>12</v>
      </c>
      <c r="C1924" s="17">
        <v>12429</v>
      </c>
      <c r="D1924" s="17">
        <v>2021</v>
      </c>
    </row>
    <row r="1925" spans="1:4">
      <c r="A1925" s="16" t="s">
        <v>21</v>
      </c>
      <c r="B1925" s="16" t="s">
        <v>12</v>
      </c>
      <c r="C1925" s="17">
        <v>12144</v>
      </c>
      <c r="D1925" s="17">
        <v>2021</v>
      </c>
    </row>
    <row r="1926" spans="1:4">
      <c r="A1926" s="16" t="s">
        <v>25</v>
      </c>
      <c r="B1926" s="16" t="s">
        <v>12</v>
      </c>
      <c r="C1926" s="17">
        <v>9119</v>
      </c>
      <c r="D1926" s="17">
        <v>2021</v>
      </c>
    </row>
    <row r="1927" spans="1:4">
      <c r="A1927" s="16" t="s">
        <v>11</v>
      </c>
      <c r="B1927" s="16" t="s">
        <v>12</v>
      </c>
      <c r="C1927" s="17">
        <v>9103</v>
      </c>
      <c r="D1927" s="17">
        <v>2021</v>
      </c>
    </row>
    <row r="1928" spans="1:4">
      <c r="A1928" s="16" t="s">
        <v>46</v>
      </c>
      <c r="B1928" s="16" t="s">
        <v>12</v>
      </c>
      <c r="C1928" s="17">
        <v>8458</v>
      </c>
      <c r="D1928" s="17">
        <v>2021</v>
      </c>
    </row>
    <row r="1929" spans="1:4">
      <c r="A1929" s="16" t="s">
        <v>19</v>
      </c>
      <c r="B1929" s="16" t="s">
        <v>12</v>
      </c>
      <c r="C1929" s="17">
        <v>8175</v>
      </c>
      <c r="D1929" s="17">
        <v>2021</v>
      </c>
    </row>
    <row r="1930" spans="1:4">
      <c r="A1930" s="16" t="s">
        <v>28</v>
      </c>
      <c r="B1930" s="16" t="s">
        <v>12</v>
      </c>
      <c r="C1930" s="17">
        <v>8129</v>
      </c>
      <c r="D1930" s="17">
        <v>2021</v>
      </c>
    </row>
    <row r="1931" spans="1:4">
      <c r="A1931" s="16" t="s">
        <v>18</v>
      </c>
      <c r="B1931" s="16" t="s">
        <v>12</v>
      </c>
      <c r="C1931" s="17">
        <v>7903</v>
      </c>
      <c r="D1931" s="17">
        <v>2021</v>
      </c>
    </row>
    <row r="1932" spans="1:4">
      <c r="A1932" s="16" t="s">
        <v>24</v>
      </c>
      <c r="B1932" s="16" t="s">
        <v>12</v>
      </c>
      <c r="C1932" s="17">
        <v>7452</v>
      </c>
      <c r="D1932" s="17">
        <v>2021</v>
      </c>
    </row>
    <row r="1933" spans="1:4">
      <c r="A1933" s="16" t="s">
        <v>33</v>
      </c>
      <c r="B1933" s="16" t="s">
        <v>14</v>
      </c>
      <c r="C1933" s="17">
        <v>7240</v>
      </c>
      <c r="D1933" s="17">
        <v>2021</v>
      </c>
    </row>
    <row r="1934" spans="1:4">
      <c r="A1934" s="16" t="s">
        <v>31</v>
      </c>
      <c r="B1934" s="16" t="s">
        <v>12</v>
      </c>
      <c r="C1934" s="17">
        <v>6775</v>
      </c>
      <c r="D1934" s="17">
        <v>2021</v>
      </c>
    </row>
    <row r="1935" spans="1:4">
      <c r="A1935" s="16" t="s">
        <v>45</v>
      </c>
      <c r="B1935" s="16" t="s">
        <v>14</v>
      </c>
      <c r="C1935" s="17">
        <v>6577</v>
      </c>
      <c r="D1935" s="17">
        <v>2021</v>
      </c>
    </row>
    <row r="1936" spans="1:4">
      <c r="A1936" s="16" t="s">
        <v>15</v>
      </c>
      <c r="B1936" s="16" t="s">
        <v>12</v>
      </c>
      <c r="C1936" s="17">
        <v>5835</v>
      </c>
      <c r="D1936" s="17">
        <v>2021</v>
      </c>
    </row>
    <row r="1937" spans="1:4">
      <c r="A1937" s="16" t="s">
        <v>34</v>
      </c>
      <c r="B1937" s="16" t="s">
        <v>12</v>
      </c>
      <c r="C1937" s="17">
        <v>5598</v>
      </c>
      <c r="D1937" s="17">
        <v>2021</v>
      </c>
    </row>
    <row r="1938" spans="1:4">
      <c r="A1938" s="16" t="s">
        <v>37</v>
      </c>
      <c r="B1938" s="16" t="s">
        <v>12</v>
      </c>
      <c r="C1938" s="17">
        <v>5500</v>
      </c>
      <c r="D1938" s="17">
        <v>2021</v>
      </c>
    </row>
    <row r="1939" spans="1:4">
      <c r="A1939" s="16" t="s">
        <v>35</v>
      </c>
      <c r="B1939" s="16" t="s">
        <v>12</v>
      </c>
      <c r="C1939" s="17">
        <v>4721</v>
      </c>
      <c r="D1939" s="17">
        <v>2021</v>
      </c>
    </row>
    <row r="1940" spans="1:4">
      <c r="A1940" s="16" t="s">
        <v>52</v>
      </c>
      <c r="B1940" s="16" t="s">
        <v>14</v>
      </c>
      <c r="C1940" s="17">
        <v>4572</v>
      </c>
      <c r="D1940" s="17">
        <v>2021</v>
      </c>
    </row>
    <row r="1941" spans="1:4">
      <c r="A1941" s="16" t="s">
        <v>36</v>
      </c>
      <c r="B1941" s="16" t="s">
        <v>12</v>
      </c>
      <c r="C1941" s="17">
        <v>4441</v>
      </c>
      <c r="D1941" s="17">
        <v>2021</v>
      </c>
    </row>
    <row r="1942" spans="1:4">
      <c r="A1942" s="16" t="s">
        <v>20</v>
      </c>
      <c r="B1942" s="16" t="s">
        <v>12</v>
      </c>
      <c r="C1942" s="17">
        <v>4419</v>
      </c>
      <c r="D1942" s="17">
        <v>2021</v>
      </c>
    </row>
    <row r="1943" spans="1:4">
      <c r="A1943" s="16" t="s">
        <v>44</v>
      </c>
      <c r="B1943" s="16" t="s">
        <v>12</v>
      </c>
      <c r="C1943" s="17">
        <v>3847</v>
      </c>
      <c r="D1943" s="17">
        <v>2021</v>
      </c>
    </row>
    <row r="1944" spans="1:4">
      <c r="A1944" s="16" t="s">
        <v>39</v>
      </c>
      <c r="B1944" s="16" t="s">
        <v>14</v>
      </c>
      <c r="C1944" s="17">
        <v>2855</v>
      </c>
      <c r="D1944" s="17">
        <v>2021</v>
      </c>
    </row>
    <row r="1945" spans="1:4">
      <c r="A1945" s="16" t="s">
        <v>16</v>
      </c>
      <c r="B1945" s="16" t="s">
        <v>12</v>
      </c>
      <c r="C1945" s="17">
        <v>2855</v>
      </c>
      <c r="D1945" s="17">
        <v>2021</v>
      </c>
    </row>
    <row r="1946" spans="1:4">
      <c r="A1946" s="16" t="s">
        <v>47</v>
      </c>
      <c r="B1946" s="16" t="s">
        <v>14</v>
      </c>
      <c r="C1946" s="17">
        <v>2591</v>
      </c>
      <c r="D1946" s="17">
        <v>2021</v>
      </c>
    </row>
    <row r="1947" spans="1:4">
      <c r="A1947" s="16" t="s">
        <v>41</v>
      </c>
      <c r="B1947" s="16" t="s">
        <v>12</v>
      </c>
      <c r="C1947" s="17">
        <v>2159</v>
      </c>
      <c r="D1947" s="17">
        <v>2021</v>
      </c>
    </row>
    <row r="1948" spans="1:4">
      <c r="A1948" s="16" t="s">
        <v>43</v>
      </c>
      <c r="B1948" s="16" t="s">
        <v>12</v>
      </c>
      <c r="C1948" s="17">
        <v>2130</v>
      </c>
      <c r="D1948" s="17">
        <v>2021</v>
      </c>
    </row>
    <row r="1949" spans="1:4">
      <c r="A1949" s="16" t="s">
        <v>48</v>
      </c>
      <c r="B1949" s="16" t="s">
        <v>14</v>
      </c>
      <c r="C1949" s="17">
        <v>1698</v>
      </c>
      <c r="D1949" s="17">
        <v>2021</v>
      </c>
    </row>
    <row r="1950" spans="1:4">
      <c r="A1950" s="16" t="s">
        <v>22</v>
      </c>
      <c r="B1950" s="16" t="s">
        <v>14</v>
      </c>
      <c r="C1950" s="17">
        <v>1563</v>
      </c>
      <c r="D1950" s="17">
        <v>2021</v>
      </c>
    </row>
    <row r="1951" spans="1:4">
      <c r="A1951" s="16" t="s">
        <v>26</v>
      </c>
      <c r="B1951" s="16" t="s">
        <v>14</v>
      </c>
      <c r="C1951" s="17">
        <v>1347</v>
      </c>
      <c r="D1951" s="17">
        <v>2021</v>
      </c>
    </row>
    <row r="1952" spans="1:4">
      <c r="A1952" s="16" t="s">
        <v>40</v>
      </c>
      <c r="B1952" s="16" t="s">
        <v>14</v>
      </c>
      <c r="C1952" s="17">
        <v>1269</v>
      </c>
      <c r="D1952" s="17">
        <v>2021</v>
      </c>
    </row>
    <row r="1953" spans="1:4">
      <c r="A1953" s="16" t="s">
        <v>49</v>
      </c>
      <c r="B1953" s="16" t="s">
        <v>14</v>
      </c>
      <c r="C1953" s="17">
        <v>963</v>
      </c>
      <c r="D1953" s="17">
        <v>2021</v>
      </c>
    </row>
    <row r="1954" spans="1:4">
      <c r="A1954" s="16" t="s">
        <v>32</v>
      </c>
      <c r="B1954" s="16" t="s">
        <v>14</v>
      </c>
      <c r="C1954" s="17">
        <v>952</v>
      </c>
      <c r="D1954" s="17">
        <v>2021</v>
      </c>
    </row>
    <row r="1955" spans="1:4">
      <c r="A1955" s="16" t="s">
        <v>27</v>
      </c>
      <c r="B1955" s="16" t="s">
        <v>14</v>
      </c>
      <c r="C1955" s="17">
        <v>834</v>
      </c>
      <c r="D1955" s="17">
        <v>2021</v>
      </c>
    </row>
    <row r="1956" spans="1:4">
      <c r="A1956" s="16" t="s">
        <v>23</v>
      </c>
      <c r="B1956" s="16" t="s">
        <v>14</v>
      </c>
      <c r="C1956" s="17">
        <v>797</v>
      </c>
      <c r="D1956" s="17">
        <v>2021</v>
      </c>
    </row>
    <row r="1957" spans="1:4">
      <c r="A1957" s="16" t="s">
        <v>30</v>
      </c>
      <c r="B1957" s="16" t="s">
        <v>14</v>
      </c>
      <c r="C1957" s="17">
        <v>688</v>
      </c>
      <c r="D1957" s="17">
        <v>2021</v>
      </c>
    </row>
    <row r="1958" spans="1:4">
      <c r="A1958" s="16" t="s">
        <v>42</v>
      </c>
      <c r="B1958" s="16" t="s">
        <v>14</v>
      </c>
      <c r="C1958" s="17">
        <v>657</v>
      </c>
      <c r="D1958" s="17">
        <v>2021</v>
      </c>
    </row>
    <row r="1959" spans="1:4">
      <c r="A1959" s="16" t="s">
        <v>38</v>
      </c>
      <c r="B1959" s="16" t="s">
        <v>14</v>
      </c>
      <c r="C1959" s="17">
        <v>652</v>
      </c>
      <c r="D1959" s="17">
        <v>2021</v>
      </c>
    </row>
    <row r="1960" spans="1:4">
      <c r="A1960" s="16" t="s">
        <v>13</v>
      </c>
      <c r="B1960" s="16" t="s">
        <v>14</v>
      </c>
      <c r="C1960" s="17">
        <v>634</v>
      </c>
      <c r="D1960" s="17">
        <v>2021</v>
      </c>
    </row>
    <row r="1961" spans="1:4">
      <c r="A1961" s="16" t="s">
        <v>29</v>
      </c>
      <c r="B1961" s="16" t="s">
        <v>14</v>
      </c>
      <c r="C1961" s="17">
        <v>172</v>
      </c>
      <c r="D1961" s="17">
        <v>2021</v>
      </c>
    </row>
    <row r="1962" spans="1:4">
      <c r="A1962" s="16" t="s">
        <v>51</v>
      </c>
      <c r="B1962" s="16" t="s">
        <v>14</v>
      </c>
      <c r="C1962" s="17">
        <v>16573</v>
      </c>
      <c r="D1962" s="17">
        <v>2022</v>
      </c>
    </row>
    <row r="1963" spans="1:4">
      <c r="A1963" s="16" t="s">
        <v>50</v>
      </c>
      <c r="B1963" s="16" t="s">
        <v>14</v>
      </c>
      <c r="C1963" s="17">
        <v>14435</v>
      </c>
      <c r="D1963" s="17">
        <v>2022</v>
      </c>
    </row>
    <row r="1964" spans="1:4">
      <c r="A1964" s="16" t="s">
        <v>17</v>
      </c>
      <c r="B1964" s="16" t="s">
        <v>12</v>
      </c>
      <c r="C1964" s="17">
        <v>12028</v>
      </c>
      <c r="D1964" s="17">
        <v>2022</v>
      </c>
    </row>
    <row r="1965" spans="1:4">
      <c r="A1965" s="16" t="s">
        <v>21</v>
      </c>
      <c r="B1965" s="16" t="s">
        <v>12</v>
      </c>
      <c r="C1965" s="17">
        <v>11282</v>
      </c>
      <c r="D1965" s="17">
        <v>2022</v>
      </c>
    </row>
    <row r="1966" spans="1:4">
      <c r="A1966" s="16" t="s">
        <v>25</v>
      </c>
      <c r="B1966" s="16" t="s">
        <v>12</v>
      </c>
      <c r="C1966" s="17">
        <v>9047</v>
      </c>
      <c r="D1966" s="17">
        <v>2022</v>
      </c>
    </row>
    <row r="1967" spans="1:4">
      <c r="A1967" s="16" t="s">
        <v>11</v>
      </c>
      <c r="B1967" s="16" t="s">
        <v>12</v>
      </c>
      <c r="C1967" s="17">
        <v>8829</v>
      </c>
      <c r="D1967" s="17">
        <v>2022</v>
      </c>
    </row>
    <row r="1968" spans="1:4">
      <c r="A1968" s="16" t="s">
        <v>19</v>
      </c>
      <c r="B1968" s="16" t="s">
        <v>12</v>
      </c>
      <c r="C1968" s="17">
        <v>7930</v>
      </c>
      <c r="D1968" s="17">
        <v>2022</v>
      </c>
    </row>
    <row r="1969" spans="1:4">
      <c r="A1969" s="16" t="s">
        <v>28</v>
      </c>
      <c r="B1969" s="16" t="s">
        <v>12</v>
      </c>
      <c r="C1969" s="17">
        <v>7771</v>
      </c>
      <c r="D1969" s="17">
        <v>2022</v>
      </c>
    </row>
    <row r="1970" spans="1:4">
      <c r="A1970" s="16" t="s">
        <v>18</v>
      </c>
      <c r="B1970" s="16" t="s">
        <v>12</v>
      </c>
      <c r="C1970" s="17">
        <v>7741</v>
      </c>
      <c r="D1970" s="17">
        <v>2022</v>
      </c>
    </row>
    <row r="1971" spans="1:4">
      <c r="A1971" s="16" t="s">
        <v>46</v>
      </c>
      <c r="B1971" s="16" t="s">
        <v>12</v>
      </c>
      <c r="C1971" s="17">
        <v>7603</v>
      </c>
      <c r="D1971" s="17">
        <v>2022</v>
      </c>
    </row>
    <row r="1972" spans="1:4">
      <c r="A1972" s="16" t="s">
        <v>24</v>
      </c>
      <c r="B1972" s="16" t="s">
        <v>12</v>
      </c>
      <c r="C1972" s="17">
        <v>7025</v>
      </c>
      <c r="D1972" s="17">
        <v>2022</v>
      </c>
    </row>
    <row r="1973" spans="1:4">
      <c r="A1973" s="16" t="s">
        <v>33</v>
      </c>
      <c r="B1973" s="16" t="s">
        <v>14</v>
      </c>
      <c r="C1973" s="17">
        <v>6964</v>
      </c>
      <c r="D1973" s="17">
        <v>2022</v>
      </c>
    </row>
    <row r="1974" spans="1:4">
      <c r="A1974" s="16" t="s">
        <v>31</v>
      </c>
      <c r="B1974" s="16" t="s">
        <v>12</v>
      </c>
      <c r="C1974" s="17">
        <v>6554</v>
      </c>
      <c r="D1974" s="17">
        <v>2022</v>
      </c>
    </row>
    <row r="1975" spans="1:4">
      <c r="A1975" s="16" t="s">
        <v>45</v>
      </c>
      <c r="B1975" s="16" t="s">
        <v>14</v>
      </c>
      <c r="C1975" s="17">
        <v>6461</v>
      </c>
      <c r="D1975" s="17">
        <v>2022</v>
      </c>
    </row>
    <row r="1976" spans="1:4">
      <c r="A1976" s="16" t="s">
        <v>15</v>
      </c>
      <c r="B1976" s="16" t="s">
        <v>12</v>
      </c>
      <c r="C1976" s="17">
        <v>5535</v>
      </c>
      <c r="D1976" s="17">
        <v>2022</v>
      </c>
    </row>
    <row r="1977" spans="1:4">
      <c r="A1977" s="16" t="s">
        <v>37</v>
      </c>
      <c r="B1977" s="16" t="s">
        <v>12</v>
      </c>
      <c r="C1977" s="17">
        <v>5146</v>
      </c>
      <c r="D1977" s="17">
        <v>2022</v>
      </c>
    </row>
    <row r="1978" spans="1:4">
      <c r="A1978" s="16" t="s">
        <v>34</v>
      </c>
      <c r="B1978" s="16" t="s">
        <v>12</v>
      </c>
      <c r="C1978" s="17">
        <v>5124</v>
      </c>
      <c r="D1978" s="17">
        <v>2022</v>
      </c>
    </row>
    <row r="1979" spans="1:4">
      <c r="A1979" s="16" t="s">
        <v>52</v>
      </c>
      <c r="B1979" s="16" t="s">
        <v>14</v>
      </c>
      <c r="C1979" s="17">
        <v>4451</v>
      </c>
      <c r="D1979" s="17">
        <v>2022</v>
      </c>
    </row>
    <row r="1980" spans="1:4">
      <c r="A1980" s="16" t="s">
        <v>35</v>
      </c>
      <c r="B1980" s="16" t="s">
        <v>12</v>
      </c>
      <c r="C1980" s="17">
        <v>4372</v>
      </c>
      <c r="D1980" s="17">
        <v>2022</v>
      </c>
    </row>
    <row r="1981" spans="1:4">
      <c r="A1981" s="16" t="s">
        <v>36</v>
      </c>
      <c r="B1981" s="16" t="s">
        <v>12</v>
      </c>
      <c r="C1981" s="17">
        <v>4175</v>
      </c>
      <c r="D1981" s="17">
        <v>2022</v>
      </c>
    </row>
    <row r="1982" spans="1:4">
      <c r="A1982" s="16" t="s">
        <v>20</v>
      </c>
      <c r="B1982" s="16" t="s">
        <v>12</v>
      </c>
      <c r="C1982" s="17">
        <v>4051</v>
      </c>
      <c r="D1982" s="17">
        <v>2022</v>
      </c>
    </row>
    <row r="1983" spans="1:4">
      <c r="A1983" s="16" t="s">
        <v>44</v>
      </c>
      <c r="B1983" s="16" t="s">
        <v>12</v>
      </c>
      <c r="C1983" s="17">
        <v>3623</v>
      </c>
      <c r="D1983" s="17">
        <v>2022</v>
      </c>
    </row>
    <row r="1984" spans="1:4">
      <c r="A1984" s="16" t="s">
        <v>39</v>
      </c>
      <c r="B1984" s="16" t="s">
        <v>14</v>
      </c>
      <c r="C1984" s="17">
        <v>2780</v>
      </c>
      <c r="D1984" s="17">
        <v>2022</v>
      </c>
    </row>
    <row r="1985" spans="1:4">
      <c r="A1985" s="16" t="s">
        <v>16</v>
      </c>
      <c r="B1985" s="16" t="s">
        <v>12</v>
      </c>
      <c r="C1985" s="17">
        <v>2594</v>
      </c>
      <c r="D1985" s="17">
        <v>2022</v>
      </c>
    </row>
    <row r="1986" spans="1:4">
      <c r="A1986" s="16" t="s">
        <v>47</v>
      </c>
      <c r="B1986" s="16" t="s">
        <v>14</v>
      </c>
      <c r="C1986" s="17">
        <v>2586</v>
      </c>
      <c r="D1986" s="17">
        <v>2022</v>
      </c>
    </row>
    <row r="1987" spans="1:4">
      <c r="A1987" s="16" t="s">
        <v>41</v>
      </c>
      <c r="B1987" s="16" t="s">
        <v>12</v>
      </c>
      <c r="C1987" s="17">
        <v>2067</v>
      </c>
      <c r="D1987" s="17">
        <v>2022</v>
      </c>
    </row>
    <row r="1988" spans="1:4">
      <c r="A1988" s="16" t="s">
        <v>48</v>
      </c>
      <c r="B1988" s="16" t="s">
        <v>14</v>
      </c>
      <c r="C1988" s="17">
        <v>1851</v>
      </c>
      <c r="D1988" s="17">
        <v>2022</v>
      </c>
    </row>
    <row r="1989" spans="1:4">
      <c r="A1989" s="16" t="s">
        <v>43</v>
      </c>
      <c r="B1989" s="16" t="s">
        <v>12</v>
      </c>
      <c r="C1989" s="17">
        <v>1763</v>
      </c>
      <c r="D1989" s="17">
        <v>2022</v>
      </c>
    </row>
    <row r="1990" spans="1:4">
      <c r="A1990" s="16" t="s">
        <v>22</v>
      </c>
      <c r="B1990" s="16" t="s">
        <v>14</v>
      </c>
      <c r="C1990" s="17">
        <v>1408</v>
      </c>
      <c r="D1990" s="17">
        <v>2022</v>
      </c>
    </row>
    <row r="1991" spans="1:4">
      <c r="A1991" s="16" t="s">
        <v>26</v>
      </c>
      <c r="B1991" s="16" t="s">
        <v>14</v>
      </c>
      <c r="C1991" s="17">
        <v>1384</v>
      </c>
      <c r="D1991" s="17">
        <v>2022</v>
      </c>
    </row>
    <row r="1992" spans="1:4">
      <c r="A1992" s="16" t="s">
        <v>40</v>
      </c>
      <c r="B1992" s="16" t="s">
        <v>14</v>
      </c>
      <c r="C1992" s="17">
        <v>1247</v>
      </c>
      <c r="D1992" s="17">
        <v>2022</v>
      </c>
    </row>
    <row r="1993" spans="1:4">
      <c r="A1993" s="16" t="s">
        <v>32</v>
      </c>
      <c r="B1993" s="16" t="s">
        <v>14</v>
      </c>
      <c r="C1993" s="17">
        <v>992</v>
      </c>
      <c r="D1993" s="17">
        <v>2022</v>
      </c>
    </row>
    <row r="1994" spans="1:4">
      <c r="A1994" s="16" t="s">
        <v>49</v>
      </c>
      <c r="B1994" s="16" t="s">
        <v>14</v>
      </c>
      <c r="C1994" s="17">
        <v>982</v>
      </c>
      <c r="D1994" s="17">
        <v>2022</v>
      </c>
    </row>
    <row r="1995" spans="1:4">
      <c r="A1995" s="16" t="s">
        <v>27</v>
      </c>
      <c r="B1995" s="16" t="s">
        <v>14</v>
      </c>
      <c r="C1995" s="17">
        <v>822</v>
      </c>
      <c r="D1995" s="17">
        <v>2022</v>
      </c>
    </row>
    <row r="1996" spans="1:4">
      <c r="A1996" s="16" t="s">
        <v>23</v>
      </c>
      <c r="B1996" s="16" t="s">
        <v>14</v>
      </c>
      <c r="C1996" s="17">
        <v>818</v>
      </c>
      <c r="D1996" s="17">
        <v>2022</v>
      </c>
    </row>
    <row r="1997" spans="1:4">
      <c r="A1997" s="16" t="s">
        <v>42</v>
      </c>
      <c r="B1997" s="16" t="s">
        <v>14</v>
      </c>
      <c r="C1997" s="17">
        <v>681</v>
      </c>
      <c r="D1997" s="17">
        <v>2022</v>
      </c>
    </row>
    <row r="1998" spans="1:4">
      <c r="A1998" s="16" t="s">
        <v>30</v>
      </c>
      <c r="B1998" s="16" t="s">
        <v>14</v>
      </c>
      <c r="C1998" s="17">
        <v>653</v>
      </c>
      <c r="D1998" s="17">
        <v>2022</v>
      </c>
    </row>
    <row r="1999" spans="1:4">
      <c r="A1999" s="16" t="s">
        <v>13</v>
      </c>
      <c r="B1999" s="16" t="s">
        <v>14</v>
      </c>
      <c r="C1999" s="17">
        <v>624</v>
      </c>
      <c r="D1999" s="17">
        <v>2022</v>
      </c>
    </row>
    <row r="2000" spans="1:4">
      <c r="A2000" s="16" t="s">
        <v>38</v>
      </c>
      <c r="B2000" s="16" t="s">
        <v>14</v>
      </c>
      <c r="C2000" s="17">
        <v>617</v>
      </c>
      <c r="D2000" s="17">
        <v>2022</v>
      </c>
    </row>
    <row r="2001" spans="1:4">
      <c r="A2001" s="16" t="s">
        <v>29</v>
      </c>
      <c r="B2001" s="16" t="s">
        <v>14</v>
      </c>
      <c r="C2001" s="17">
        <v>180</v>
      </c>
      <c r="D2001" s="17">
        <v>2022</v>
      </c>
    </row>
  </sheetData>
  <autoFilter ref="A1:D1968" xr:uid="{00000000-0009-0000-0000-000001000000}"/>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03"/>
  <sheetViews>
    <sheetView topLeftCell="A85" workbookViewId="0">
      <selection activeCell="B54" sqref="B54:B57"/>
    </sheetView>
  </sheetViews>
  <sheetFormatPr defaultColWidth="12.5703125" defaultRowHeight="15.75" customHeight="1"/>
  <cols>
    <col min="1" max="1" width="3.28515625" customWidth="1"/>
    <col min="2" max="2" width="19.7109375" customWidth="1"/>
    <col min="3" max="7" width="12.5703125" customWidth="1"/>
    <col min="13" max="13" width="19.85546875" customWidth="1"/>
    <col min="16" max="16" width="18.28515625" customWidth="1"/>
  </cols>
  <sheetData>
    <row r="1" spans="1:9" ht="48" customHeight="1">
      <c r="A1" s="4"/>
      <c r="B1" s="36" t="s">
        <v>53</v>
      </c>
      <c r="C1" s="47"/>
      <c r="D1" s="47"/>
      <c r="E1" s="47"/>
      <c r="F1" s="47"/>
      <c r="G1" s="47"/>
      <c r="H1" s="47"/>
      <c r="I1" s="47"/>
    </row>
    <row r="2" spans="1:9">
      <c r="A2" s="52"/>
      <c r="B2" s="47"/>
      <c r="C2" s="47"/>
      <c r="D2" s="47"/>
      <c r="E2" s="47"/>
      <c r="F2" s="47"/>
      <c r="G2" s="47"/>
      <c r="H2" s="47"/>
      <c r="I2" s="47"/>
    </row>
    <row r="3" spans="1:9">
      <c r="A3" s="4"/>
      <c r="B3" s="37" t="s">
        <v>1</v>
      </c>
      <c r="C3" s="47"/>
      <c r="D3" s="47"/>
      <c r="E3" s="47"/>
      <c r="F3" s="47"/>
      <c r="G3" s="47"/>
      <c r="H3" s="47"/>
      <c r="I3" s="47"/>
    </row>
    <row r="4" spans="1:9" ht="48" customHeight="1">
      <c r="A4" s="4"/>
      <c r="B4" s="45" t="b">
        <v>0</v>
      </c>
      <c r="C4" s="33" t="s">
        <v>54</v>
      </c>
      <c r="D4" s="47"/>
      <c r="E4" s="47"/>
      <c r="F4" s="47"/>
      <c r="G4" s="47"/>
      <c r="H4" s="47"/>
      <c r="I4" s="47"/>
    </row>
    <row r="5" spans="1:9" ht="48.75" customHeight="1">
      <c r="A5" s="4"/>
      <c r="B5" s="45" t="b">
        <v>0</v>
      </c>
      <c r="C5" s="38" t="s">
        <v>55</v>
      </c>
      <c r="D5" s="47"/>
      <c r="E5" s="47"/>
      <c r="F5" s="47"/>
      <c r="G5" s="47"/>
      <c r="H5" s="47"/>
      <c r="I5" s="47"/>
    </row>
    <row r="6" spans="1:9" ht="21.75" customHeight="1">
      <c r="A6" s="4"/>
      <c r="B6" s="45" t="b">
        <v>0</v>
      </c>
      <c r="C6" s="33" t="s">
        <v>56</v>
      </c>
      <c r="D6" s="47"/>
      <c r="E6" s="47"/>
      <c r="F6" s="47"/>
      <c r="G6" s="47"/>
      <c r="H6" s="47"/>
      <c r="I6" s="47"/>
    </row>
    <row r="7" spans="1:9">
      <c r="A7" s="4"/>
      <c r="B7" s="45" t="b">
        <v>0</v>
      </c>
      <c r="C7" s="33" t="s">
        <v>57</v>
      </c>
      <c r="D7" s="47"/>
      <c r="E7" s="47"/>
      <c r="F7" s="47"/>
      <c r="G7" s="47"/>
      <c r="H7" s="47"/>
      <c r="I7" s="47"/>
    </row>
    <row r="8" spans="1:9" ht="72.75" customHeight="1">
      <c r="A8" s="4"/>
      <c r="B8" s="45" t="b">
        <v>0</v>
      </c>
      <c r="C8" s="33" t="s">
        <v>58</v>
      </c>
      <c r="D8" s="47"/>
      <c r="E8" s="47"/>
      <c r="F8" s="47"/>
      <c r="G8" s="47"/>
      <c r="H8" s="47"/>
      <c r="I8" s="47"/>
    </row>
    <row r="9" spans="1:9">
      <c r="A9" s="4"/>
      <c r="B9" s="45" t="b">
        <v>0</v>
      </c>
      <c r="C9" s="33" t="s">
        <v>59</v>
      </c>
      <c r="D9" s="47"/>
      <c r="E9" s="47"/>
      <c r="F9" s="47"/>
      <c r="G9" s="47"/>
      <c r="H9" s="47"/>
      <c r="I9" s="47"/>
    </row>
    <row r="10" spans="1:9">
      <c r="A10" s="52"/>
      <c r="B10" s="47"/>
      <c r="C10" s="47"/>
      <c r="D10" s="47"/>
      <c r="E10" s="47"/>
      <c r="F10" s="47"/>
      <c r="G10" s="47"/>
      <c r="H10" s="47"/>
      <c r="I10" s="47"/>
    </row>
    <row r="11" spans="1:9">
      <c r="A11" s="11"/>
      <c r="B11" s="11" t="s">
        <v>60</v>
      </c>
      <c r="C11" s="21" t="s">
        <v>9</v>
      </c>
    </row>
    <row r="12" spans="1:9">
      <c r="A12" s="6"/>
      <c r="B12" s="22" t="str">
        <f ca="1">IFERROR(__xludf.DUMMYFUNCTION("UNIQUE(Name)"),"Michael")</f>
        <v>Michael</v>
      </c>
      <c r="C12" s="23">
        <f ca="1">SUMIF(Name,B12,Count)</f>
        <v>2022840</v>
      </c>
      <c r="E12" s="53" t="s">
        <v>61</v>
      </c>
      <c r="F12" s="47"/>
      <c r="G12" s="47"/>
      <c r="H12" s="47"/>
      <c r="I12" s="24">
        <f ca="1">COUNT(C12:C51)</f>
        <v>40</v>
      </c>
    </row>
    <row r="13" spans="1:9">
      <c r="A13" s="6"/>
      <c r="B13" s="6" t="str">
        <f ca="1">IFERROR(__xludf.DUMMYFUNCTION("""COMPUTED_VALUE"""),"Jennifer")</f>
        <v>Jennifer</v>
      </c>
      <c r="C13" s="25">
        <f ca="1">SUMIF(Name,B13,Count)</f>
        <v>1084858</v>
      </c>
    </row>
    <row r="14" spans="1:9">
      <c r="A14" s="6"/>
      <c r="B14" s="6" t="str">
        <f ca="1">IFERROR(__xludf.DUMMYFUNCTION("""COMPUTED_VALUE"""),"Christopher")</f>
        <v>Christopher</v>
      </c>
      <c r="C14" s="25">
        <f ca="1">SUMIF(Name,B14,Count)</f>
        <v>1571467</v>
      </c>
    </row>
    <row r="15" spans="1:9">
      <c r="A15" s="6"/>
      <c r="B15" s="6" t="str">
        <f ca="1">IFERROR(__xludf.DUMMYFUNCTION("""COMPUTED_VALUE"""),"Jason")</f>
        <v>Jason</v>
      </c>
      <c r="C15" s="25">
        <f ca="1">SUMIF(Name,B15,Count)</f>
        <v>895410</v>
      </c>
    </row>
    <row r="16" spans="1:9">
      <c r="A16" s="6"/>
      <c r="B16" s="6" t="str">
        <f ca="1">IFERROR(__xludf.DUMMYFUNCTION("""COMPUTED_VALUE"""),"James")</f>
        <v>James</v>
      </c>
      <c r="C16" s="25">
        <f ca="1">SUMIF(Name,B16,Count)</f>
        <v>1222397</v>
      </c>
    </row>
    <row r="17" spans="1:4">
      <c r="A17" s="6"/>
      <c r="B17" s="6" t="str">
        <f ca="1">IFERROR(__xludf.DUMMYFUNCTION("""COMPUTED_VALUE"""),"David")</f>
        <v>David</v>
      </c>
      <c r="C17" s="25">
        <f ca="1">SUMIF(Name,B17,Count)</f>
        <v>1242528</v>
      </c>
    </row>
    <row r="18" spans="1:4">
      <c r="A18" s="6"/>
      <c r="B18" s="6" t="str">
        <f ca="1">IFERROR(__xludf.DUMMYFUNCTION("""COMPUTED_VALUE"""),"John")</f>
        <v>John</v>
      </c>
      <c r="C18" s="25">
        <f ca="1">SUMIF(Name,B18,Count)</f>
        <v>1098883</v>
      </c>
    </row>
    <row r="19" spans="1:4">
      <c r="A19" s="6"/>
      <c r="B19" s="6" t="str">
        <f ca="1">IFERROR(__xludf.DUMMYFUNCTION("""COMPUTED_VALUE"""),"Robert")</f>
        <v>Robert</v>
      </c>
      <c r="C19" s="25">
        <f ca="1">SUMIF(Name,B19,Count)</f>
        <v>955658</v>
      </c>
      <c r="D19" s="12"/>
    </row>
    <row r="20" spans="1:4">
      <c r="A20" s="6"/>
      <c r="B20" s="6" t="str">
        <f ca="1">IFERROR(__xludf.DUMMYFUNCTION("""COMPUTED_VALUE"""),"William")</f>
        <v>William</v>
      </c>
      <c r="C20" s="25">
        <f ca="1">SUMIF(Name,B20,Count)</f>
        <v>1035018</v>
      </c>
    </row>
    <row r="21" spans="1:4">
      <c r="A21" s="6"/>
      <c r="B21" s="6" t="str">
        <f ca="1">IFERROR(__xludf.DUMMYFUNCTION("""COMPUTED_VALUE"""),"Amy")</f>
        <v>Amy</v>
      </c>
      <c r="C21" s="25">
        <f ca="1">SUMIF(Name,B21,Count)</f>
        <v>446330</v>
      </c>
    </row>
    <row r="22" spans="1:4">
      <c r="A22" s="6"/>
      <c r="B22" s="6" t="str">
        <f ca="1">IFERROR(__xludf.DUMMYFUNCTION("""COMPUTED_VALUE"""),"Michelle")</f>
        <v>Michelle</v>
      </c>
      <c r="C22" s="25">
        <f ca="1">SUMIF(Name,B22,Count)</f>
        <v>456609</v>
      </c>
    </row>
    <row r="23" spans="1:4">
      <c r="A23" s="6"/>
      <c r="B23" s="6" t="str">
        <f ca="1">IFERROR(__xludf.DUMMYFUNCTION("""COMPUTED_VALUE"""),"Matthew")</f>
        <v>Matthew</v>
      </c>
      <c r="C23" s="25">
        <f ca="1">SUMIF(Name,B23,Count)</f>
        <v>1391999</v>
      </c>
    </row>
    <row r="24" spans="1:4">
      <c r="A24" s="6"/>
      <c r="B24" s="6" t="str">
        <f ca="1">IFERROR(__xludf.DUMMYFUNCTION("""COMPUTED_VALUE"""),"Daniel")</f>
        <v>Daniel</v>
      </c>
      <c r="C24" s="25">
        <f ca="1">SUMIF(Name,B24,Count)</f>
        <v>1160345</v>
      </c>
    </row>
    <row r="25" spans="1:4">
      <c r="A25" s="6"/>
      <c r="B25" s="6" t="str">
        <f ca="1">IFERROR(__xludf.DUMMYFUNCTION("""COMPUTED_VALUE"""),"Kimberly")</f>
        <v>Kimberly</v>
      </c>
      <c r="C25" s="25">
        <f ca="1">SUMIF(Name,B25,Count)</f>
        <v>442327</v>
      </c>
    </row>
    <row r="26" spans="1:4">
      <c r="A26" s="6"/>
      <c r="B26" s="6" t="str">
        <f ca="1">IFERROR(__xludf.DUMMYFUNCTION("""COMPUTED_VALUE"""),"Melissa")</f>
        <v>Melissa</v>
      </c>
      <c r="C26" s="25">
        <f ca="1">SUMIF(Name,B26,Count)</f>
        <v>540515</v>
      </c>
    </row>
    <row r="27" spans="1:4">
      <c r="A27" s="6"/>
      <c r="B27" s="6" t="str">
        <f ca="1">IFERROR(__xludf.DUMMYFUNCTION("""COMPUTED_VALUE"""),"Joseph")</f>
        <v>Joseph</v>
      </c>
      <c r="C27" s="25">
        <f ca="1">SUMIF(Name,B27,Count)</f>
        <v>1066131</v>
      </c>
    </row>
    <row r="28" spans="1:4">
      <c r="A28" s="6"/>
      <c r="B28" s="6" t="str">
        <f ca="1">IFERROR(__xludf.DUMMYFUNCTION("""COMPUTED_VALUE"""),"Heather")</f>
        <v>Heather</v>
      </c>
      <c r="C28" s="25">
        <f ca="1">SUMIF(Name,B28,Count)</f>
        <v>438814</v>
      </c>
    </row>
    <row r="29" spans="1:4">
      <c r="A29" s="6"/>
      <c r="B29" s="6" t="str">
        <f ca="1">IFERROR(__xludf.DUMMYFUNCTION("""COMPUTED_VALUE"""),"Stephanie")</f>
        <v>Stephanie</v>
      </c>
      <c r="C29" s="25">
        <f ca="1">SUMIF(Name,B29,Count)</f>
        <v>548879</v>
      </c>
    </row>
    <row r="30" spans="1:4">
      <c r="A30" s="6"/>
      <c r="B30" s="6" t="str">
        <f ca="1">IFERROR(__xludf.DUMMYFUNCTION("""COMPUTED_VALUE"""),"Anthony")</f>
        <v>Anthony</v>
      </c>
      <c r="C30" s="25">
        <f ca="1">SUMIF(Name,B30,Count)</f>
        <v>869381</v>
      </c>
    </row>
    <row r="31" spans="1:4">
      <c r="A31" s="6"/>
      <c r="B31" s="6" t="str">
        <f ca="1">IFERROR(__xludf.DUMMYFUNCTION("""COMPUTED_VALUE"""),"Nicole")</f>
        <v>Nicole</v>
      </c>
      <c r="C31" s="25">
        <f ca="1">SUMIF(Name,B31,Count)</f>
        <v>534375</v>
      </c>
    </row>
    <row r="32" spans="1:4">
      <c r="B32" s="6" t="str">
        <f ca="1">IFERROR(__xludf.DUMMYFUNCTION("""COMPUTED_VALUE"""),"Elizabeth")</f>
        <v>Elizabeth</v>
      </c>
      <c r="C32" s="25">
        <f ca="1">SUMIF(Name,B32,Count)</f>
        <v>722580</v>
      </c>
    </row>
    <row r="33" spans="2:3">
      <c r="B33" s="6" t="str">
        <f ca="1">IFERROR(__xludf.DUMMYFUNCTION("""COMPUTED_VALUE"""),"Andrew")</f>
        <v>Andrew</v>
      </c>
      <c r="C33" s="25">
        <f ca="1">SUMIF(Name,B33,Count)</f>
        <v>982247</v>
      </c>
    </row>
    <row r="34" spans="2:3">
      <c r="B34" s="6" t="str">
        <f ca="1">IFERROR(__xludf.DUMMYFUNCTION("""COMPUTED_VALUE"""),"Ryan")</f>
        <v>Ryan</v>
      </c>
      <c r="C34" s="25">
        <f ca="1">SUMIF(Name,B34,Count)</f>
        <v>921088</v>
      </c>
    </row>
    <row r="35" spans="2:3">
      <c r="B35" s="6" t="str">
        <f ca="1">IFERROR(__xludf.DUMMYFUNCTION("""COMPUTED_VALUE"""),"Jonathan")</f>
        <v>Jonathan</v>
      </c>
      <c r="C35" s="25">
        <f ca="1">SUMIF(Name,B35,Count)</f>
        <v>747315</v>
      </c>
    </row>
    <row r="36" spans="2:3">
      <c r="B36" s="6" t="str">
        <f ca="1">IFERROR(__xludf.DUMMYFUNCTION("""COMPUTED_VALUE"""),"Joshua")</f>
        <v>Joshua</v>
      </c>
      <c r="C36" s="25">
        <f ca="1">SUMIF(Name,B36,Count)</f>
        <v>1210022</v>
      </c>
    </row>
    <row r="37" spans="2:3">
      <c r="B37" s="6" t="str">
        <f ca="1">IFERROR(__xludf.DUMMYFUNCTION("""COMPUTED_VALUE"""),"Jessica")</f>
        <v>Jessica</v>
      </c>
      <c r="C37" s="25">
        <f ca="1">SUMIF(Name,B37,Count)</f>
        <v>1011457</v>
      </c>
    </row>
    <row r="38" spans="2:3">
      <c r="B38" s="6" t="str">
        <f ca="1">IFERROR(__xludf.DUMMYFUNCTION("""COMPUTED_VALUE"""),"Sarah")</f>
        <v>Sarah</v>
      </c>
      <c r="C38" s="25">
        <f ca="1">SUMIF(Name,B38,Count)</f>
        <v>778058</v>
      </c>
    </row>
    <row r="39" spans="2:3">
      <c r="B39" s="6" t="str">
        <f ca="1">IFERROR(__xludf.DUMMYFUNCTION("""COMPUTED_VALUE"""),"Rachel")</f>
        <v>Rachel</v>
      </c>
      <c r="C39" s="25">
        <f ca="1">SUMIF(Name,B39,Count)</f>
        <v>448244</v>
      </c>
    </row>
    <row r="40" spans="2:3">
      <c r="B40" s="6" t="str">
        <f ca="1">IFERROR(__xludf.DUMMYFUNCTION("""COMPUTED_VALUE"""),"Justin")</f>
        <v>Justin</v>
      </c>
      <c r="C40" s="25">
        <f ca="1">SUMIF(Name,B40,Count)</f>
        <v>761160</v>
      </c>
    </row>
    <row r="41" spans="2:3">
      <c r="B41" s="6" t="str">
        <f ca="1">IFERROR(__xludf.DUMMYFUNCTION("""COMPUTED_VALUE"""),"Amanda")</f>
        <v>Amanda</v>
      </c>
      <c r="C41" s="25">
        <f ca="1">SUMIF(Name,B41,Count)</f>
        <v>732631</v>
      </c>
    </row>
    <row r="42" spans="2:3">
      <c r="B42" s="6" t="str">
        <f ca="1">IFERROR(__xludf.DUMMYFUNCTION("""COMPUTED_VALUE"""),"Brandon")</f>
        <v>Brandon</v>
      </c>
      <c r="C42" s="25">
        <f ca="1">SUMIF(Name,B42,Count)</f>
        <v>749531</v>
      </c>
    </row>
    <row r="43" spans="2:3">
      <c r="B43" s="6" t="str">
        <f ca="1">IFERROR(__xludf.DUMMYFUNCTION("""COMPUTED_VALUE"""),"Nicholas")</f>
        <v>Nicholas</v>
      </c>
      <c r="C43" s="25">
        <f ca="1">SUMIF(Name,B43,Count)</f>
        <v>811441</v>
      </c>
    </row>
    <row r="44" spans="2:3">
      <c r="B44" s="6" t="str">
        <f ca="1">IFERROR(__xludf.DUMMYFUNCTION("""COMPUTED_VALUE"""),"Emily")</f>
        <v>Emily</v>
      </c>
      <c r="C44" s="25">
        <f ca="1">SUMIF(Name,B44,Count)</f>
        <v>770957</v>
      </c>
    </row>
    <row r="45" spans="2:3">
      <c r="B45" s="6" t="str">
        <f ca="1">IFERROR(__xludf.DUMMYFUNCTION("""COMPUTED_VALUE"""),"Jacob")</f>
        <v>Jacob</v>
      </c>
      <c r="C45" s="25">
        <f ca="1">SUMIF(Name,B45,Count)</f>
        <v>917824</v>
      </c>
    </row>
    <row r="46" spans="2:3">
      <c r="B46" s="6" t="str">
        <f ca="1">IFERROR(__xludf.DUMMYFUNCTION("""COMPUTED_VALUE"""),"Samantha")</f>
        <v>Samantha</v>
      </c>
      <c r="C46" s="25">
        <f ca="1">SUMIF(Name,B46,Count)</f>
        <v>566671</v>
      </c>
    </row>
    <row r="47" spans="2:3">
      <c r="B47" s="6" t="str">
        <f ca="1">IFERROR(__xludf.DUMMYFUNCTION("""COMPUTED_VALUE"""),"Ashley")</f>
        <v>Ashley</v>
      </c>
      <c r="C47" s="25">
        <f ca="1">SUMIF(Name,B47,Count)</f>
        <v>847393</v>
      </c>
    </row>
    <row r="48" spans="2:3">
      <c r="B48" s="6" t="str">
        <f ca="1">IFERROR(__xludf.DUMMYFUNCTION("""COMPUTED_VALUE"""),"Lauren")</f>
        <v>Lauren</v>
      </c>
      <c r="C48" s="25">
        <f ca="1">SUMIF(Name,B48,Count)</f>
        <v>446413</v>
      </c>
    </row>
    <row r="49" spans="1:9">
      <c r="B49" s="6" t="str">
        <f ca="1">IFERROR(__xludf.DUMMYFUNCTION("""COMPUTED_VALUE"""),"Emma")</f>
        <v>Emma</v>
      </c>
      <c r="C49" s="25">
        <f ca="1">SUMIF(Name,B49,Count)</f>
        <v>493733</v>
      </c>
    </row>
    <row r="50" spans="1:9">
      <c r="B50" s="6" t="str">
        <f ca="1">IFERROR(__xludf.DUMMYFUNCTION("""COMPUTED_VALUE"""),"Olivia")</f>
        <v>Olivia</v>
      </c>
      <c r="C50" s="25">
        <f ca="1">SUMIF(Name,B50,Count)</f>
        <v>489298</v>
      </c>
    </row>
    <row r="51" spans="1:9">
      <c r="B51" s="6" t="str">
        <f ca="1">IFERROR(__xludf.DUMMYFUNCTION("""COMPUTED_VALUE"""),"Hannah")</f>
        <v>Hannah</v>
      </c>
      <c r="C51" s="25">
        <f ca="1">SUMIF(Name,B51,Count)</f>
        <v>429631</v>
      </c>
    </row>
    <row r="53" spans="1:9">
      <c r="A53" s="52"/>
      <c r="B53" s="47"/>
      <c r="C53" s="47"/>
      <c r="D53" s="47"/>
      <c r="E53" s="47"/>
      <c r="F53" s="47"/>
      <c r="G53" s="47"/>
      <c r="H53" s="47"/>
      <c r="I53" s="47"/>
    </row>
    <row r="54" spans="1:9" ht="61.5" customHeight="1">
      <c r="A54" s="4"/>
      <c r="B54" s="45" t="b">
        <v>0</v>
      </c>
      <c r="C54" s="33" t="s">
        <v>62</v>
      </c>
      <c r="D54" s="47"/>
      <c r="E54" s="47"/>
      <c r="F54" s="47"/>
      <c r="G54" s="47"/>
      <c r="H54" s="47"/>
      <c r="I54" s="47"/>
    </row>
    <row r="55" spans="1:9" ht="36.75" customHeight="1">
      <c r="B55" s="45" t="b">
        <v>0</v>
      </c>
      <c r="C55" s="33" t="s">
        <v>63</v>
      </c>
      <c r="D55" s="47"/>
      <c r="E55" s="47"/>
      <c r="F55" s="47"/>
      <c r="G55" s="47"/>
      <c r="H55" s="47"/>
      <c r="I55" s="47"/>
    </row>
    <row r="56" spans="1:9" ht="36.75" customHeight="1">
      <c r="B56" s="45" t="b">
        <v>0</v>
      </c>
      <c r="C56" s="33" t="s">
        <v>64</v>
      </c>
      <c r="D56" s="47"/>
      <c r="E56" s="47"/>
      <c r="F56" s="47"/>
      <c r="G56" s="47"/>
      <c r="H56" s="47"/>
      <c r="I56" s="47"/>
    </row>
    <row r="57" spans="1:9">
      <c r="B57" s="45" t="b">
        <v>0</v>
      </c>
      <c r="C57" s="33" t="s">
        <v>65</v>
      </c>
      <c r="D57" s="47"/>
      <c r="E57" s="47"/>
      <c r="F57" s="47"/>
      <c r="G57" s="47"/>
      <c r="H57" s="47"/>
      <c r="I57" s="47"/>
    </row>
    <row r="58" spans="1:9">
      <c r="A58" s="52"/>
      <c r="B58" s="47"/>
      <c r="C58" s="47"/>
      <c r="D58" s="47"/>
      <c r="E58" s="47"/>
      <c r="F58" s="47"/>
      <c r="G58" s="47"/>
      <c r="H58" s="47"/>
      <c r="I58" s="47"/>
    </row>
    <row r="60" spans="1:9">
      <c r="B60" s="11" t="s">
        <v>66</v>
      </c>
      <c r="C60" s="21" t="s">
        <v>9</v>
      </c>
    </row>
    <row r="61" spans="1:9">
      <c r="B61" s="26" t="str">
        <f ca="1">IFERROR(__xludf.DUMMYFUNCTION("UNIQUE(FILTER(Name, Sex = ""F""))"),"Jennifer")</f>
        <v>Jennifer</v>
      </c>
      <c r="C61" s="25">
        <f ca="1">SUMIF(Name,B61,Count)</f>
        <v>1084858</v>
      </c>
    </row>
    <row r="62" spans="1:9">
      <c r="B62" s="6" t="str">
        <f ca="1">IFERROR(__xludf.DUMMYFUNCTION("""COMPUTED_VALUE"""),"Amy")</f>
        <v>Amy</v>
      </c>
      <c r="C62" s="25">
        <f ca="1">SUMIF(Name,B62,Count)</f>
        <v>446330</v>
      </c>
    </row>
    <row r="63" spans="1:9">
      <c r="B63" s="6" t="str">
        <f ca="1">IFERROR(__xludf.DUMMYFUNCTION("""COMPUTED_VALUE"""),"Michelle")</f>
        <v>Michelle</v>
      </c>
      <c r="C63" s="25">
        <f ca="1">SUMIF(Name,B63,Count)</f>
        <v>456609</v>
      </c>
    </row>
    <row r="64" spans="1:9">
      <c r="B64" s="6" t="str">
        <f ca="1">IFERROR(__xludf.DUMMYFUNCTION("""COMPUTED_VALUE"""),"Kimberly")</f>
        <v>Kimberly</v>
      </c>
      <c r="C64" s="25">
        <f ca="1">SUMIF(Name,B64,Count)</f>
        <v>442327</v>
      </c>
    </row>
    <row r="65" spans="2:3">
      <c r="B65" s="6" t="str">
        <f ca="1">IFERROR(__xludf.DUMMYFUNCTION("""COMPUTED_VALUE"""),"Melissa")</f>
        <v>Melissa</v>
      </c>
      <c r="C65" s="25">
        <f ca="1">SUMIF(Name,B65,Count)</f>
        <v>540515</v>
      </c>
    </row>
    <row r="66" spans="2:3">
      <c r="B66" s="6" t="str">
        <f ca="1">IFERROR(__xludf.DUMMYFUNCTION("""COMPUTED_VALUE"""),"Heather")</f>
        <v>Heather</v>
      </c>
      <c r="C66" s="25">
        <f ca="1">SUMIF(Name,B66,Count)</f>
        <v>438814</v>
      </c>
    </row>
    <row r="67" spans="2:3">
      <c r="B67" s="6" t="str">
        <f ca="1">IFERROR(__xludf.DUMMYFUNCTION("""COMPUTED_VALUE"""),"Stephanie")</f>
        <v>Stephanie</v>
      </c>
      <c r="C67" s="25">
        <f ca="1">SUMIF(Name,B67,Count)</f>
        <v>548879</v>
      </c>
    </row>
    <row r="68" spans="2:3">
      <c r="B68" s="6" t="str">
        <f ca="1">IFERROR(__xludf.DUMMYFUNCTION("""COMPUTED_VALUE"""),"Nicole")</f>
        <v>Nicole</v>
      </c>
      <c r="C68" s="25">
        <f ca="1">SUMIF(Name,B68,Count)</f>
        <v>534375</v>
      </c>
    </row>
    <row r="69" spans="2:3">
      <c r="B69" s="6" t="str">
        <f ca="1">IFERROR(__xludf.DUMMYFUNCTION("""COMPUTED_VALUE"""),"Elizabeth")</f>
        <v>Elizabeth</v>
      </c>
      <c r="C69" s="25">
        <f ca="1">SUMIF(Name,B69,Count)</f>
        <v>722580</v>
      </c>
    </row>
    <row r="70" spans="2:3">
      <c r="B70" s="6" t="str">
        <f ca="1">IFERROR(__xludf.DUMMYFUNCTION("""COMPUTED_VALUE"""),"Jessica")</f>
        <v>Jessica</v>
      </c>
      <c r="C70" s="25">
        <f ca="1">SUMIF(Name,B70,Count)</f>
        <v>1011457</v>
      </c>
    </row>
    <row r="71" spans="2:3">
      <c r="B71" s="6" t="str">
        <f ca="1">IFERROR(__xludf.DUMMYFUNCTION("""COMPUTED_VALUE"""),"Sarah")</f>
        <v>Sarah</v>
      </c>
      <c r="C71" s="25">
        <f ca="1">SUMIF(Name,B71,Count)</f>
        <v>778058</v>
      </c>
    </row>
    <row r="72" spans="2:3">
      <c r="B72" s="6" t="str">
        <f ca="1">IFERROR(__xludf.DUMMYFUNCTION("""COMPUTED_VALUE"""),"Rachel")</f>
        <v>Rachel</v>
      </c>
      <c r="C72" s="25">
        <f ca="1">SUMIF(Name,B72,Count)</f>
        <v>448244</v>
      </c>
    </row>
    <row r="73" spans="2:3">
      <c r="B73" s="6" t="str">
        <f ca="1">IFERROR(__xludf.DUMMYFUNCTION("""COMPUTED_VALUE"""),"Amanda")</f>
        <v>Amanda</v>
      </c>
      <c r="C73" s="25">
        <f ca="1">SUMIF(Name,B73,Count)</f>
        <v>732631</v>
      </c>
    </row>
    <row r="74" spans="2:3">
      <c r="B74" s="6" t="str">
        <f ca="1">IFERROR(__xludf.DUMMYFUNCTION("""COMPUTED_VALUE"""),"Emily")</f>
        <v>Emily</v>
      </c>
      <c r="C74" s="25">
        <f ca="1">SUMIF(Name,B74,Count)</f>
        <v>770957</v>
      </c>
    </row>
    <row r="75" spans="2:3">
      <c r="B75" s="6" t="str">
        <f ca="1">IFERROR(__xludf.DUMMYFUNCTION("""COMPUTED_VALUE"""),"Samantha")</f>
        <v>Samantha</v>
      </c>
      <c r="C75" s="25">
        <f ca="1">SUMIF(Name,B75,Count)</f>
        <v>566671</v>
      </c>
    </row>
    <row r="76" spans="2:3">
      <c r="B76" s="6" t="str">
        <f ca="1">IFERROR(__xludf.DUMMYFUNCTION("""COMPUTED_VALUE"""),"Ashley")</f>
        <v>Ashley</v>
      </c>
      <c r="C76" s="25">
        <f ca="1">SUMIF(Name,B76,Count)</f>
        <v>847393</v>
      </c>
    </row>
    <row r="77" spans="2:3">
      <c r="B77" s="6" t="str">
        <f ca="1">IFERROR(__xludf.DUMMYFUNCTION("""COMPUTED_VALUE"""),"Lauren")</f>
        <v>Lauren</v>
      </c>
      <c r="C77" s="25">
        <f ca="1">SUMIF(Name,B77,Count)</f>
        <v>446413</v>
      </c>
    </row>
    <row r="78" spans="2:3">
      <c r="B78" s="6" t="str">
        <f ca="1">IFERROR(__xludf.DUMMYFUNCTION("""COMPUTED_VALUE"""),"Emma")</f>
        <v>Emma</v>
      </c>
      <c r="C78" s="25">
        <f ca="1">SUMIF(Name,B78,Count)</f>
        <v>493733</v>
      </c>
    </row>
    <row r="79" spans="2:3">
      <c r="B79" s="6" t="str">
        <f ca="1">IFERROR(__xludf.DUMMYFUNCTION("""COMPUTED_VALUE"""),"Olivia")</f>
        <v>Olivia</v>
      </c>
      <c r="C79" s="25">
        <f ca="1">SUMIF(Name,B79,Count)</f>
        <v>489298</v>
      </c>
    </row>
    <row r="80" spans="2:3">
      <c r="B80" s="6" t="str">
        <f ca="1">IFERROR(__xludf.DUMMYFUNCTION("""COMPUTED_VALUE"""),"Hannah")</f>
        <v>Hannah</v>
      </c>
      <c r="C80" s="25">
        <f ca="1">SUMIF(Name,B80,Count)</f>
        <v>429631</v>
      </c>
    </row>
    <row r="81" spans="2:3">
      <c r="B81" s="6"/>
    </row>
    <row r="82" spans="2:3">
      <c r="B82" s="6"/>
    </row>
    <row r="83" spans="2:3">
      <c r="B83" s="11" t="s">
        <v>67</v>
      </c>
      <c r="C83" s="21" t="s">
        <v>9</v>
      </c>
    </row>
    <row r="84" spans="2:3">
      <c r="B84" s="27" t="str">
        <f ca="1">IFERROR(__xludf.DUMMYFUNCTION("UNIQUE(FILTER(Name, Sex = ""M""))"),"Michael")</f>
        <v>Michael</v>
      </c>
      <c r="C84" s="25">
        <f ca="1">SUMIF(Name,B84,Count)</f>
        <v>2022840</v>
      </c>
    </row>
    <row r="85" spans="2:3">
      <c r="B85" s="6" t="str">
        <f ca="1">IFERROR(__xludf.DUMMYFUNCTION("""COMPUTED_VALUE"""),"Christopher")</f>
        <v>Christopher</v>
      </c>
      <c r="C85" s="25">
        <f ca="1">SUMIF(Name,B85,Count)</f>
        <v>1571467</v>
      </c>
    </row>
    <row r="86" spans="2:3">
      <c r="B86" s="6" t="str">
        <f ca="1">IFERROR(__xludf.DUMMYFUNCTION("""COMPUTED_VALUE"""),"Jason")</f>
        <v>Jason</v>
      </c>
      <c r="C86" s="25">
        <f ca="1">SUMIF(Name,B86,Count)</f>
        <v>895410</v>
      </c>
    </row>
    <row r="87" spans="2:3">
      <c r="B87" s="6" t="str">
        <f ca="1">IFERROR(__xludf.DUMMYFUNCTION("""COMPUTED_VALUE"""),"James")</f>
        <v>James</v>
      </c>
      <c r="C87" s="25">
        <f ca="1">SUMIF(Name,B87,Count)</f>
        <v>1222397</v>
      </c>
    </row>
    <row r="88" spans="2:3">
      <c r="B88" s="6" t="str">
        <f ca="1">IFERROR(__xludf.DUMMYFUNCTION("""COMPUTED_VALUE"""),"David")</f>
        <v>David</v>
      </c>
      <c r="C88" s="25">
        <f ca="1">SUMIF(Name,B88,Count)</f>
        <v>1242528</v>
      </c>
    </row>
    <row r="89" spans="2:3">
      <c r="B89" s="6" t="str">
        <f ca="1">IFERROR(__xludf.DUMMYFUNCTION("""COMPUTED_VALUE"""),"John")</f>
        <v>John</v>
      </c>
      <c r="C89" s="25">
        <f ca="1">SUMIF(Name,B89,Count)</f>
        <v>1098883</v>
      </c>
    </row>
    <row r="90" spans="2:3">
      <c r="B90" s="6" t="str">
        <f ca="1">IFERROR(__xludf.DUMMYFUNCTION("""COMPUTED_VALUE"""),"Robert")</f>
        <v>Robert</v>
      </c>
      <c r="C90" s="25">
        <f ca="1">SUMIF(Name,B90,Count)</f>
        <v>955658</v>
      </c>
    </row>
    <row r="91" spans="2:3">
      <c r="B91" s="6" t="str">
        <f ca="1">IFERROR(__xludf.DUMMYFUNCTION("""COMPUTED_VALUE"""),"William")</f>
        <v>William</v>
      </c>
      <c r="C91" s="25">
        <f ca="1">SUMIF(Name,B91,Count)</f>
        <v>1035018</v>
      </c>
    </row>
    <row r="92" spans="2:3">
      <c r="B92" s="6" t="str">
        <f ca="1">IFERROR(__xludf.DUMMYFUNCTION("""COMPUTED_VALUE"""),"Matthew")</f>
        <v>Matthew</v>
      </c>
      <c r="C92" s="25">
        <f ca="1">SUMIF(Name,B92,Count)</f>
        <v>1391999</v>
      </c>
    </row>
    <row r="93" spans="2:3">
      <c r="B93" s="6" t="str">
        <f ca="1">IFERROR(__xludf.DUMMYFUNCTION("""COMPUTED_VALUE"""),"Daniel")</f>
        <v>Daniel</v>
      </c>
      <c r="C93" s="25">
        <f ca="1">SUMIF(Name,B93,Count)</f>
        <v>1160345</v>
      </c>
    </row>
    <row r="94" spans="2:3">
      <c r="B94" s="6" t="str">
        <f ca="1">IFERROR(__xludf.DUMMYFUNCTION("""COMPUTED_VALUE"""),"Joseph")</f>
        <v>Joseph</v>
      </c>
      <c r="C94" s="25">
        <f ca="1">SUMIF(Name,B94,Count)</f>
        <v>1066131</v>
      </c>
    </row>
    <row r="95" spans="2:3">
      <c r="B95" s="6" t="str">
        <f ca="1">IFERROR(__xludf.DUMMYFUNCTION("""COMPUTED_VALUE"""),"Anthony")</f>
        <v>Anthony</v>
      </c>
      <c r="C95" s="25">
        <f ca="1">SUMIF(Name,B95,Count)</f>
        <v>869381</v>
      </c>
    </row>
    <row r="96" spans="2:3">
      <c r="B96" s="6" t="str">
        <f ca="1">IFERROR(__xludf.DUMMYFUNCTION("""COMPUTED_VALUE"""),"Andrew")</f>
        <v>Andrew</v>
      </c>
      <c r="C96" s="25">
        <f ca="1">SUMIF(Name,B96,Count)</f>
        <v>982247</v>
      </c>
    </row>
    <row r="97" spans="2:3">
      <c r="B97" s="6" t="str">
        <f ca="1">IFERROR(__xludf.DUMMYFUNCTION("""COMPUTED_VALUE"""),"Ryan")</f>
        <v>Ryan</v>
      </c>
      <c r="C97" s="25">
        <f ca="1">SUMIF(Name,B97,Count)</f>
        <v>921088</v>
      </c>
    </row>
    <row r="98" spans="2:3">
      <c r="B98" s="6" t="str">
        <f ca="1">IFERROR(__xludf.DUMMYFUNCTION("""COMPUTED_VALUE"""),"Jonathan")</f>
        <v>Jonathan</v>
      </c>
      <c r="C98" s="25">
        <f ca="1">SUMIF(Name,B98,Count)</f>
        <v>747315</v>
      </c>
    </row>
    <row r="99" spans="2:3">
      <c r="B99" s="6" t="str">
        <f ca="1">IFERROR(__xludf.DUMMYFUNCTION("""COMPUTED_VALUE"""),"Joshua")</f>
        <v>Joshua</v>
      </c>
      <c r="C99" s="25">
        <f ca="1">SUMIF(Name,B99,Count)</f>
        <v>1210022</v>
      </c>
    </row>
    <row r="100" spans="2:3">
      <c r="B100" s="6" t="str">
        <f ca="1">IFERROR(__xludf.DUMMYFUNCTION("""COMPUTED_VALUE"""),"Justin")</f>
        <v>Justin</v>
      </c>
      <c r="C100" s="25">
        <f ca="1">SUMIF(Name,B100,Count)</f>
        <v>761160</v>
      </c>
    </row>
    <row r="101" spans="2:3">
      <c r="B101" s="6" t="str">
        <f ca="1">IFERROR(__xludf.DUMMYFUNCTION("""COMPUTED_VALUE"""),"Brandon")</f>
        <v>Brandon</v>
      </c>
      <c r="C101" s="25">
        <f ca="1">SUMIF(Name,B101,Count)</f>
        <v>749531</v>
      </c>
    </row>
    <row r="102" spans="2:3">
      <c r="B102" s="6" t="str">
        <f ca="1">IFERROR(__xludf.DUMMYFUNCTION("""COMPUTED_VALUE"""),"Nicholas")</f>
        <v>Nicholas</v>
      </c>
      <c r="C102" s="25">
        <f ca="1">SUMIF(Name,B102,Count)</f>
        <v>811441</v>
      </c>
    </row>
    <row r="103" spans="2:3">
      <c r="B103" s="6" t="str">
        <f ca="1">IFERROR(__xludf.DUMMYFUNCTION("""COMPUTED_VALUE"""),"Jacob")</f>
        <v>Jacob</v>
      </c>
      <c r="C103" s="25">
        <f ca="1">SUMIF(Name,B103,Count)</f>
        <v>917824</v>
      </c>
    </row>
  </sheetData>
  <mergeCells count="17">
    <mergeCell ref="C6:I6"/>
    <mergeCell ref="C7:I7"/>
    <mergeCell ref="C56:I56"/>
    <mergeCell ref="C57:I57"/>
    <mergeCell ref="A58:I58"/>
    <mergeCell ref="C8:I8"/>
    <mergeCell ref="C9:I9"/>
    <mergeCell ref="A10:I10"/>
    <mergeCell ref="E12:H12"/>
    <mergeCell ref="A53:I53"/>
    <mergeCell ref="C54:I54"/>
    <mergeCell ref="C55:I55"/>
    <mergeCell ref="B1:I1"/>
    <mergeCell ref="A2:I2"/>
    <mergeCell ref="B3:I3"/>
    <mergeCell ref="C4:I4"/>
    <mergeCell ref="C5:I5"/>
  </mergeCells>
  <conditionalFormatting sqref="C4:G9 C54:G57">
    <cfRule type="expression" dxfId="1" priority="1">
      <formula>AND(NOT(ISBLANK(B4)), B4=TRUE)</formula>
    </cfRule>
  </conditionalFormatting>
  <pageMargins left="0" right="0" top="0" bottom="0" header="0" footer="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Z65"/>
  <sheetViews>
    <sheetView tabSelected="1" topLeftCell="A52" workbookViewId="0">
      <selection activeCell="B2" sqref="B2:B6"/>
    </sheetView>
  </sheetViews>
  <sheetFormatPr defaultColWidth="12.5703125" defaultRowHeight="15.75" customHeight="1"/>
  <cols>
    <col min="1" max="1" width="3.28515625" customWidth="1"/>
    <col min="2" max="2" width="12.5703125" customWidth="1"/>
    <col min="3" max="42" width="10.140625" customWidth="1"/>
  </cols>
  <sheetData>
    <row r="1" spans="1:52" ht="130.5" customHeight="1">
      <c r="A1" s="28"/>
      <c r="B1" s="39" t="s">
        <v>68</v>
      </c>
      <c r="C1" s="47"/>
      <c r="D1" s="47"/>
      <c r="E1" s="47"/>
      <c r="F1" s="47"/>
      <c r="G1" s="47"/>
      <c r="H1" s="47"/>
      <c r="I1" s="47"/>
      <c r="J1" s="47"/>
    </row>
    <row r="2" spans="1:52" ht="42" customHeight="1">
      <c r="A2" s="28"/>
      <c r="B2" s="46" t="b">
        <v>0</v>
      </c>
      <c r="C2" s="39" t="s">
        <v>69</v>
      </c>
      <c r="D2" s="47"/>
      <c r="E2" s="47"/>
      <c r="F2" s="47"/>
      <c r="G2" s="47"/>
      <c r="H2" s="47"/>
      <c r="I2" s="47"/>
      <c r="J2" s="47"/>
    </row>
    <row r="3" spans="1:52" ht="36" customHeight="1">
      <c r="A3" s="28"/>
      <c r="B3" s="46" t="b">
        <v>0</v>
      </c>
      <c r="C3" s="39" t="s">
        <v>70</v>
      </c>
      <c r="D3" s="47"/>
      <c r="E3" s="47"/>
      <c r="F3" s="47"/>
      <c r="G3" s="47"/>
      <c r="H3" s="47"/>
      <c r="I3" s="47"/>
      <c r="J3" s="47"/>
    </row>
    <row r="4" spans="1:52" ht="36" customHeight="1">
      <c r="A4" s="28"/>
      <c r="B4" s="46" t="b">
        <v>0</v>
      </c>
      <c r="C4" s="40" t="s">
        <v>71</v>
      </c>
      <c r="D4" s="47"/>
      <c r="E4" s="47"/>
      <c r="F4" s="47"/>
      <c r="G4" s="47"/>
      <c r="H4" s="47"/>
      <c r="I4" s="47"/>
      <c r="J4" s="47"/>
    </row>
    <row r="5" spans="1:52" ht="17.25" customHeight="1">
      <c r="A5" s="28"/>
      <c r="B5" s="46" t="b">
        <v>0</v>
      </c>
      <c r="C5" s="41" t="s">
        <v>72</v>
      </c>
      <c r="D5" s="47"/>
      <c r="E5" s="47"/>
      <c r="F5" s="47"/>
      <c r="G5" s="47"/>
      <c r="H5" s="47"/>
      <c r="I5" s="47"/>
      <c r="J5" s="47"/>
    </row>
    <row r="6" spans="1:52">
      <c r="A6" s="28"/>
      <c r="B6" s="46" t="b">
        <v>0</v>
      </c>
      <c r="C6" s="40" t="s">
        <v>73</v>
      </c>
      <c r="D6" s="47"/>
      <c r="E6" s="47"/>
      <c r="F6" s="47"/>
      <c r="G6" s="47"/>
      <c r="H6" s="47"/>
      <c r="I6" s="47"/>
      <c r="J6" s="47"/>
    </row>
    <row r="7" spans="1:52">
      <c r="A7" s="29"/>
      <c r="B7" s="54"/>
      <c r="C7" s="47"/>
      <c r="D7" s="47"/>
      <c r="E7" s="47"/>
      <c r="F7" s="47"/>
      <c r="G7" s="47"/>
      <c r="H7" s="47"/>
      <c r="I7" s="47"/>
      <c r="J7" s="47"/>
      <c r="K7" s="47"/>
    </row>
    <row r="8" spans="1:52">
      <c r="A8" s="6"/>
      <c r="B8" s="6"/>
      <c r="C8" s="6"/>
      <c r="D8" s="6"/>
      <c r="E8" s="6"/>
      <c r="F8" s="6"/>
      <c r="G8" s="6"/>
      <c r="H8" s="6"/>
      <c r="I8" s="6"/>
    </row>
    <row r="9" spans="1:52">
      <c r="A9" s="11"/>
      <c r="B9" s="11" t="s">
        <v>10</v>
      </c>
      <c r="C9" s="20" t="str">
        <f ca="1">IFERROR(__xludf.DUMMYFUNCTION("TRANSPOSE(SORT(UNIQUE(Name)))"),"Amanda")</f>
        <v>Amanda</v>
      </c>
      <c r="D9" s="11" t="str">
        <f ca="1">IFERROR(__xludf.DUMMYFUNCTION("""COMPUTED_VALUE"""),"Amy")</f>
        <v>Amy</v>
      </c>
      <c r="E9" s="11" t="str">
        <f ca="1">IFERROR(__xludf.DUMMYFUNCTION("""COMPUTED_VALUE"""),"Andrew")</f>
        <v>Andrew</v>
      </c>
      <c r="F9" s="11" t="str">
        <f ca="1">IFERROR(__xludf.DUMMYFUNCTION("""COMPUTED_VALUE"""),"Anthony")</f>
        <v>Anthony</v>
      </c>
      <c r="G9" s="11" t="str">
        <f ca="1">IFERROR(__xludf.DUMMYFUNCTION("""COMPUTED_VALUE"""),"Ashley")</f>
        <v>Ashley</v>
      </c>
      <c r="H9" s="11" t="str">
        <f ca="1">IFERROR(__xludf.DUMMYFUNCTION("""COMPUTED_VALUE"""),"Brandon")</f>
        <v>Brandon</v>
      </c>
      <c r="I9" s="11" t="str">
        <f ca="1">IFERROR(__xludf.DUMMYFUNCTION("""COMPUTED_VALUE"""),"Christopher")</f>
        <v>Christopher</v>
      </c>
      <c r="J9" s="11" t="str">
        <f ca="1">IFERROR(__xludf.DUMMYFUNCTION("""COMPUTED_VALUE"""),"Daniel")</f>
        <v>Daniel</v>
      </c>
      <c r="K9" s="11" t="str">
        <f ca="1">IFERROR(__xludf.DUMMYFUNCTION("""COMPUTED_VALUE"""),"David")</f>
        <v>David</v>
      </c>
      <c r="L9" s="11" t="str">
        <f ca="1">IFERROR(__xludf.DUMMYFUNCTION("""COMPUTED_VALUE"""),"Elizabeth")</f>
        <v>Elizabeth</v>
      </c>
      <c r="M9" s="11" t="str">
        <f ca="1">IFERROR(__xludf.DUMMYFUNCTION("""COMPUTED_VALUE"""),"Emily")</f>
        <v>Emily</v>
      </c>
      <c r="N9" s="11" t="str">
        <f ca="1">IFERROR(__xludf.DUMMYFUNCTION("""COMPUTED_VALUE"""),"Emma")</f>
        <v>Emma</v>
      </c>
      <c r="O9" s="11" t="str">
        <f ca="1">IFERROR(__xludf.DUMMYFUNCTION("""COMPUTED_VALUE"""),"Hannah")</f>
        <v>Hannah</v>
      </c>
      <c r="P9" s="11" t="str">
        <f ca="1">IFERROR(__xludf.DUMMYFUNCTION("""COMPUTED_VALUE"""),"Heather")</f>
        <v>Heather</v>
      </c>
      <c r="Q9" s="11" t="str">
        <f ca="1">IFERROR(__xludf.DUMMYFUNCTION("""COMPUTED_VALUE"""),"Jacob")</f>
        <v>Jacob</v>
      </c>
      <c r="R9" s="11" t="str">
        <f ca="1">IFERROR(__xludf.DUMMYFUNCTION("""COMPUTED_VALUE"""),"James")</f>
        <v>James</v>
      </c>
      <c r="S9" s="11" t="str">
        <f ca="1">IFERROR(__xludf.DUMMYFUNCTION("""COMPUTED_VALUE"""),"Jason")</f>
        <v>Jason</v>
      </c>
      <c r="T9" s="11" t="str">
        <f ca="1">IFERROR(__xludf.DUMMYFUNCTION("""COMPUTED_VALUE"""),"Jennifer")</f>
        <v>Jennifer</v>
      </c>
      <c r="U9" s="11" t="str">
        <f ca="1">IFERROR(__xludf.DUMMYFUNCTION("""COMPUTED_VALUE"""),"Jessica")</f>
        <v>Jessica</v>
      </c>
      <c r="V9" s="11" t="str">
        <f ca="1">IFERROR(__xludf.DUMMYFUNCTION("""COMPUTED_VALUE"""),"John")</f>
        <v>John</v>
      </c>
      <c r="W9" s="11" t="str">
        <f ca="1">IFERROR(__xludf.DUMMYFUNCTION("""COMPUTED_VALUE"""),"Jonathan")</f>
        <v>Jonathan</v>
      </c>
      <c r="X9" s="11" t="str">
        <f ca="1">IFERROR(__xludf.DUMMYFUNCTION("""COMPUTED_VALUE"""),"Joseph")</f>
        <v>Joseph</v>
      </c>
      <c r="Y9" s="11" t="str">
        <f ca="1">IFERROR(__xludf.DUMMYFUNCTION("""COMPUTED_VALUE"""),"Joshua")</f>
        <v>Joshua</v>
      </c>
      <c r="Z9" s="11" t="str">
        <f ca="1">IFERROR(__xludf.DUMMYFUNCTION("""COMPUTED_VALUE"""),"Justin")</f>
        <v>Justin</v>
      </c>
      <c r="AA9" s="11" t="str">
        <f ca="1">IFERROR(__xludf.DUMMYFUNCTION("""COMPUTED_VALUE"""),"Kimberly")</f>
        <v>Kimberly</v>
      </c>
      <c r="AB9" s="11" t="str">
        <f ca="1">IFERROR(__xludf.DUMMYFUNCTION("""COMPUTED_VALUE"""),"Lauren")</f>
        <v>Lauren</v>
      </c>
      <c r="AC9" s="11" t="str">
        <f ca="1">IFERROR(__xludf.DUMMYFUNCTION("""COMPUTED_VALUE"""),"Matthew")</f>
        <v>Matthew</v>
      </c>
      <c r="AD9" s="11" t="str">
        <f ca="1">IFERROR(__xludf.DUMMYFUNCTION("""COMPUTED_VALUE"""),"Melissa")</f>
        <v>Melissa</v>
      </c>
      <c r="AE9" s="11" t="str">
        <f ca="1">IFERROR(__xludf.DUMMYFUNCTION("""COMPUTED_VALUE"""),"Michael")</f>
        <v>Michael</v>
      </c>
      <c r="AF9" s="11" t="str">
        <f ca="1">IFERROR(__xludf.DUMMYFUNCTION("""COMPUTED_VALUE"""),"Michelle")</f>
        <v>Michelle</v>
      </c>
      <c r="AG9" s="11" t="str">
        <f ca="1">IFERROR(__xludf.DUMMYFUNCTION("""COMPUTED_VALUE"""),"Nicholas")</f>
        <v>Nicholas</v>
      </c>
      <c r="AH9" s="11" t="str">
        <f ca="1">IFERROR(__xludf.DUMMYFUNCTION("""COMPUTED_VALUE"""),"Nicole")</f>
        <v>Nicole</v>
      </c>
      <c r="AI9" s="11" t="str">
        <f ca="1">IFERROR(__xludf.DUMMYFUNCTION("""COMPUTED_VALUE"""),"Olivia")</f>
        <v>Olivia</v>
      </c>
      <c r="AJ9" s="11" t="str">
        <f ca="1">IFERROR(__xludf.DUMMYFUNCTION("""COMPUTED_VALUE"""),"Rachel")</f>
        <v>Rachel</v>
      </c>
      <c r="AK9" s="11" t="str">
        <f ca="1">IFERROR(__xludf.DUMMYFUNCTION("""COMPUTED_VALUE"""),"Robert")</f>
        <v>Robert</v>
      </c>
      <c r="AL9" s="11" t="str">
        <f ca="1">IFERROR(__xludf.DUMMYFUNCTION("""COMPUTED_VALUE"""),"Ryan")</f>
        <v>Ryan</v>
      </c>
      <c r="AM9" s="11" t="str">
        <f ca="1">IFERROR(__xludf.DUMMYFUNCTION("""COMPUTED_VALUE"""),"Samantha")</f>
        <v>Samantha</v>
      </c>
      <c r="AN9" s="11" t="str">
        <f ca="1">IFERROR(__xludf.DUMMYFUNCTION("""COMPUTED_VALUE"""),"Sarah")</f>
        <v>Sarah</v>
      </c>
      <c r="AO9" s="11" t="str">
        <f ca="1">IFERROR(__xludf.DUMMYFUNCTION("""COMPUTED_VALUE"""),"Stephanie")</f>
        <v>Stephanie</v>
      </c>
      <c r="AP9" s="11" t="str">
        <f ca="1">IFERROR(__xludf.DUMMYFUNCTION("""COMPUTED_VALUE"""),"William")</f>
        <v>William</v>
      </c>
      <c r="AQ9" s="11"/>
      <c r="AR9" s="11"/>
      <c r="AS9" s="11"/>
      <c r="AT9" s="11"/>
      <c r="AU9" s="11"/>
      <c r="AV9" s="11"/>
      <c r="AW9" s="11"/>
      <c r="AX9" s="11"/>
      <c r="AY9" s="11"/>
      <c r="AZ9" s="11"/>
    </row>
    <row r="10" spans="1:52">
      <c r="A10" s="11"/>
      <c r="B10" s="30">
        <f ca="1">IFERROR(__xludf.DUMMYFUNCTION("SORT(UNIQUE(Year))"),1973)</f>
        <v>1973</v>
      </c>
      <c r="C10" s="6">
        <f ca="1">SUMIFS(Count,Name,C$9,Year,$B10)</f>
        <v>5626</v>
      </c>
      <c r="D10" s="6">
        <f ca="1">SUMIFS(Count,Name,D$9,Year,$B10)</f>
        <v>26964</v>
      </c>
      <c r="E10" s="6">
        <f ca="1">SUMIFS(Count,Name,E$9,Year,$B10)</f>
        <v>10729</v>
      </c>
      <c r="F10" s="6">
        <f ca="1">SUMIFS(Count,Name,F$9,Year,$B10)</f>
        <v>16420</v>
      </c>
      <c r="G10" s="6">
        <f ca="1">SUMIFS(Count,Name,G$9,Year,$B10)</f>
        <v>1250</v>
      </c>
      <c r="H10" s="6">
        <f ca="1">SUMIFS(Count,Name,H$9,Year,$B10)</f>
        <v>5069</v>
      </c>
      <c r="I10" s="6">
        <f ca="1">SUMIFS(Count,Name,I$9,Year,$B10)</f>
        <v>48316</v>
      </c>
      <c r="J10" s="6">
        <f ca="1">SUMIFS(Count,Name,J$9,Year,$B10)</f>
        <v>23682</v>
      </c>
      <c r="K10" s="6">
        <f ca="1">SUMIFS(Count,Name,K$9,Year,$B10)</f>
        <v>41095</v>
      </c>
      <c r="L10" s="6">
        <f ca="1">SUMIFS(Count,Name,L$9,Year,$B10)</f>
        <v>12358</v>
      </c>
      <c r="M10" s="6">
        <f ca="1">SUMIFS(Count,Name,M$9,Year,$B10)</f>
        <v>3028</v>
      </c>
      <c r="N10" s="6">
        <f ca="1">SUMIFS(Count,Name,N$9,Year,$B10)</f>
        <v>419</v>
      </c>
      <c r="O10" s="6">
        <f ca="1">SUMIFS(Count,Name,O$9,Year,$B10)</f>
        <v>300</v>
      </c>
      <c r="P10" s="6">
        <f ca="1">SUMIFS(Count,Name,P$9,Year,$B10)</f>
        <v>19346</v>
      </c>
      <c r="Q10" s="6">
        <f ca="1">SUMIFS(Count,Name,Q$9,Year,$B10)</f>
        <v>2125</v>
      </c>
      <c r="R10" s="6">
        <f ca="1">SUMIFS(Count,Name,R$9,Year,$B10)</f>
        <v>42854</v>
      </c>
      <c r="S10" s="6">
        <f ca="1">SUMIFS(Count,Name,S$9,Year,$B10)</f>
        <v>46682</v>
      </c>
      <c r="T10" s="6">
        <f ca="1">SUMIFS(Count,Name,T$9,Year,$B10)</f>
        <v>62446</v>
      </c>
      <c r="U10" s="6">
        <f ca="1">SUMIFS(Count,Name,U$9,Year,$B10)</f>
        <v>7226</v>
      </c>
      <c r="V10" s="6">
        <f ca="1">SUMIFS(Count,Name,V$9,Year,$B10)</f>
        <v>39178</v>
      </c>
      <c r="W10" s="6">
        <f ca="1">SUMIFS(Count,Name,W$9,Year,$B10)</f>
        <v>10274</v>
      </c>
      <c r="X10" s="6">
        <f ca="1">SUMIFS(Count,Name,X$9,Year,$B10)</f>
        <v>21334</v>
      </c>
      <c r="Y10" s="6">
        <f ca="1">SUMIFS(Count,Name,Y$9,Year,$B10)</f>
        <v>8062</v>
      </c>
      <c r="Z10" s="6">
        <f ca="1">SUMIFS(Count,Name,Z$9,Year,$B10)</f>
        <v>6078</v>
      </c>
      <c r="AA10" s="6">
        <f ca="1">SUMIFS(Count,Name,AA$9,Year,$B10)</f>
        <v>23532</v>
      </c>
      <c r="AB10" s="6">
        <f ca="1">SUMIFS(Count,Name,AB$9,Year,$B10)</f>
        <v>1097</v>
      </c>
      <c r="AC10" s="6">
        <f ca="1">SUMIFS(Count,Name,AC$9,Year,$B10)</f>
        <v>24535</v>
      </c>
      <c r="AD10" s="6">
        <f ca="1">SUMIFS(Count,Name,AD$9,Year,$B10)</f>
        <v>22480</v>
      </c>
      <c r="AE10" s="6">
        <f ca="1">SUMIFS(Count,Name,AE$9,Year,$B10)</f>
        <v>67828</v>
      </c>
      <c r="AF10" s="6">
        <f ca="1">SUMIFS(Count,Name,AF$9,Year,$B10)</f>
        <v>26934</v>
      </c>
      <c r="AG10" s="6">
        <f ca="1">SUMIFS(Count,Name,AG$9,Year,$B10)</f>
        <v>3153</v>
      </c>
      <c r="AH10" s="6">
        <f ca="1">SUMIFS(Count,Name,AH$9,Year,$B10)</f>
        <v>13924</v>
      </c>
      <c r="AI10" s="6">
        <f ca="1">SUMIFS(Count,Name,AI$9,Year,$B10)</f>
        <v>362</v>
      </c>
      <c r="AJ10" s="6">
        <f ca="1">SUMIFS(Count,Name,AJ$9,Year,$B10)</f>
        <v>6105</v>
      </c>
      <c r="AK10" s="6">
        <f ca="1">SUMIFS(Count,Name,AK$9,Year,$B10)</f>
        <v>38693</v>
      </c>
      <c r="AL10" s="6">
        <f ca="1">SUMIFS(Count,Name,AL$9,Year,$B10)</f>
        <v>10511</v>
      </c>
      <c r="AM10" s="6">
        <f ca="1">SUMIFS(Count,Name,AM$9,Year,$B10)</f>
        <v>2118</v>
      </c>
      <c r="AN10" s="6">
        <f ca="1">SUMIFS(Count,Name,AN$9,Year,$B10)</f>
        <v>7215</v>
      </c>
      <c r="AO10" s="6">
        <f ca="1">SUMIFS(Count,Name,AO$9,Year,$B10)</f>
        <v>17263</v>
      </c>
      <c r="AP10" s="6">
        <f ca="1">SUMIFS(Count,Name,AP$9,Year,$B10)</f>
        <v>28019</v>
      </c>
    </row>
    <row r="11" spans="1:52">
      <c r="A11" s="11"/>
      <c r="B11" s="11">
        <f ca="1">IFERROR(__xludf.DUMMYFUNCTION("""COMPUTED_VALUE"""),1974)</f>
        <v>1974</v>
      </c>
      <c r="C11" s="6">
        <f ca="1">SUMIFS(Count,Name,C$9,Year,$B11)</f>
        <v>7474</v>
      </c>
      <c r="D11" s="6">
        <f ca="1">SUMIFS(Count,Name,D$9,Year,$B11)</f>
        <v>29564</v>
      </c>
      <c r="E11" s="6">
        <f ca="1">SUMIFS(Count,Name,E$9,Year,$B11)</f>
        <v>11781</v>
      </c>
      <c r="F11" s="6">
        <f ca="1">SUMIFS(Count,Name,F$9,Year,$B11)</f>
        <v>16392</v>
      </c>
      <c r="G11" s="6">
        <f ca="1">SUMIFS(Count,Name,G$9,Year,$B11)</f>
        <v>1624</v>
      </c>
      <c r="H11" s="6">
        <f ca="1">SUMIFS(Count,Name,H$9,Year,$B11)</f>
        <v>5859</v>
      </c>
      <c r="I11" s="6">
        <f ca="1">SUMIFS(Count,Name,I$9,Year,$B11)</f>
        <v>48593</v>
      </c>
      <c r="J11" s="6">
        <f ca="1">SUMIFS(Count,Name,J$9,Year,$B11)</f>
        <v>23838</v>
      </c>
      <c r="K11" s="6">
        <f ca="1">SUMIFS(Count,Name,K$9,Year,$B11)</f>
        <v>41804</v>
      </c>
      <c r="L11" s="6">
        <f ca="1">SUMIFS(Count,Name,L$9,Year,$B11)</f>
        <v>12264</v>
      </c>
      <c r="M11" s="6">
        <f ca="1">SUMIFS(Count,Name,M$9,Year,$B11)</f>
        <v>4330</v>
      </c>
      <c r="N11" s="6">
        <f ca="1">SUMIFS(Count,Name,N$9,Year,$B11)</f>
        <v>492</v>
      </c>
      <c r="O11" s="6">
        <f ca="1">SUMIFS(Count,Name,O$9,Year,$B11)</f>
        <v>326</v>
      </c>
      <c r="P11" s="6">
        <f ca="1">SUMIFS(Count,Name,P$9,Year,$B11)</f>
        <v>23181</v>
      </c>
      <c r="Q11" s="6">
        <f ca="1">SUMIFS(Count,Name,Q$9,Year,$B11)</f>
        <v>2959</v>
      </c>
      <c r="R11" s="6">
        <f ca="1">SUMIFS(Count,Name,R$9,Year,$B11)</f>
        <v>41345</v>
      </c>
      <c r="S11" s="6">
        <f ca="1">SUMIFS(Count,Name,S$9,Year,$B11)</f>
        <v>54762</v>
      </c>
      <c r="T11" s="6">
        <f ca="1">SUMIFS(Count,Name,T$9,Year,$B11)</f>
        <v>63110</v>
      </c>
      <c r="U11" s="6">
        <f ca="1">SUMIFS(Count,Name,U$9,Year,$B11)</f>
        <v>10653</v>
      </c>
      <c r="V11" s="6">
        <f ca="1">SUMIFS(Count,Name,V$9,Year,$B11)</f>
        <v>37628</v>
      </c>
      <c r="W11" s="6">
        <f ca="1">SUMIFS(Count,Name,W$9,Year,$B11)</f>
        <v>10234</v>
      </c>
      <c r="X11" s="6">
        <f ca="1">SUMIFS(Count,Name,X$9,Year,$B11)</f>
        <v>21835</v>
      </c>
      <c r="Y11" s="6">
        <f ca="1">SUMIFS(Count,Name,Y$9,Year,$B11)</f>
        <v>11600</v>
      </c>
      <c r="Z11" s="6">
        <f ca="1">SUMIFS(Count,Name,Z$9,Year,$B11)</f>
        <v>7429</v>
      </c>
      <c r="AA11" s="6">
        <f ca="1">SUMIFS(Count,Name,AA$9,Year,$B11)</f>
        <v>22424</v>
      </c>
      <c r="AB11" s="6">
        <f ca="1">SUMIFS(Count,Name,AB$9,Year,$B11)</f>
        <v>1394</v>
      </c>
      <c r="AC11" s="6">
        <f ca="1">SUMIFS(Count,Name,AC$9,Year,$B11)</f>
        <v>27207</v>
      </c>
      <c r="AD11" s="6">
        <f ca="1">SUMIFS(Count,Name,AD$9,Year,$B11)</f>
        <v>22165</v>
      </c>
      <c r="AE11" s="6">
        <f ca="1">SUMIFS(Count,Name,AE$9,Year,$B11)</f>
        <v>67550</v>
      </c>
      <c r="AF11" s="6">
        <f ca="1">SUMIFS(Count,Name,AF$9,Year,$B11)</f>
        <v>25830</v>
      </c>
      <c r="AG11" s="6">
        <f ca="1">SUMIFS(Count,Name,AG$9,Year,$B11)</f>
        <v>3218</v>
      </c>
      <c r="AH11" s="6">
        <f ca="1">SUMIFS(Count,Name,AH$9,Year,$B11)</f>
        <v>13116</v>
      </c>
      <c r="AI11" s="6">
        <f ca="1">SUMIFS(Count,Name,AI$9,Year,$B11)</f>
        <v>507</v>
      </c>
      <c r="AJ11" s="6">
        <f ca="1">SUMIFS(Count,Name,AJ$9,Year,$B11)</f>
        <v>7399</v>
      </c>
      <c r="AK11" s="6">
        <f ca="1">SUMIFS(Count,Name,AK$9,Year,$B11)</f>
        <v>37017</v>
      </c>
      <c r="AL11" s="6">
        <f ca="1">SUMIFS(Count,Name,AL$9,Year,$B11)</f>
        <v>13186</v>
      </c>
      <c r="AM11" s="6">
        <f ca="1">SUMIFS(Count,Name,AM$9,Year,$B11)</f>
        <v>2253</v>
      </c>
      <c r="AN11" s="6">
        <f ca="1">SUMIFS(Count,Name,AN$9,Year,$B11)</f>
        <v>9791</v>
      </c>
      <c r="AO11" s="6">
        <f ca="1">SUMIFS(Count,Name,AO$9,Year,$B11)</f>
        <v>16981</v>
      </c>
      <c r="AP11" s="6">
        <f ca="1">SUMIFS(Count,Name,AP$9,Year,$B11)</f>
        <v>26984</v>
      </c>
    </row>
    <row r="12" spans="1:52">
      <c r="A12" s="11"/>
      <c r="B12" s="11">
        <f ca="1">IFERROR(__xludf.DUMMYFUNCTION("""COMPUTED_VALUE"""),1975)</f>
        <v>1975</v>
      </c>
      <c r="C12" s="6">
        <f ca="1">SUMIFS(Count,Name,C$9,Year,$B12)</f>
        <v>12657</v>
      </c>
      <c r="D12" s="6">
        <f ca="1">SUMIFS(Count,Name,D$9,Year,$B12)</f>
        <v>32254</v>
      </c>
      <c r="E12" s="6">
        <f ca="1">SUMIFS(Count,Name,E$9,Year,$B12)</f>
        <v>12765</v>
      </c>
      <c r="F12" s="6">
        <f ca="1">SUMIFS(Count,Name,F$9,Year,$B12)</f>
        <v>16491</v>
      </c>
      <c r="G12" s="6">
        <f ca="1">SUMIFS(Count,Name,G$9,Year,$B12)</f>
        <v>1989</v>
      </c>
      <c r="H12" s="6">
        <f ca="1">SUMIFS(Count,Name,H$9,Year,$B12)</f>
        <v>7089</v>
      </c>
      <c r="I12" s="6">
        <f ca="1">SUMIFS(Count,Name,I$9,Year,$B12)</f>
        <v>46581</v>
      </c>
      <c r="J12" s="6">
        <f ca="1">SUMIFS(Count,Name,J$9,Year,$B12)</f>
        <v>23823</v>
      </c>
      <c r="K12" s="6">
        <f ca="1">SUMIFS(Count,Name,K$9,Year,$B12)</f>
        <v>39173</v>
      </c>
      <c r="L12" s="6">
        <f ca="1">SUMIFS(Count,Name,L$9,Year,$B12)</f>
        <v>12472</v>
      </c>
      <c r="M12" s="6">
        <f ca="1">SUMIFS(Count,Name,M$9,Year,$B12)</f>
        <v>5483</v>
      </c>
      <c r="N12" s="6">
        <f ca="1">SUMIFS(Count,Name,N$9,Year,$B12)</f>
        <v>477</v>
      </c>
      <c r="O12" s="6">
        <f ca="1">SUMIFS(Count,Name,O$9,Year,$B12)</f>
        <v>445</v>
      </c>
      <c r="P12" s="6">
        <f ca="1">SUMIFS(Count,Name,P$9,Year,$B12)</f>
        <v>24302</v>
      </c>
      <c r="Q12" s="6">
        <f ca="1">SUMIFS(Count,Name,Q$9,Year,$B12)</f>
        <v>3621</v>
      </c>
      <c r="R12" s="6">
        <f ca="1">SUMIFS(Count,Name,R$9,Year,$B12)</f>
        <v>39576</v>
      </c>
      <c r="S12" s="6">
        <f ca="1">SUMIFS(Count,Name,S$9,Year,$B12)</f>
        <v>52173</v>
      </c>
      <c r="T12" s="6">
        <f ca="1">SUMIFS(Count,Name,T$9,Year,$B12)</f>
        <v>58188</v>
      </c>
      <c r="U12" s="6">
        <f ca="1">SUMIFS(Count,Name,U$9,Year,$B12)</f>
        <v>12930</v>
      </c>
      <c r="V12" s="6">
        <f ca="1">SUMIFS(Count,Name,V$9,Year,$B12)</f>
        <v>35077</v>
      </c>
      <c r="W12" s="6">
        <f ca="1">SUMIFS(Count,Name,W$9,Year,$B12)</f>
        <v>10904</v>
      </c>
      <c r="X12" s="6">
        <f ca="1">SUMIFS(Count,Name,X$9,Year,$B12)</f>
        <v>22131</v>
      </c>
      <c r="Y12" s="6">
        <f ca="1">SUMIFS(Count,Name,Y$9,Year,$B12)</f>
        <v>14565</v>
      </c>
      <c r="Z12" s="6">
        <f ca="1">SUMIFS(Count,Name,Z$9,Year,$B12)</f>
        <v>8896</v>
      </c>
      <c r="AA12" s="6">
        <f ca="1">SUMIFS(Count,Name,AA$9,Year,$B12)</f>
        <v>20260</v>
      </c>
      <c r="AB12" s="6">
        <f ca="1">SUMIFS(Count,Name,AB$9,Year,$B12)</f>
        <v>1845</v>
      </c>
      <c r="AC12" s="6">
        <f ca="1">SUMIFS(Count,Name,AC$9,Year,$B12)</f>
        <v>28547</v>
      </c>
      <c r="AD12" s="6">
        <f ca="1">SUMIFS(Count,Name,AD$9,Year,$B12)</f>
        <v>24169</v>
      </c>
      <c r="AE12" s="6">
        <f ca="1">SUMIFS(Count,Name,AE$9,Year,$B12)</f>
        <v>68432</v>
      </c>
      <c r="AF12" s="6">
        <f ca="1">SUMIFS(Count,Name,AF$9,Year,$B12)</f>
        <v>22664</v>
      </c>
      <c r="AG12" s="6">
        <f ca="1">SUMIFS(Count,Name,AG$9,Year,$B12)</f>
        <v>3318</v>
      </c>
      <c r="AH12" s="6">
        <f ca="1">SUMIFS(Count,Name,AH$9,Year,$B12)</f>
        <v>14276</v>
      </c>
      <c r="AI12" s="6">
        <f ca="1">SUMIFS(Count,Name,AI$9,Year,$B12)</f>
        <v>1049</v>
      </c>
      <c r="AJ12" s="6">
        <f ca="1">SUMIFS(Count,Name,AJ$9,Year,$B12)</f>
        <v>8228</v>
      </c>
      <c r="AK12" s="6">
        <f ca="1">SUMIFS(Count,Name,AK$9,Year,$B12)</f>
        <v>35316</v>
      </c>
      <c r="AL12" s="6">
        <f ca="1">SUMIFS(Count,Name,AL$9,Year,$B12)</f>
        <v>15301</v>
      </c>
      <c r="AM12" s="6">
        <f ca="1">SUMIFS(Count,Name,AM$9,Year,$B12)</f>
        <v>2835</v>
      </c>
      <c r="AN12" s="6">
        <f ca="1">SUMIFS(Count,Name,AN$9,Year,$B12)</f>
        <v>11172</v>
      </c>
      <c r="AO12" s="6">
        <f ca="1">SUMIFS(Count,Name,AO$9,Year,$B12)</f>
        <v>15774</v>
      </c>
      <c r="AP12" s="6">
        <f ca="1">SUMIFS(Count,Name,AP$9,Year,$B12)</f>
        <v>25567</v>
      </c>
    </row>
    <row r="13" spans="1:52">
      <c r="A13" s="11"/>
      <c r="B13" s="11">
        <f ca="1">IFERROR(__xludf.DUMMYFUNCTION("""COMPUTED_VALUE"""),1976)</f>
        <v>1976</v>
      </c>
      <c r="C13" s="6">
        <f ca="1">SUMIFS(Count,Name,C$9,Year,$B13)</f>
        <v>15590</v>
      </c>
      <c r="D13" s="6">
        <f ca="1">SUMIFS(Count,Name,D$9,Year,$B13)</f>
        <v>31338</v>
      </c>
      <c r="E13" s="6">
        <f ca="1">SUMIFS(Count,Name,E$9,Year,$B13)</f>
        <v>13305</v>
      </c>
      <c r="F13" s="6">
        <f ca="1">SUMIFS(Count,Name,F$9,Year,$B13)</f>
        <v>16604</v>
      </c>
      <c r="G13" s="6">
        <f ca="1">SUMIFS(Count,Name,G$9,Year,$B13)</f>
        <v>2288</v>
      </c>
      <c r="H13" s="6">
        <f ca="1">SUMIFS(Count,Name,H$9,Year,$B13)</f>
        <v>7792</v>
      </c>
      <c r="I13" s="6">
        <f ca="1">SUMIFS(Count,Name,I$9,Year,$B13)</f>
        <v>45203</v>
      </c>
      <c r="J13" s="6">
        <f ca="1">SUMIFS(Count,Name,J$9,Year,$B13)</f>
        <v>24713</v>
      </c>
      <c r="K13" s="6">
        <f ca="1">SUMIFS(Count,Name,K$9,Year,$B13)</f>
        <v>39281</v>
      </c>
      <c r="L13" s="6">
        <f ca="1">SUMIFS(Count,Name,L$9,Year,$B13)</f>
        <v>13547</v>
      </c>
      <c r="M13" s="6">
        <f ca="1">SUMIFS(Count,Name,M$9,Year,$B13)</f>
        <v>5548</v>
      </c>
      <c r="N13" s="6">
        <f ca="1">SUMIFS(Count,Name,N$9,Year,$B13)</f>
        <v>414</v>
      </c>
      <c r="O13" s="6">
        <f ca="1">SUMIFS(Count,Name,O$9,Year,$B13)</f>
        <v>536</v>
      </c>
      <c r="P13" s="6">
        <f ca="1">SUMIFS(Count,Name,P$9,Year,$B13)</f>
        <v>24191</v>
      </c>
      <c r="Q13" s="6">
        <f ca="1">SUMIFS(Count,Name,Q$9,Year,$B13)</f>
        <v>4512</v>
      </c>
      <c r="R13" s="6">
        <f ca="1">SUMIFS(Count,Name,R$9,Year,$B13)</f>
        <v>38304</v>
      </c>
      <c r="S13" s="6">
        <f ca="1">SUMIFS(Count,Name,S$9,Year,$B13)</f>
        <v>52661</v>
      </c>
      <c r="T13" s="6">
        <f ca="1">SUMIFS(Count,Name,T$9,Year,$B13)</f>
        <v>59474</v>
      </c>
      <c r="U13" s="6">
        <f ca="1">SUMIFS(Count,Name,U$9,Year,$B13)</f>
        <v>18369</v>
      </c>
      <c r="V13" s="6">
        <f ca="1">SUMIFS(Count,Name,V$9,Year,$B13)</f>
        <v>33991</v>
      </c>
      <c r="W13" s="6">
        <f ca="1">SUMIFS(Count,Name,W$9,Year,$B13)</f>
        <v>11314</v>
      </c>
      <c r="X13" s="6">
        <f ca="1">SUMIFS(Count,Name,X$9,Year,$B13)</f>
        <v>24063</v>
      </c>
      <c r="Y13" s="6">
        <f ca="1">SUMIFS(Count,Name,Y$9,Year,$B13)</f>
        <v>16857</v>
      </c>
      <c r="Z13" s="6">
        <f ca="1">SUMIFS(Count,Name,Z$9,Year,$B13)</f>
        <v>10148</v>
      </c>
      <c r="AA13" s="6">
        <f ca="1">SUMIFS(Count,Name,AA$9,Year,$B13)</f>
        <v>18964</v>
      </c>
      <c r="AB13" s="6">
        <f ca="1">SUMIFS(Count,Name,AB$9,Year,$B13)</f>
        <v>2219</v>
      </c>
      <c r="AC13" s="6">
        <f ca="1">SUMIFS(Count,Name,AC$9,Year,$B13)</f>
        <v>29955</v>
      </c>
      <c r="AD13" s="6">
        <f ca="1">SUMIFS(Count,Name,AD$9,Year,$B13)</f>
        <v>25095</v>
      </c>
      <c r="AE13" s="6">
        <f ca="1">SUMIFS(Count,Name,AE$9,Year,$B13)</f>
        <v>66928</v>
      </c>
      <c r="AF13" s="6">
        <f ca="1">SUMIFS(Count,Name,AF$9,Year,$B13)</f>
        <v>19553</v>
      </c>
      <c r="AG13" s="6">
        <f ca="1">SUMIFS(Count,Name,AG$9,Year,$B13)</f>
        <v>3468</v>
      </c>
      <c r="AH13" s="6">
        <f ca="1">SUMIFS(Count,Name,AH$9,Year,$B13)</f>
        <v>14450</v>
      </c>
      <c r="AI13" s="6">
        <f ca="1">SUMIFS(Count,Name,AI$9,Year,$B13)</f>
        <v>1233</v>
      </c>
      <c r="AJ13" s="6">
        <f ca="1">SUMIFS(Count,Name,AJ$9,Year,$B13)</f>
        <v>8453</v>
      </c>
      <c r="AK13" s="6">
        <f ca="1">SUMIFS(Count,Name,AK$9,Year,$B13)</f>
        <v>33793</v>
      </c>
      <c r="AL13" s="6">
        <f ca="1">SUMIFS(Count,Name,AL$9,Year,$B13)</f>
        <v>17495</v>
      </c>
      <c r="AM13" s="6">
        <f ca="1">SUMIFS(Count,Name,AM$9,Year,$B13)</f>
        <v>3350</v>
      </c>
      <c r="AN13" s="6">
        <f ca="1">SUMIFS(Count,Name,AN$9,Year,$B13)</f>
        <v>13995</v>
      </c>
      <c r="AO13" s="6">
        <f ca="1">SUMIFS(Count,Name,AO$9,Year,$B13)</f>
        <v>15181</v>
      </c>
      <c r="AP13" s="6">
        <f ca="1">SUMIFS(Count,Name,AP$9,Year,$B13)</f>
        <v>24439</v>
      </c>
    </row>
    <row r="14" spans="1:52">
      <c r="A14" s="11"/>
      <c r="B14" s="11">
        <f ca="1">IFERROR(__xludf.DUMMYFUNCTION("""COMPUTED_VALUE"""),1977)</f>
        <v>1977</v>
      </c>
      <c r="C14" s="6">
        <f ca="1">SUMIFS(Count,Name,C$9,Year,$B14)</f>
        <v>18280</v>
      </c>
      <c r="D14" s="6">
        <f ca="1">SUMIFS(Count,Name,D$9,Year,$B14)</f>
        <v>26731</v>
      </c>
      <c r="E14" s="6">
        <f ca="1">SUMIFS(Count,Name,E$9,Year,$B14)</f>
        <v>16019</v>
      </c>
      <c r="F14" s="6">
        <f ca="1">SUMIFS(Count,Name,F$9,Year,$B14)</f>
        <v>16804</v>
      </c>
      <c r="G14" s="6">
        <f ca="1">SUMIFS(Count,Name,G$9,Year,$B14)</f>
        <v>2707</v>
      </c>
      <c r="H14" s="6">
        <f ca="1">SUMIFS(Count,Name,H$9,Year,$B14)</f>
        <v>8274</v>
      </c>
      <c r="I14" s="6">
        <f ca="1">SUMIFS(Count,Name,I$9,Year,$B14)</f>
        <v>46736</v>
      </c>
      <c r="J14" s="6">
        <f ca="1">SUMIFS(Count,Name,J$9,Year,$B14)</f>
        <v>26075</v>
      </c>
      <c r="K14" s="6">
        <f ca="1">SUMIFS(Count,Name,K$9,Year,$B14)</f>
        <v>40522</v>
      </c>
      <c r="L14" s="6">
        <f ca="1">SUMIFS(Count,Name,L$9,Year,$B14)</f>
        <v>16429</v>
      </c>
      <c r="M14" s="6">
        <f ca="1">SUMIFS(Count,Name,M$9,Year,$B14)</f>
        <v>6880</v>
      </c>
      <c r="N14" s="6">
        <f ca="1">SUMIFS(Count,Name,N$9,Year,$B14)</f>
        <v>478</v>
      </c>
      <c r="O14" s="6">
        <f ca="1">SUMIFS(Count,Name,O$9,Year,$B14)</f>
        <v>633</v>
      </c>
      <c r="P14" s="6">
        <f ca="1">SUMIFS(Count,Name,P$9,Year,$B14)</f>
        <v>23775</v>
      </c>
      <c r="Q14" s="6">
        <f ca="1">SUMIFS(Count,Name,Q$9,Year,$B14)</f>
        <v>5792</v>
      </c>
      <c r="R14" s="6">
        <f ca="1">SUMIFS(Count,Name,R$9,Year,$B14)</f>
        <v>40043</v>
      </c>
      <c r="S14" s="6">
        <f ca="1">SUMIFS(Count,Name,S$9,Year,$B14)</f>
        <v>55638</v>
      </c>
      <c r="T14" s="6">
        <f ca="1">SUMIFS(Count,Name,T$9,Year,$B14)</f>
        <v>58964</v>
      </c>
      <c r="U14" s="6">
        <f ca="1">SUMIFS(Count,Name,U$9,Year,$B14)</f>
        <v>24845</v>
      </c>
      <c r="V14" s="6">
        <f ca="1">SUMIFS(Count,Name,V$9,Year,$B14)</f>
        <v>34209</v>
      </c>
      <c r="W14" s="6">
        <f ca="1">SUMIFS(Count,Name,W$9,Year,$B14)</f>
        <v>12324</v>
      </c>
      <c r="X14" s="6">
        <f ca="1">SUMIFS(Count,Name,X$9,Year,$B14)</f>
        <v>26490</v>
      </c>
      <c r="Y14" s="6">
        <f ca="1">SUMIFS(Count,Name,Y$9,Year,$B14)</f>
        <v>22073</v>
      </c>
      <c r="Z14" s="6">
        <f ca="1">SUMIFS(Count,Name,Z$9,Year,$B14)</f>
        <v>12016</v>
      </c>
      <c r="AA14" s="6">
        <f ca="1">SUMIFS(Count,Name,AA$9,Year,$B14)</f>
        <v>18287</v>
      </c>
      <c r="AB14" s="6">
        <f ca="1">SUMIFS(Count,Name,AB$9,Year,$B14)</f>
        <v>2551</v>
      </c>
      <c r="AC14" s="6">
        <f ca="1">SUMIFS(Count,Name,AC$9,Year,$B14)</f>
        <v>31970</v>
      </c>
      <c r="AD14" s="6">
        <f ca="1">SUMIFS(Count,Name,AD$9,Year,$B14)</f>
        <v>26880</v>
      </c>
      <c r="AE14" s="6">
        <f ca="1">SUMIFS(Count,Name,AE$9,Year,$B14)</f>
        <v>67600</v>
      </c>
      <c r="AF14" s="6">
        <f ca="1">SUMIFS(Count,Name,AF$9,Year,$B14)</f>
        <v>19539</v>
      </c>
      <c r="AG14" s="6">
        <f ca="1">SUMIFS(Count,Name,AG$9,Year,$B14)</f>
        <v>6076</v>
      </c>
      <c r="AH14" s="6">
        <f ca="1">SUMIFS(Count,Name,AH$9,Year,$B14)</f>
        <v>15248</v>
      </c>
      <c r="AI14" s="6">
        <f ca="1">SUMIFS(Count,Name,AI$9,Year,$B14)</f>
        <v>1105</v>
      </c>
      <c r="AJ14" s="6">
        <f ca="1">SUMIFS(Count,Name,AJ$9,Year,$B14)</f>
        <v>8975</v>
      </c>
      <c r="AK14" s="6">
        <f ca="1">SUMIFS(Count,Name,AK$9,Year,$B14)</f>
        <v>34217</v>
      </c>
      <c r="AL14" s="6">
        <f ca="1">SUMIFS(Count,Name,AL$9,Year,$B14)</f>
        <v>21250</v>
      </c>
      <c r="AM14" s="6">
        <f ca="1">SUMIFS(Count,Name,AM$9,Year,$B14)</f>
        <v>3286</v>
      </c>
      <c r="AN14" s="6">
        <f ca="1">SUMIFS(Count,Name,AN$9,Year,$B14)</f>
        <v>18096</v>
      </c>
      <c r="AO14" s="6">
        <f ca="1">SUMIFS(Count,Name,AO$9,Year,$B14)</f>
        <v>15417</v>
      </c>
      <c r="AP14" s="6">
        <f ca="1">SUMIFS(Count,Name,AP$9,Year,$B14)</f>
        <v>24762</v>
      </c>
    </row>
    <row r="15" spans="1:52">
      <c r="A15" s="11"/>
      <c r="B15" s="11">
        <f ca="1">IFERROR(__xludf.DUMMYFUNCTION("""COMPUTED_VALUE"""),1978)</f>
        <v>1978</v>
      </c>
      <c r="C15" s="6">
        <f ca="1">SUMIFS(Count,Name,C$9,Year,$B15)</f>
        <v>20518</v>
      </c>
      <c r="D15" s="6">
        <f ca="1">SUMIFS(Count,Name,D$9,Year,$B15)</f>
        <v>23212</v>
      </c>
      <c r="E15" s="6">
        <f ca="1">SUMIFS(Count,Name,E$9,Year,$B15)</f>
        <v>16728</v>
      </c>
      <c r="F15" s="6">
        <f ca="1">SUMIFS(Count,Name,F$9,Year,$B15)</f>
        <v>16810</v>
      </c>
      <c r="G15" s="6">
        <f ca="1">SUMIFS(Count,Name,G$9,Year,$B15)</f>
        <v>3483</v>
      </c>
      <c r="H15" s="6">
        <f ca="1">SUMIFS(Count,Name,H$9,Year,$B15)</f>
        <v>9241</v>
      </c>
      <c r="I15" s="6">
        <f ca="1">SUMIFS(Count,Name,I$9,Year,$B15)</f>
        <v>47243</v>
      </c>
      <c r="J15" s="6">
        <f ca="1">SUMIFS(Count,Name,J$9,Year,$B15)</f>
        <v>26443</v>
      </c>
      <c r="K15" s="6">
        <f ca="1">SUMIFS(Count,Name,K$9,Year,$B15)</f>
        <v>40699</v>
      </c>
      <c r="L15" s="6">
        <f ca="1">SUMIFS(Count,Name,L$9,Year,$B15)</f>
        <v>16809</v>
      </c>
      <c r="M15" s="6">
        <f ca="1">SUMIFS(Count,Name,M$9,Year,$B15)</f>
        <v>7478</v>
      </c>
      <c r="N15" s="6">
        <f ca="1">SUMIFS(Count,Name,N$9,Year,$B15)</f>
        <v>445</v>
      </c>
      <c r="O15" s="6">
        <f ca="1">SUMIFS(Count,Name,O$9,Year,$B15)</f>
        <v>736</v>
      </c>
      <c r="P15" s="6">
        <f ca="1">SUMIFS(Count,Name,P$9,Year,$B15)</f>
        <v>22270</v>
      </c>
      <c r="Q15" s="6">
        <f ca="1">SUMIFS(Count,Name,Q$9,Year,$B15)</f>
        <v>6166</v>
      </c>
      <c r="R15" s="6">
        <f ca="1">SUMIFS(Count,Name,R$9,Year,$B15)</f>
        <v>39903</v>
      </c>
      <c r="S15" s="6">
        <f ca="1">SUMIFS(Count,Name,S$9,Year,$B15)</f>
        <v>51617</v>
      </c>
      <c r="T15" s="6">
        <f ca="1">SUMIFS(Count,Name,T$9,Year,$B15)</f>
        <v>56323</v>
      </c>
      <c r="U15" s="6">
        <f ca="1">SUMIFS(Count,Name,U$9,Year,$B15)</f>
        <v>26103</v>
      </c>
      <c r="V15" s="6">
        <f ca="1">SUMIFS(Count,Name,V$9,Year,$B15)</f>
        <v>34025</v>
      </c>
      <c r="W15" s="6">
        <f ca="1">SUMIFS(Count,Name,W$9,Year,$B15)</f>
        <v>12516</v>
      </c>
      <c r="X15" s="6">
        <f ca="1">SUMIFS(Count,Name,X$9,Year,$B15)</f>
        <v>26669</v>
      </c>
      <c r="Y15" s="6">
        <f ca="1">SUMIFS(Count,Name,Y$9,Year,$B15)</f>
        <v>25213</v>
      </c>
      <c r="Z15" s="6">
        <f ca="1">SUMIFS(Count,Name,Z$9,Year,$B15)</f>
        <v>14190</v>
      </c>
      <c r="AA15" s="6">
        <f ca="1">SUMIFS(Count,Name,AA$9,Year,$B15)</f>
        <v>16878</v>
      </c>
      <c r="AB15" s="6">
        <f ca="1">SUMIFS(Count,Name,AB$9,Year,$B15)</f>
        <v>3671</v>
      </c>
      <c r="AC15" s="6">
        <f ca="1">SUMIFS(Count,Name,AC$9,Year,$B15)</f>
        <v>34298</v>
      </c>
      <c r="AD15" s="6">
        <f ca="1">SUMIFS(Count,Name,AD$9,Year,$B15)</f>
        <v>28328</v>
      </c>
      <c r="AE15" s="6">
        <f ca="1">SUMIFS(Count,Name,AE$9,Year,$B15)</f>
        <v>67142</v>
      </c>
      <c r="AF15" s="6">
        <f ca="1">SUMIFS(Count,Name,AF$9,Year,$B15)</f>
        <v>18857</v>
      </c>
      <c r="AG15" s="6">
        <f ca="1">SUMIFS(Count,Name,AG$9,Year,$B15)</f>
        <v>16347</v>
      </c>
      <c r="AH15" s="6">
        <f ca="1">SUMIFS(Count,Name,AH$9,Year,$B15)</f>
        <v>17277</v>
      </c>
      <c r="AI15" s="6">
        <f ca="1">SUMIFS(Count,Name,AI$9,Year,$B15)</f>
        <v>1312</v>
      </c>
      <c r="AJ15" s="6">
        <f ca="1">SUMIFS(Count,Name,AJ$9,Year,$B15)</f>
        <v>9804</v>
      </c>
      <c r="AK15" s="6">
        <f ca="1">SUMIFS(Count,Name,AK$9,Year,$B15)</f>
        <v>33384</v>
      </c>
      <c r="AL15" s="6">
        <f ca="1">SUMIFS(Count,Name,AL$9,Year,$B15)</f>
        <v>21326</v>
      </c>
      <c r="AM15" s="6">
        <f ca="1">SUMIFS(Count,Name,AM$9,Year,$B15)</f>
        <v>3887</v>
      </c>
      <c r="AN15" s="6">
        <f ca="1">SUMIFS(Count,Name,AN$9,Year,$B15)</f>
        <v>19976</v>
      </c>
      <c r="AO15" s="6">
        <f ca="1">SUMIFS(Count,Name,AO$9,Year,$B15)</f>
        <v>16230</v>
      </c>
      <c r="AP15" s="6">
        <f ca="1">SUMIFS(Count,Name,AP$9,Year,$B15)</f>
        <v>24180</v>
      </c>
    </row>
    <row r="16" spans="1:52">
      <c r="A16" s="11"/>
      <c r="B16" s="11">
        <f ca="1">IFERROR(__xludf.DUMMYFUNCTION("""COMPUTED_VALUE"""),1979)</f>
        <v>1979</v>
      </c>
      <c r="C16" s="6">
        <f ca="1">SUMIFS(Count,Name,C$9,Year,$B16)</f>
        <v>31927</v>
      </c>
      <c r="D16" s="6">
        <f ca="1">SUMIFS(Count,Name,D$9,Year,$B16)</f>
        <v>21612</v>
      </c>
      <c r="E16" s="6">
        <f ca="1">SUMIFS(Count,Name,E$9,Year,$B16)</f>
        <v>18625</v>
      </c>
      <c r="F16" s="6">
        <f ca="1">SUMIFS(Count,Name,F$9,Year,$B16)</f>
        <v>17521</v>
      </c>
      <c r="G16" s="6">
        <f ca="1">SUMIFS(Count,Name,G$9,Year,$B16)</f>
        <v>4449</v>
      </c>
      <c r="H16" s="6">
        <f ca="1">SUMIFS(Count,Name,H$9,Year,$B16)</f>
        <v>11307</v>
      </c>
      <c r="I16" s="6">
        <f ca="1">SUMIFS(Count,Name,I$9,Year,$B16)</f>
        <v>50678</v>
      </c>
      <c r="J16" s="6">
        <f ca="1">SUMIFS(Count,Name,J$9,Year,$B16)</f>
        <v>28528</v>
      </c>
      <c r="K16" s="6">
        <f ca="1">SUMIFS(Count,Name,K$9,Year,$B16)</f>
        <v>42066</v>
      </c>
      <c r="L16" s="6">
        <f ca="1">SUMIFS(Count,Name,L$9,Year,$B16)</f>
        <v>18075</v>
      </c>
      <c r="M16" s="6">
        <f ca="1">SUMIFS(Count,Name,M$9,Year,$B16)</f>
        <v>7971</v>
      </c>
      <c r="N16" s="6">
        <f ca="1">SUMIFS(Count,Name,N$9,Year,$B16)</f>
        <v>488</v>
      </c>
      <c r="O16" s="6">
        <f ca="1">SUMIFS(Count,Name,O$9,Year,$B16)</f>
        <v>970</v>
      </c>
      <c r="P16" s="6">
        <f ca="1">SUMIFS(Count,Name,P$9,Year,$B16)</f>
        <v>20837</v>
      </c>
      <c r="Q16" s="6">
        <f ca="1">SUMIFS(Count,Name,Q$9,Year,$B16)</f>
        <v>7547</v>
      </c>
      <c r="R16" s="6">
        <f ca="1">SUMIFS(Count,Name,R$9,Year,$B16)</f>
        <v>39363</v>
      </c>
      <c r="S16" s="6">
        <f ca="1">SUMIFS(Count,Name,S$9,Year,$B16)</f>
        <v>50388</v>
      </c>
      <c r="T16" s="6">
        <f ca="1">SUMIFS(Count,Name,T$9,Year,$B16)</f>
        <v>56718</v>
      </c>
      <c r="U16" s="6">
        <f ca="1">SUMIFS(Count,Name,U$9,Year,$B16)</f>
        <v>27782</v>
      </c>
      <c r="V16" s="6">
        <f ca="1">SUMIFS(Count,Name,V$9,Year,$B16)</f>
        <v>35416</v>
      </c>
      <c r="W16" s="6">
        <f ca="1">SUMIFS(Count,Name,W$9,Year,$B16)</f>
        <v>14327</v>
      </c>
      <c r="X16" s="6">
        <f ca="1">SUMIFS(Count,Name,X$9,Year,$B16)</f>
        <v>28655</v>
      </c>
      <c r="Y16" s="6">
        <f ca="1">SUMIFS(Count,Name,Y$9,Year,$B16)</f>
        <v>31128</v>
      </c>
      <c r="Z16" s="6">
        <f ca="1">SUMIFS(Count,Name,Z$9,Year,$B16)</f>
        <v>17397</v>
      </c>
      <c r="AA16" s="6">
        <f ca="1">SUMIFS(Count,Name,AA$9,Year,$B16)</f>
        <v>17639</v>
      </c>
      <c r="AB16" s="6">
        <f ca="1">SUMIFS(Count,Name,AB$9,Year,$B16)</f>
        <v>5626</v>
      </c>
      <c r="AC16" s="6">
        <f ca="1">SUMIFS(Count,Name,AC$9,Year,$B16)</f>
        <v>35638</v>
      </c>
      <c r="AD16" s="6">
        <f ca="1">SUMIFS(Count,Name,AD$9,Year,$B16)</f>
        <v>34051</v>
      </c>
      <c r="AE16" s="6">
        <f ca="1">SUMIFS(Count,Name,AE$9,Year,$B16)</f>
        <v>67724</v>
      </c>
      <c r="AF16" s="6">
        <f ca="1">SUMIFS(Count,Name,AF$9,Year,$B16)</f>
        <v>19268</v>
      </c>
      <c r="AG16" s="6">
        <f ca="1">SUMIFS(Count,Name,AG$9,Year,$B16)</f>
        <v>21348</v>
      </c>
      <c r="AH16" s="6">
        <f ca="1">SUMIFS(Count,Name,AH$9,Year,$B16)</f>
        <v>19509</v>
      </c>
      <c r="AI16" s="6">
        <f ca="1">SUMIFS(Count,Name,AI$9,Year,$B16)</f>
        <v>1255</v>
      </c>
      <c r="AJ16" s="6">
        <f ca="1">SUMIFS(Count,Name,AJ$9,Year,$B16)</f>
        <v>10230</v>
      </c>
      <c r="AK16" s="6">
        <f ca="1">SUMIFS(Count,Name,AK$9,Year,$B16)</f>
        <v>34023</v>
      </c>
      <c r="AL16" s="6">
        <f ca="1">SUMIFS(Count,Name,AL$9,Year,$B16)</f>
        <v>23214</v>
      </c>
      <c r="AM16" s="6">
        <f ca="1">SUMIFS(Count,Name,AM$9,Year,$B16)</f>
        <v>4463</v>
      </c>
      <c r="AN16" s="6">
        <f ca="1">SUMIFS(Count,Name,AN$9,Year,$B16)</f>
        <v>21018</v>
      </c>
      <c r="AO16" s="6">
        <f ca="1">SUMIFS(Count,Name,AO$9,Year,$B16)</f>
        <v>16204</v>
      </c>
      <c r="AP16" s="6">
        <f ca="1">SUMIFS(Count,Name,AP$9,Year,$B16)</f>
        <v>24682</v>
      </c>
    </row>
    <row r="17" spans="1:42">
      <c r="A17" s="11"/>
      <c r="B17" s="11">
        <f ca="1">IFERROR(__xludf.DUMMYFUNCTION("""COMPUTED_VALUE"""),1980)</f>
        <v>1980</v>
      </c>
      <c r="C17" s="6">
        <f ca="1">SUMIFS(Count,Name,C$9,Year,$B17)</f>
        <v>35813</v>
      </c>
      <c r="D17" s="6">
        <f ca="1">SUMIFS(Count,Name,D$9,Year,$B17)</f>
        <v>19834</v>
      </c>
      <c r="E17" s="6">
        <f ca="1">SUMIFS(Count,Name,E$9,Year,$B17)</f>
        <v>19730</v>
      </c>
      <c r="F17" s="6">
        <f ca="1">SUMIFS(Count,Name,F$9,Year,$B17)</f>
        <v>17610</v>
      </c>
      <c r="G17" s="6">
        <f ca="1">SUMIFS(Count,Name,G$9,Year,$B17)</f>
        <v>7297</v>
      </c>
      <c r="H17" s="6">
        <f ca="1">SUMIFS(Count,Name,H$9,Year,$B17)</f>
        <v>14172</v>
      </c>
      <c r="I17" s="6">
        <f ca="1">SUMIFS(Count,Name,I$9,Year,$B17)</f>
        <v>49089</v>
      </c>
      <c r="J17" s="6">
        <f ca="1">SUMIFS(Count,Name,J$9,Year,$B17)</f>
        <v>29893</v>
      </c>
      <c r="K17" s="6">
        <f ca="1">SUMIFS(Count,Name,K$9,Year,$B17)</f>
        <v>41900</v>
      </c>
      <c r="L17" s="6">
        <f ca="1">SUMIFS(Count,Name,L$9,Year,$B17)</f>
        <v>19530</v>
      </c>
      <c r="M17" s="6">
        <f ca="1">SUMIFS(Count,Name,M$9,Year,$B17)</f>
        <v>9003</v>
      </c>
      <c r="N17" s="6">
        <f ca="1">SUMIFS(Count,Name,N$9,Year,$B17)</f>
        <v>531</v>
      </c>
      <c r="O17" s="6">
        <f ca="1">SUMIFS(Count,Name,O$9,Year,$B17)</f>
        <v>1221</v>
      </c>
      <c r="P17" s="6">
        <f ca="1">SUMIFS(Count,Name,P$9,Year,$B17)</f>
        <v>19973</v>
      </c>
      <c r="Q17" s="6">
        <f ca="1">SUMIFS(Count,Name,Q$9,Year,$B17)</f>
        <v>8521</v>
      </c>
      <c r="R17" s="6">
        <f ca="1">SUMIFS(Count,Name,R$9,Year,$B17)</f>
        <v>39323</v>
      </c>
      <c r="S17" s="6">
        <f ca="1">SUMIFS(Count,Name,S$9,Year,$B17)</f>
        <v>48170</v>
      </c>
      <c r="T17" s="6">
        <f ca="1">SUMIFS(Count,Name,T$9,Year,$B17)</f>
        <v>58381</v>
      </c>
      <c r="U17" s="6">
        <f ca="1">SUMIFS(Count,Name,U$9,Year,$B17)</f>
        <v>33925</v>
      </c>
      <c r="V17" s="6">
        <f ca="1">SUMIFS(Count,Name,V$9,Year,$B17)</f>
        <v>35280</v>
      </c>
      <c r="W17" s="6">
        <f ca="1">SUMIFS(Count,Name,W$9,Year,$B17)</f>
        <v>18993</v>
      </c>
      <c r="X17" s="6">
        <f ca="1">SUMIFS(Count,Name,X$9,Year,$B17)</f>
        <v>30189</v>
      </c>
      <c r="Y17" s="6">
        <f ca="1">SUMIFS(Count,Name,Y$9,Year,$B17)</f>
        <v>36060</v>
      </c>
      <c r="Z17" s="6">
        <f ca="1">SUMIFS(Count,Name,Z$9,Year,$B17)</f>
        <v>26763</v>
      </c>
      <c r="AA17" s="6">
        <f ca="1">SUMIFS(Count,Name,AA$9,Year,$B17)</f>
        <v>18499</v>
      </c>
      <c r="AB17" s="6">
        <f ca="1">SUMIFS(Count,Name,AB$9,Year,$B17)</f>
        <v>7476</v>
      </c>
      <c r="AC17" s="6">
        <f ca="1">SUMIFS(Count,Name,AC$9,Year,$B17)</f>
        <v>37843</v>
      </c>
      <c r="AD17" s="6">
        <f ca="1">SUMIFS(Count,Name,AD$9,Year,$B17)</f>
        <v>31637</v>
      </c>
      <c r="AE17" s="6">
        <f ca="1">SUMIFS(Count,Name,AE$9,Year,$B17)</f>
        <v>68690</v>
      </c>
      <c r="AF17" s="6">
        <f ca="1">SUMIFS(Count,Name,AF$9,Year,$B17)</f>
        <v>19122</v>
      </c>
      <c r="AG17" s="6">
        <f ca="1">SUMIFS(Count,Name,AG$9,Year,$B17)</f>
        <v>21026</v>
      </c>
      <c r="AH17" s="6">
        <f ca="1">SUMIFS(Count,Name,AH$9,Year,$B17)</f>
        <v>19921</v>
      </c>
      <c r="AI17" s="6">
        <f ca="1">SUMIFS(Count,Name,AI$9,Year,$B17)</f>
        <v>1118</v>
      </c>
      <c r="AJ17" s="6">
        <f ca="1">SUMIFS(Count,Name,AJ$9,Year,$B17)</f>
        <v>11622</v>
      </c>
      <c r="AK17" s="6">
        <f ca="1">SUMIFS(Count,Name,AK$9,Year,$B17)</f>
        <v>34273</v>
      </c>
      <c r="AL17" s="6">
        <f ca="1">SUMIFS(Count,Name,AL$9,Year,$B17)</f>
        <v>24804</v>
      </c>
      <c r="AM17" s="6">
        <f ca="1">SUMIFS(Count,Name,AM$9,Year,$B17)</f>
        <v>4920</v>
      </c>
      <c r="AN17" s="6">
        <f ca="1">SUMIFS(Count,Name,AN$9,Year,$B17)</f>
        <v>25757</v>
      </c>
      <c r="AO17" s="6">
        <f ca="1">SUMIFS(Count,Name,AO$9,Year,$B17)</f>
        <v>17842</v>
      </c>
      <c r="AP17" s="6">
        <f ca="1">SUMIFS(Count,Name,AP$9,Year,$B17)</f>
        <v>25648</v>
      </c>
    </row>
    <row r="18" spans="1:42">
      <c r="A18" s="11"/>
      <c r="B18" s="11">
        <f ca="1">IFERROR(__xludf.DUMMYFUNCTION("""COMPUTED_VALUE"""),1981)</f>
        <v>1981</v>
      </c>
      <c r="C18" s="6">
        <f ca="1">SUMIFS(Count,Name,C$9,Year,$B18)</f>
        <v>34375</v>
      </c>
      <c r="D18" s="6">
        <f ca="1">SUMIFS(Count,Name,D$9,Year,$B18)</f>
        <v>20346</v>
      </c>
      <c r="E18" s="6">
        <f ca="1">SUMIFS(Count,Name,E$9,Year,$B18)</f>
        <v>20238</v>
      </c>
      <c r="F18" s="6">
        <f ca="1">SUMIFS(Count,Name,F$9,Year,$B18)</f>
        <v>18576</v>
      </c>
      <c r="G18" s="6">
        <f ca="1">SUMIFS(Count,Name,G$9,Year,$B18)</f>
        <v>8876</v>
      </c>
      <c r="H18" s="6">
        <f ca="1">SUMIFS(Count,Name,H$9,Year,$B18)</f>
        <v>20212</v>
      </c>
      <c r="I18" s="6">
        <f ca="1">SUMIFS(Count,Name,I$9,Year,$B18)</f>
        <v>50224</v>
      </c>
      <c r="J18" s="6">
        <f ca="1">SUMIFS(Count,Name,J$9,Year,$B18)</f>
        <v>30995</v>
      </c>
      <c r="K18" s="6">
        <f ca="1">SUMIFS(Count,Name,K$9,Year,$B18)</f>
        <v>40658</v>
      </c>
      <c r="L18" s="6">
        <f ca="1">SUMIFS(Count,Name,L$9,Year,$B18)</f>
        <v>20170</v>
      </c>
      <c r="M18" s="6">
        <f ca="1">SUMIFS(Count,Name,M$9,Year,$B18)</f>
        <v>10800</v>
      </c>
      <c r="N18" s="6">
        <f ca="1">SUMIFS(Count,Name,N$9,Year,$B18)</f>
        <v>534</v>
      </c>
      <c r="O18" s="6">
        <f ca="1">SUMIFS(Count,Name,O$9,Year,$B18)</f>
        <v>1414</v>
      </c>
      <c r="P18" s="6">
        <f ca="1">SUMIFS(Count,Name,P$9,Year,$B18)</f>
        <v>17946</v>
      </c>
      <c r="Q18" s="6">
        <f ca="1">SUMIFS(Count,Name,Q$9,Year,$B18)</f>
        <v>9351</v>
      </c>
      <c r="R18" s="6">
        <f ca="1">SUMIFS(Count,Name,R$9,Year,$B18)</f>
        <v>38301</v>
      </c>
      <c r="S18" s="6">
        <f ca="1">SUMIFS(Count,Name,S$9,Year,$B18)</f>
        <v>41927</v>
      </c>
      <c r="T18" s="6">
        <f ca="1">SUMIFS(Count,Name,T$9,Year,$B18)</f>
        <v>57048</v>
      </c>
      <c r="U18" s="6">
        <f ca="1">SUMIFS(Count,Name,U$9,Year,$B18)</f>
        <v>42537</v>
      </c>
      <c r="V18" s="6">
        <f ca="1">SUMIFS(Count,Name,V$9,Year,$B18)</f>
        <v>34880</v>
      </c>
      <c r="W18" s="6">
        <f ca="1">SUMIFS(Count,Name,W$9,Year,$B18)</f>
        <v>22598</v>
      </c>
      <c r="X18" s="6">
        <f ca="1">SUMIFS(Count,Name,X$9,Year,$B18)</f>
        <v>30766</v>
      </c>
      <c r="Y18" s="6">
        <f ca="1">SUMIFS(Count,Name,Y$9,Year,$B18)</f>
        <v>39041</v>
      </c>
      <c r="Z18" s="6">
        <f ca="1">SUMIFS(Count,Name,Z$9,Year,$B18)</f>
        <v>27311</v>
      </c>
      <c r="AA18" s="6">
        <f ca="1">SUMIFS(Count,Name,AA$9,Year,$B18)</f>
        <v>16689</v>
      </c>
      <c r="AB18" s="6">
        <f ca="1">SUMIFS(Count,Name,AB$9,Year,$B18)</f>
        <v>8813</v>
      </c>
      <c r="AC18" s="6">
        <f ca="1">SUMIFS(Count,Name,AC$9,Year,$B18)</f>
        <v>43334</v>
      </c>
      <c r="AD18" s="6">
        <f ca="1">SUMIFS(Count,Name,AD$9,Year,$B18)</f>
        <v>28005</v>
      </c>
      <c r="AE18" s="6">
        <f ca="1">SUMIFS(Count,Name,AE$9,Year,$B18)</f>
        <v>68774</v>
      </c>
      <c r="AF18" s="6">
        <f ca="1">SUMIFS(Count,Name,AF$9,Year,$B18)</f>
        <v>17778</v>
      </c>
      <c r="AG18" s="6">
        <f ca="1">SUMIFS(Count,Name,AG$9,Year,$B18)</f>
        <v>19778</v>
      </c>
      <c r="AH18" s="6">
        <f ca="1">SUMIFS(Count,Name,AH$9,Year,$B18)</f>
        <v>20313</v>
      </c>
      <c r="AI18" s="6">
        <f ca="1">SUMIFS(Count,Name,AI$9,Year,$B18)</f>
        <v>1027</v>
      </c>
      <c r="AJ18" s="6">
        <f ca="1">SUMIFS(Count,Name,AJ$9,Year,$B18)</f>
        <v>12590</v>
      </c>
      <c r="AK18" s="6">
        <f ca="1">SUMIFS(Count,Name,AK$9,Year,$B18)</f>
        <v>34397</v>
      </c>
      <c r="AL18" s="6">
        <f ca="1">SUMIFS(Count,Name,AL$9,Year,$B18)</f>
        <v>26820</v>
      </c>
      <c r="AM18" s="6">
        <f ca="1">SUMIFS(Count,Name,AM$9,Year,$B18)</f>
        <v>5519</v>
      </c>
      <c r="AN18" s="6">
        <f ca="1">SUMIFS(Count,Name,AN$9,Year,$B18)</f>
        <v>28172</v>
      </c>
      <c r="AO18" s="6">
        <f ca="1">SUMIFS(Count,Name,AO$9,Year,$B18)</f>
        <v>20210</v>
      </c>
      <c r="AP18" s="6">
        <f ca="1">SUMIFS(Count,Name,AP$9,Year,$B18)</f>
        <v>24806</v>
      </c>
    </row>
    <row r="19" spans="1:42">
      <c r="A19" s="11"/>
      <c r="B19" s="11">
        <f ca="1">IFERROR(__xludf.DUMMYFUNCTION("""COMPUTED_VALUE"""),1982)</f>
        <v>1982</v>
      </c>
      <c r="C19" s="6">
        <f ca="1">SUMIFS(Count,Name,C$9,Year,$B19)</f>
        <v>34213</v>
      </c>
      <c r="D19" s="6">
        <f ca="1">SUMIFS(Count,Name,D$9,Year,$B19)</f>
        <v>18800</v>
      </c>
      <c r="E19" s="6">
        <f ca="1">SUMIFS(Count,Name,E$9,Year,$B19)</f>
        <v>22839</v>
      </c>
      <c r="F19" s="6">
        <f ca="1">SUMIFS(Count,Name,F$9,Year,$B19)</f>
        <v>19650</v>
      </c>
      <c r="G19" s="6">
        <f ca="1">SUMIFS(Count,Name,G$9,Year,$B19)</f>
        <v>14856</v>
      </c>
      <c r="H19" s="6">
        <f ca="1">SUMIFS(Count,Name,H$9,Year,$B19)</f>
        <v>20220</v>
      </c>
      <c r="I19" s="6">
        <f ca="1">SUMIFS(Count,Name,I$9,Year,$B19)</f>
        <v>59235</v>
      </c>
      <c r="J19" s="6">
        <f ca="1">SUMIFS(Count,Name,J$9,Year,$B19)</f>
        <v>32660</v>
      </c>
      <c r="K19" s="6">
        <f ca="1">SUMIFS(Count,Name,K$9,Year,$B19)</f>
        <v>40458</v>
      </c>
      <c r="L19" s="6">
        <f ca="1">SUMIFS(Count,Name,L$9,Year,$B19)</f>
        <v>20508</v>
      </c>
      <c r="M19" s="6">
        <f ca="1">SUMIFS(Count,Name,M$9,Year,$B19)</f>
        <v>12519</v>
      </c>
      <c r="N19" s="6">
        <f ca="1">SUMIFS(Count,Name,N$9,Year,$B19)</f>
        <v>561</v>
      </c>
      <c r="O19" s="6">
        <f ca="1">SUMIFS(Count,Name,O$9,Year,$B19)</f>
        <v>1580</v>
      </c>
      <c r="P19" s="6">
        <f ca="1">SUMIFS(Count,Name,P$9,Year,$B19)</f>
        <v>17495</v>
      </c>
      <c r="Q19" s="6">
        <f ca="1">SUMIFS(Count,Name,Q$9,Year,$B19)</f>
        <v>10061</v>
      </c>
      <c r="R19" s="6">
        <f ca="1">SUMIFS(Count,Name,R$9,Year,$B19)</f>
        <v>38878</v>
      </c>
      <c r="S19" s="6">
        <f ca="1">SUMIFS(Count,Name,S$9,Year,$B19)</f>
        <v>40639</v>
      </c>
      <c r="T19" s="6">
        <f ca="1">SUMIFS(Count,Name,T$9,Year,$B19)</f>
        <v>57119</v>
      </c>
      <c r="U19" s="6">
        <f ca="1">SUMIFS(Count,Name,U$9,Year,$B19)</f>
        <v>45453</v>
      </c>
      <c r="V19" s="6">
        <f ca="1">SUMIFS(Count,Name,V$9,Year,$B19)</f>
        <v>34706</v>
      </c>
      <c r="W19" s="6">
        <f ca="1">SUMIFS(Count,Name,W$9,Year,$B19)</f>
        <v>23122</v>
      </c>
      <c r="X19" s="6">
        <f ca="1">SUMIFS(Count,Name,X$9,Year,$B19)</f>
        <v>31051</v>
      </c>
      <c r="Y19" s="6">
        <f ca="1">SUMIFS(Count,Name,Y$9,Year,$B19)</f>
        <v>38012</v>
      </c>
      <c r="Z19" s="6">
        <f ca="1">SUMIFS(Count,Name,Z$9,Year,$B19)</f>
        <v>29111</v>
      </c>
      <c r="AA19" s="6">
        <f ca="1">SUMIFS(Count,Name,AA$9,Year,$B19)</f>
        <v>16101</v>
      </c>
      <c r="AB19" s="6">
        <f ca="1">SUMIFS(Count,Name,AB$9,Year,$B19)</f>
        <v>11591</v>
      </c>
      <c r="AC19" s="6">
        <f ca="1">SUMIFS(Count,Name,AC$9,Year,$B19)</f>
        <v>46063</v>
      </c>
      <c r="AD19" s="6">
        <f ca="1">SUMIFS(Count,Name,AD$9,Year,$B19)</f>
        <v>25867</v>
      </c>
      <c r="AE19" s="6">
        <f ca="1">SUMIFS(Count,Name,AE$9,Year,$B19)</f>
        <v>68240</v>
      </c>
      <c r="AF19" s="6">
        <f ca="1">SUMIFS(Count,Name,AF$9,Year,$B19)</f>
        <v>17767</v>
      </c>
      <c r="AG19" s="6">
        <f ca="1">SUMIFS(Count,Name,AG$9,Year,$B19)</f>
        <v>19646</v>
      </c>
      <c r="AH19" s="6">
        <f ca="1">SUMIFS(Count,Name,AH$9,Year,$B19)</f>
        <v>21707</v>
      </c>
      <c r="AI19" s="6">
        <f ca="1">SUMIFS(Count,Name,AI$9,Year,$B19)</f>
        <v>1126</v>
      </c>
      <c r="AJ19" s="6">
        <f ca="1">SUMIFS(Count,Name,AJ$9,Year,$B19)</f>
        <v>13871</v>
      </c>
      <c r="AK19" s="6">
        <f ca="1">SUMIFS(Count,Name,AK$9,Year,$B19)</f>
        <v>34423</v>
      </c>
      <c r="AL19" s="6">
        <f ca="1">SUMIFS(Count,Name,AL$9,Year,$B19)</f>
        <v>26690</v>
      </c>
      <c r="AM19" s="6">
        <f ca="1">SUMIFS(Count,Name,AM$9,Year,$B19)</f>
        <v>6769</v>
      </c>
      <c r="AN19" s="6">
        <f ca="1">SUMIFS(Count,Name,AN$9,Year,$B19)</f>
        <v>28488</v>
      </c>
      <c r="AO19" s="6">
        <f ca="1">SUMIFS(Count,Name,AO$9,Year,$B19)</f>
        <v>20861</v>
      </c>
      <c r="AP19" s="6">
        <f ca="1">SUMIFS(Count,Name,AP$9,Year,$B19)</f>
        <v>25603</v>
      </c>
    </row>
    <row r="20" spans="1:42">
      <c r="A20" s="11"/>
      <c r="B20" s="11">
        <f ca="1">IFERROR(__xludf.DUMMYFUNCTION("""COMPUTED_VALUE"""),1983)</f>
        <v>1983</v>
      </c>
      <c r="C20" s="6">
        <f ca="1">SUMIFS(Count,Name,C$9,Year,$B20)</f>
        <v>33754</v>
      </c>
      <c r="D20" s="6">
        <f ca="1">SUMIFS(Count,Name,D$9,Year,$B20)</f>
        <v>17096</v>
      </c>
      <c r="E20" s="6">
        <f ca="1">SUMIFS(Count,Name,E$9,Year,$B20)</f>
        <v>25575</v>
      </c>
      <c r="F20" s="6">
        <f ca="1">SUMIFS(Count,Name,F$9,Year,$B20)</f>
        <v>19834</v>
      </c>
      <c r="G20" s="6">
        <f ca="1">SUMIFS(Count,Name,G$9,Year,$B20)</f>
        <v>33293</v>
      </c>
      <c r="H20" s="6">
        <f ca="1">SUMIFS(Count,Name,H$9,Year,$B20)</f>
        <v>23517</v>
      </c>
      <c r="I20" s="6">
        <f ca="1">SUMIFS(Count,Name,I$9,Year,$B20)</f>
        <v>59340</v>
      </c>
      <c r="J20" s="6">
        <f ca="1">SUMIFS(Count,Name,J$9,Year,$B20)</f>
        <v>34753</v>
      </c>
      <c r="K20" s="6">
        <f ca="1">SUMIFS(Count,Name,K$9,Year,$B20)</f>
        <v>39205</v>
      </c>
      <c r="L20" s="6">
        <f ca="1">SUMIFS(Count,Name,L$9,Year,$B20)</f>
        <v>19841</v>
      </c>
      <c r="M20" s="6">
        <f ca="1">SUMIFS(Count,Name,M$9,Year,$B20)</f>
        <v>12376</v>
      </c>
      <c r="N20" s="6">
        <f ca="1">SUMIFS(Count,Name,N$9,Year,$B20)</f>
        <v>553</v>
      </c>
      <c r="O20" s="6">
        <f ca="1">SUMIFS(Count,Name,O$9,Year,$B20)</f>
        <v>2399</v>
      </c>
      <c r="P20" s="6">
        <f ca="1">SUMIFS(Count,Name,P$9,Year,$B20)</f>
        <v>20745</v>
      </c>
      <c r="Q20" s="6">
        <f ca="1">SUMIFS(Count,Name,Q$9,Year,$B20)</f>
        <v>10999</v>
      </c>
      <c r="R20" s="6">
        <f ca="1">SUMIFS(Count,Name,R$9,Year,$B20)</f>
        <v>36342</v>
      </c>
      <c r="S20" s="6">
        <f ca="1">SUMIFS(Count,Name,S$9,Year,$B20)</f>
        <v>35118</v>
      </c>
      <c r="T20" s="6">
        <f ca="1">SUMIFS(Count,Name,T$9,Year,$B20)</f>
        <v>54350</v>
      </c>
      <c r="U20" s="6">
        <f ca="1">SUMIFS(Count,Name,U$9,Year,$B20)</f>
        <v>45281</v>
      </c>
      <c r="V20" s="6">
        <f ca="1">SUMIFS(Count,Name,V$9,Year,$B20)</f>
        <v>33159</v>
      </c>
      <c r="W20" s="6">
        <f ca="1">SUMIFS(Count,Name,W$9,Year,$B20)</f>
        <v>22753</v>
      </c>
      <c r="X20" s="6">
        <f ca="1">SUMIFS(Count,Name,X$9,Year,$B20)</f>
        <v>30455</v>
      </c>
      <c r="Y20" s="6">
        <f ca="1">SUMIFS(Count,Name,Y$9,Year,$B20)</f>
        <v>36696</v>
      </c>
      <c r="Z20" s="6">
        <f ca="1">SUMIFS(Count,Name,Z$9,Year,$B20)</f>
        <v>28304</v>
      </c>
      <c r="AA20" s="6">
        <f ca="1">SUMIFS(Count,Name,AA$9,Year,$B20)</f>
        <v>15370</v>
      </c>
      <c r="AB20" s="6">
        <f ca="1">SUMIFS(Count,Name,AB$9,Year,$B20)</f>
        <v>12944</v>
      </c>
      <c r="AC20" s="6">
        <f ca="1">SUMIFS(Count,Name,AC$9,Year,$B20)</f>
        <v>50215</v>
      </c>
      <c r="AD20" s="6">
        <f ca="1">SUMIFS(Count,Name,AD$9,Year,$B20)</f>
        <v>23474</v>
      </c>
      <c r="AE20" s="6">
        <f ca="1">SUMIFS(Count,Name,AE$9,Year,$B20)</f>
        <v>68000</v>
      </c>
      <c r="AF20" s="6">
        <f ca="1">SUMIFS(Count,Name,AF$9,Year,$B20)</f>
        <v>16837</v>
      </c>
      <c r="AG20" s="6">
        <f ca="1">SUMIFS(Count,Name,AG$9,Year,$B20)</f>
        <v>19891</v>
      </c>
      <c r="AH20" s="6">
        <f ca="1">SUMIFS(Count,Name,AH$9,Year,$B20)</f>
        <v>22399</v>
      </c>
      <c r="AI20" s="6">
        <f ca="1">SUMIFS(Count,Name,AI$9,Year,$B20)</f>
        <v>1090</v>
      </c>
      <c r="AJ20" s="6">
        <f ca="1">SUMIFS(Count,Name,AJ$9,Year,$B20)</f>
        <v>14592</v>
      </c>
      <c r="AK20" s="6">
        <f ca="1">SUMIFS(Count,Name,AK$9,Year,$B20)</f>
        <v>32750</v>
      </c>
      <c r="AL20" s="6">
        <f ca="1">SUMIFS(Count,Name,AL$9,Year,$B20)</f>
        <v>27856</v>
      </c>
      <c r="AM20" s="6">
        <f ca="1">SUMIFS(Count,Name,AM$9,Year,$B20)</f>
        <v>7705</v>
      </c>
      <c r="AN20" s="6">
        <f ca="1">SUMIFS(Count,Name,AN$9,Year,$B20)</f>
        <v>27231</v>
      </c>
      <c r="AO20" s="6">
        <f ca="1">SUMIFS(Count,Name,AO$9,Year,$B20)</f>
        <v>22331</v>
      </c>
      <c r="AP20" s="6">
        <f ca="1">SUMIFS(Count,Name,AP$9,Year,$B20)</f>
        <v>25398</v>
      </c>
    </row>
    <row r="21" spans="1:42">
      <c r="A21" s="11"/>
      <c r="B21" s="11">
        <f ca="1">IFERROR(__xludf.DUMMYFUNCTION("""COMPUTED_VALUE"""),1984)</f>
        <v>1984</v>
      </c>
      <c r="C21" s="6">
        <f ca="1">SUMIFS(Count,Name,C$9,Year,$B21)</f>
        <v>33915</v>
      </c>
      <c r="D21" s="6">
        <f ca="1">SUMIFS(Count,Name,D$9,Year,$B21)</f>
        <v>15991</v>
      </c>
      <c r="E21" s="6">
        <f ca="1">SUMIFS(Count,Name,E$9,Year,$B21)</f>
        <v>25921</v>
      </c>
      <c r="F21" s="6">
        <f ca="1">SUMIFS(Count,Name,F$9,Year,$B21)</f>
        <v>20961</v>
      </c>
      <c r="G21" s="6">
        <f ca="1">SUMIFS(Count,Name,G$9,Year,$B21)</f>
        <v>38776</v>
      </c>
      <c r="H21" s="6">
        <f ca="1">SUMIFS(Count,Name,H$9,Year,$B21)</f>
        <v>25679</v>
      </c>
      <c r="I21" s="6">
        <f ca="1">SUMIFS(Count,Name,I$9,Year,$B21)</f>
        <v>60024</v>
      </c>
      <c r="J21" s="6">
        <f ca="1">SUMIFS(Count,Name,J$9,Year,$B21)</f>
        <v>36537</v>
      </c>
      <c r="K21" s="6">
        <f ca="1">SUMIFS(Count,Name,K$9,Year,$B21)</f>
        <v>38490</v>
      </c>
      <c r="L21" s="6">
        <f ca="1">SUMIFS(Count,Name,L$9,Year,$B21)</f>
        <v>20360</v>
      </c>
      <c r="M21" s="6">
        <f ca="1">SUMIFS(Count,Name,M$9,Year,$B21)</f>
        <v>12786</v>
      </c>
      <c r="N21" s="6">
        <f ca="1">SUMIFS(Count,Name,N$9,Year,$B21)</f>
        <v>678</v>
      </c>
      <c r="O21" s="6">
        <f ca="1">SUMIFS(Count,Name,O$9,Year,$B21)</f>
        <v>2266</v>
      </c>
      <c r="P21" s="6">
        <f ca="1">SUMIFS(Count,Name,P$9,Year,$B21)</f>
        <v>21491</v>
      </c>
      <c r="Q21" s="6">
        <f ca="1">SUMIFS(Count,Name,Q$9,Year,$B21)</f>
        <v>11356</v>
      </c>
      <c r="R21" s="6">
        <f ca="1">SUMIFS(Count,Name,R$9,Year,$B21)</f>
        <v>35867</v>
      </c>
      <c r="S21" s="6">
        <f ca="1">SUMIFS(Count,Name,S$9,Year,$B21)</f>
        <v>29953</v>
      </c>
      <c r="T21" s="6">
        <f ca="1">SUMIFS(Count,Name,T$9,Year,$B21)</f>
        <v>50561</v>
      </c>
      <c r="U21" s="6">
        <f ca="1">SUMIFS(Count,Name,U$9,Year,$B21)</f>
        <v>45857</v>
      </c>
      <c r="V21" s="6">
        <f ca="1">SUMIFS(Count,Name,V$9,Year,$B21)</f>
        <v>32613</v>
      </c>
      <c r="W21" s="6">
        <f ca="1">SUMIFS(Count,Name,W$9,Year,$B21)</f>
        <v>23342</v>
      </c>
      <c r="X21" s="6">
        <f ca="1">SUMIFS(Count,Name,X$9,Year,$B21)</f>
        <v>30513</v>
      </c>
      <c r="Y21" s="6">
        <f ca="1">SUMIFS(Count,Name,Y$9,Year,$B21)</f>
        <v>40270</v>
      </c>
      <c r="Z21" s="6">
        <f ca="1">SUMIFS(Count,Name,Z$9,Year,$B21)</f>
        <v>26773</v>
      </c>
      <c r="AA21" s="6">
        <f ca="1">SUMIFS(Count,Name,AA$9,Year,$B21)</f>
        <v>14445</v>
      </c>
      <c r="AB21" s="6">
        <f ca="1">SUMIFS(Count,Name,AB$9,Year,$B21)</f>
        <v>14474</v>
      </c>
      <c r="AC21" s="6">
        <f ca="1">SUMIFS(Count,Name,AC$9,Year,$B21)</f>
        <v>49782</v>
      </c>
      <c r="AD21" s="6">
        <f ca="1">SUMIFS(Count,Name,AD$9,Year,$B21)</f>
        <v>21895</v>
      </c>
      <c r="AE21" s="6">
        <f ca="1">SUMIFS(Count,Name,AE$9,Year,$B21)</f>
        <v>67749</v>
      </c>
      <c r="AF21" s="6">
        <f ca="1">SUMIFS(Count,Name,AF$9,Year,$B21)</f>
        <v>15498</v>
      </c>
      <c r="AG21" s="6">
        <f ca="1">SUMIFS(Count,Name,AG$9,Year,$B21)</f>
        <v>21017</v>
      </c>
      <c r="AH21" s="6">
        <f ca="1">SUMIFS(Count,Name,AH$9,Year,$B21)</f>
        <v>22271</v>
      </c>
      <c r="AI21" s="6">
        <f ca="1">SUMIFS(Count,Name,AI$9,Year,$B21)</f>
        <v>1166</v>
      </c>
      <c r="AJ21" s="6">
        <f ca="1">SUMIFS(Count,Name,AJ$9,Year,$B21)</f>
        <v>15842</v>
      </c>
      <c r="AK21" s="6">
        <f ca="1">SUMIFS(Count,Name,AK$9,Year,$B21)</f>
        <v>31771</v>
      </c>
      <c r="AL21" s="6">
        <f ca="1">SUMIFS(Count,Name,AL$9,Year,$B21)</f>
        <v>28740</v>
      </c>
      <c r="AM21" s="6">
        <f ca="1">SUMIFS(Count,Name,AM$9,Year,$B21)</f>
        <v>8040</v>
      </c>
      <c r="AN21" s="6">
        <f ca="1">SUMIFS(Count,Name,AN$9,Year,$B21)</f>
        <v>25888</v>
      </c>
      <c r="AO21" s="6">
        <f ca="1">SUMIFS(Count,Name,AO$9,Year,$B21)</f>
        <v>23025</v>
      </c>
      <c r="AP21" s="6">
        <f ca="1">SUMIFS(Count,Name,AP$9,Year,$B21)</f>
        <v>24905</v>
      </c>
    </row>
    <row r="22" spans="1:42">
      <c r="A22" s="11"/>
      <c r="B22" s="11">
        <f ca="1">IFERROR(__xludf.DUMMYFUNCTION("""COMPUTED_VALUE"""),1985)</f>
        <v>1985</v>
      </c>
      <c r="C22" s="6">
        <f ca="1">SUMIFS(Count,Name,C$9,Year,$B22)</f>
        <v>39056</v>
      </c>
      <c r="D22" s="6">
        <f ca="1">SUMIFS(Count,Name,D$9,Year,$B22)</f>
        <v>14428</v>
      </c>
      <c r="E22" s="6">
        <f ca="1">SUMIFS(Count,Name,E$9,Year,$B22)</f>
        <v>30173</v>
      </c>
      <c r="F22" s="6">
        <f ca="1">SUMIFS(Count,Name,F$9,Year,$B22)</f>
        <v>22091</v>
      </c>
      <c r="G22" s="6">
        <f ca="1">SUMIFS(Count,Name,G$9,Year,$B22)</f>
        <v>47008</v>
      </c>
      <c r="H22" s="6">
        <f ca="1">SUMIFS(Count,Name,H$9,Year,$B22)</f>
        <v>29309</v>
      </c>
      <c r="I22" s="6">
        <f ca="1">SUMIFS(Count,Name,I$9,Year,$B22)</f>
        <v>59610</v>
      </c>
      <c r="J22" s="6">
        <f ca="1">SUMIFS(Count,Name,J$9,Year,$B22)</f>
        <v>38563</v>
      </c>
      <c r="K22" s="6">
        <f ca="1">SUMIFS(Count,Name,K$9,Year,$B22)</f>
        <v>38529</v>
      </c>
      <c r="L22" s="6">
        <f ca="1">SUMIFS(Count,Name,L$9,Year,$B22)</f>
        <v>20546</v>
      </c>
      <c r="M22" s="6">
        <f ca="1">SUMIFS(Count,Name,M$9,Year,$B22)</f>
        <v>13137</v>
      </c>
      <c r="N22" s="6">
        <f ca="1">SUMIFS(Count,Name,N$9,Year,$B22)</f>
        <v>946</v>
      </c>
      <c r="O22" s="6">
        <f ca="1">SUMIFS(Count,Name,O$9,Year,$B22)</f>
        <v>2449</v>
      </c>
      <c r="P22" s="6">
        <f ca="1">SUMIFS(Count,Name,P$9,Year,$B22)</f>
        <v>21151</v>
      </c>
      <c r="Q22" s="6">
        <f ca="1">SUMIFS(Count,Name,Q$9,Year,$B22)</f>
        <v>12282</v>
      </c>
      <c r="R22" s="6">
        <f ca="1">SUMIFS(Count,Name,R$9,Year,$B22)</f>
        <v>35865</v>
      </c>
      <c r="S22" s="6">
        <f ca="1">SUMIFS(Count,Name,S$9,Year,$B22)</f>
        <v>26041</v>
      </c>
      <c r="T22" s="6">
        <f ca="1">SUMIFS(Count,Name,T$9,Year,$B22)</f>
        <v>42657</v>
      </c>
      <c r="U22" s="6">
        <f ca="1">SUMIFS(Count,Name,U$9,Year,$B22)</f>
        <v>48346</v>
      </c>
      <c r="V22" s="6">
        <f ca="1">SUMIFS(Count,Name,V$9,Year,$B22)</f>
        <v>31501</v>
      </c>
      <c r="W22" s="6">
        <f ca="1">SUMIFS(Count,Name,W$9,Year,$B22)</f>
        <v>24116</v>
      </c>
      <c r="X22" s="6">
        <f ca="1">SUMIFS(Count,Name,X$9,Year,$B22)</f>
        <v>30221</v>
      </c>
      <c r="Y22" s="6">
        <f ca="1">SUMIFS(Count,Name,Y$9,Year,$B22)</f>
        <v>42206</v>
      </c>
      <c r="Z22" s="6">
        <f ca="1">SUMIFS(Count,Name,Z$9,Year,$B22)</f>
        <v>25536</v>
      </c>
      <c r="AA22" s="6">
        <f ca="1">SUMIFS(Count,Name,AA$9,Year,$B22)</f>
        <v>14913</v>
      </c>
      <c r="AB22" s="6">
        <f ca="1">SUMIFS(Count,Name,AB$9,Year,$B22)</f>
        <v>15768</v>
      </c>
      <c r="AC22" s="6">
        <f ca="1">SUMIFS(Count,Name,AC$9,Year,$B22)</f>
        <v>47088</v>
      </c>
      <c r="AD22" s="6">
        <f ca="1">SUMIFS(Count,Name,AD$9,Year,$B22)</f>
        <v>19964</v>
      </c>
      <c r="AE22" s="6">
        <f ca="1">SUMIFS(Count,Name,AE$9,Year,$B22)</f>
        <v>64924</v>
      </c>
      <c r="AF22" s="6">
        <f ca="1">SUMIFS(Count,Name,AF$9,Year,$B22)</f>
        <v>13975</v>
      </c>
      <c r="AG22" s="6">
        <f ca="1">SUMIFS(Count,Name,AG$9,Year,$B22)</f>
        <v>22391</v>
      </c>
      <c r="AH22" s="6">
        <f ca="1">SUMIFS(Count,Name,AH$9,Year,$B22)</f>
        <v>22967</v>
      </c>
      <c r="AI22" s="6">
        <f ca="1">SUMIFS(Count,Name,AI$9,Year,$B22)</f>
        <v>1025</v>
      </c>
      <c r="AJ22" s="6">
        <f ca="1">SUMIFS(Count,Name,AJ$9,Year,$B22)</f>
        <v>16362</v>
      </c>
      <c r="AK22" s="6">
        <f ca="1">SUMIFS(Count,Name,AK$9,Year,$B22)</f>
        <v>32096</v>
      </c>
      <c r="AL22" s="6">
        <f ca="1">SUMIFS(Count,Name,AL$9,Year,$B22)</f>
        <v>29913</v>
      </c>
      <c r="AM22" s="6">
        <f ca="1">SUMIFS(Count,Name,AM$9,Year,$B22)</f>
        <v>10658</v>
      </c>
      <c r="AN22" s="6">
        <f ca="1">SUMIFS(Count,Name,AN$9,Year,$B22)</f>
        <v>24880</v>
      </c>
      <c r="AO22" s="6">
        <f ca="1">SUMIFS(Count,Name,AO$9,Year,$B22)</f>
        <v>23244</v>
      </c>
      <c r="AP22" s="6">
        <f ca="1">SUMIFS(Count,Name,AP$9,Year,$B22)</f>
        <v>24613</v>
      </c>
    </row>
    <row r="23" spans="1:42">
      <c r="A23" s="11"/>
      <c r="B23" s="11">
        <f ca="1">IFERROR(__xludf.DUMMYFUNCTION("""COMPUTED_VALUE"""),1986)</f>
        <v>1986</v>
      </c>
      <c r="C23" s="6">
        <f ca="1">SUMIFS(Count,Name,C$9,Year,$B23)</f>
        <v>40532</v>
      </c>
      <c r="D23" s="6">
        <f ca="1">SUMIFS(Count,Name,D$9,Year,$B23)</f>
        <v>13455</v>
      </c>
      <c r="E23" s="6">
        <f ca="1">SUMIFS(Count,Name,E$9,Year,$B23)</f>
        <v>33859</v>
      </c>
      <c r="F23" s="6">
        <f ca="1">SUMIFS(Count,Name,F$9,Year,$B23)</f>
        <v>21956</v>
      </c>
      <c r="G23" s="6">
        <f ca="1">SUMIFS(Count,Name,G$9,Year,$B23)</f>
        <v>49672</v>
      </c>
      <c r="H23" s="6">
        <f ca="1">SUMIFS(Count,Name,H$9,Year,$B23)</f>
        <v>27255</v>
      </c>
      <c r="I23" s="6">
        <f ca="1">SUMIFS(Count,Name,I$9,Year,$B23)</f>
        <v>56698</v>
      </c>
      <c r="J23" s="6">
        <f ca="1">SUMIFS(Count,Name,J$9,Year,$B23)</f>
        <v>36577</v>
      </c>
      <c r="K23" s="6">
        <f ca="1">SUMIFS(Count,Name,K$9,Year,$B23)</f>
        <v>37154</v>
      </c>
      <c r="L23" s="6">
        <f ca="1">SUMIFS(Count,Name,L$9,Year,$B23)</f>
        <v>19076</v>
      </c>
      <c r="M23" s="6">
        <f ca="1">SUMIFS(Count,Name,M$9,Year,$B23)</f>
        <v>13236</v>
      </c>
      <c r="N23" s="6">
        <f ca="1">SUMIFS(Count,Name,N$9,Year,$B23)</f>
        <v>1258</v>
      </c>
      <c r="O23" s="6">
        <f ca="1">SUMIFS(Count,Name,O$9,Year,$B23)</f>
        <v>3388</v>
      </c>
      <c r="P23" s="6">
        <f ca="1">SUMIFS(Count,Name,P$9,Year,$B23)</f>
        <v>19789</v>
      </c>
      <c r="Q23" s="6">
        <f ca="1">SUMIFS(Count,Name,Q$9,Year,$B23)</f>
        <v>13653</v>
      </c>
      <c r="R23" s="6">
        <f ca="1">SUMIFS(Count,Name,R$9,Year,$B23)</f>
        <v>34047</v>
      </c>
      <c r="S23" s="6">
        <f ca="1">SUMIFS(Count,Name,S$9,Year,$B23)</f>
        <v>22407</v>
      </c>
      <c r="T23" s="6">
        <f ca="1">SUMIFS(Count,Name,T$9,Year,$B23)</f>
        <v>36185</v>
      </c>
      <c r="U23" s="6">
        <f ca="1">SUMIFS(Count,Name,U$9,Year,$B23)</f>
        <v>52682</v>
      </c>
      <c r="V23" s="6">
        <f ca="1">SUMIFS(Count,Name,V$9,Year,$B23)</f>
        <v>30217</v>
      </c>
      <c r="W23" s="6">
        <f ca="1">SUMIFS(Count,Name,W$9,Year,$B23)</f>
        <v>23973</v>
      </c>
      <c r="X23" s="6">
        <f ca="1">SUMIFS(Count,Name,X$9,Year,$B23)</f>
        <v>28835</v>
      </c>
      <c r="Y23" s="6">
        <f ca="1">SUMIFS(Count,Name,Y$9,Year,$B23)</f>
        <v>37544</v>
      </c>
      <c r="Z23" s="6">
        <f ca="1">SUMIFS(Count,Name,Z$9,Year,$B23)</f>
        <v>26635</v>
      </c>
      <c r="AA23" s="6">
        <f ca="1">SUMIFS(Count,Name,AA$9,Year,$B23)</f>
        <v>14416</v>
      </c>
      <c r="AB23" s="6">
        <f ca="1">SUMIFS(Count,Name,AB$9,Year,$B23)</f>
        <v>16681</v>
      </c>
      <c r="AC23" s="6">
        <f ca="1">SUMIFS(Count,Name,AC$9,Year,$B23)</f>
        <v>46927</v>
      </c>
      <c r="AD23" s="6">
        <f ca="1">SUMIFS(Count,Name,AD$9,Year,$B23)</f>
        <v>17668</v>
      </c>
      <c r="AE23" s="6">
        <f ca="1">SUMIFS(Count,Name,AE$9,Year,$B23)</f>
        <v>64228</v>
      </c>
      <c r="AF23" s="6">
        <f ca="1">SUMIFS(Count,Name,AF$9,Year,$B23)</f>
        <v>13302</v>
      </c>
      <c r="AG23" s="6">
        <f ca="1">SUMIFS(Count,Name,AG$9,Year,$B23)</f>
        <v>22800</v>
      </c>
      <c r="AH23" s="6">
        <f ca="1">SUMIFS(Count,Name,AH$9,Year,$B23)</f>
        <v>21291</v>
      </c>
      <c r="AI23" s="6">
        <f ca="1">SUMIFS(Count,Name,AI$9,Year,$B23)</f>
        <v>1233</v>
      </c>
      <c r="AJ23" s="6">
        <f ca="1">SUMIFS(Count,Name,AJ$9,Year,$B23)</f>
        <v>15455</v>
      </c>
      <c r="AK23" s="6">
        <f ca="1">SUMIFS(Count,Name,AK$9,Year,$B23)</f>
        <v>31355</v>
      </c>
      <c r="AL23" s="6">
        <f ca="1">SUMIFS(Count,Name,AL$9,Year,$B23)</f>
        <v>29523</v>
      </c>
      <c r="AM23" s="6">
        <f ca="1">SUMIFS(Count,Name,AM$9,Year,$B23)</f>
        <v>14092</v>
      </c>
      <c r="AN23" s="6">
        <f ca="1">SUMIFS(Count,Name,AN$9,Year,$B23)</f>
        <v>28161</v>
      </c>
      <c r="AO23" s="6">
        <f ca="1">SUMIFS(Count,Name,AO$9,Year,$B23)</f>
        <v>22647</v>
      </c>
      <c r="AP23" s="6">
        <f ca="1">SUMIFS(Count,Name,AP$9,Year,$B23)</f>
        <v>24331</v>
      </c>
    </row>
    <row r="24" spans="1:42">
      <c r="A24" s="11"/>
      <c r="B24" s="11">
        <f ca="1">IFERROR(__xludf.DUMMYFUNCTION("""COMPUTED_VALUE"""),1987)</f>
        <v>1987</v>
      </c>
      <c r="C24" s="6">
        <f ca="1">SUMIFS(Count,Name,C$9,Year,$B24)</f>
        <v>41788</v>
      </c>
      <c r="D24" s="6">
        <f ca="1">SUMIFS(Count,Name,D$9,Year,$B24)</f>
        <v>11786</v>
      </c>
      <c r="E24" s="6">
        <f ca="1">SUMIFS(Count,Name,E$9,Year,$B24)</f>
        <v>36206</v>
      </c>
      <c r="F24" s="6">
        <f ca="1">SUMIFS(Count,Name,F$9,Year,$B24)</f>
        <v>23125</v>
      </c>
      <c r="G24" s="6">
        <f ca="1">SUMIFS(Count,Name,G$9,Year,$B24)</f>
        <v>54853</v>
      </c>
      <c r="H24" s="6">
        <f ca="1">SUMIFS(Count,Name,H$9,Year,$B24)</f>
        <v>24822</v>
      </c>
      <c r="I24" s="6">
        <f ca="1">SUMIFS(Count,Name,I$9,Year,$B24)</f>
        <v>54493</v>
      </c>
      <c r="J24" s="6">
        <f ca="1">SUMIFS(Count,Name,J$9,Year,$B24)</f>
        <v>35870</v>
      </c>
      <c r="K24" s="6">
        <f ca="1">SUMIFS(Count,Name,K$9,Year,$B24)</f>
        <v>36798</v>
      </c>
      <c r="L24" s="6">
        <f ca="1">SUMIFS(Count,Name,L$9,Year,$B24)</f>
        <v>18609</v>
      </c>
      <c r="M24" s="6">
        <f ca="1">SUMIFS(Count,Name,M$9,Year,$B24)</f>
        <v>14710</v>
      </c>
      <c r="N24" s="6">
        <f ca="1">SUMIFS(Count,Name,N$9,Year,$B24)</f>
        <v>1587</v>
      </c>
      <c r="O24" s="6">
        <f ca="1">SUMIFS(Count,Name,O$9,Year,$B24)</f>
        <v>4594</v>
      </c>
      <c r="P24" s="6">
        <f ca="1">SUMIFS(Count,Name,P$9,Year,$B24)</f>
        <v>18982</v>
      </c>
      <c r="Q24" s="6">
        <f ca="1">SUMIFS(Count,Name,Q$9,Year,$B24)</f>
        <v>14323</v>
      </c>
      <c r="R24" s="6">
        <f ca="1">SUMIFS(Count,Name,R$9,Year,$B24)</f>
        <v>32662</v>
      </c>
      <c r="S24" s="6">
        <f ca="1">SUMIFS(Count,Name,S$9,Year,$B24)</f>
        <v>19348</v>
      </c>
      <c r="T24" s="6">
        <f ca="1">SUMIFS(Count,Name,T$9,Year,$B24)</f>
        <v>32705</v>
      </c>
      <c r="U24" s="6">
        <f ca="1">SUMIFS(Count,Name,U$9,Year,$B24)</f>
        <v>55996</v>
      </c>
      <c r="V24" s="6">
        <f ca="1">SUMIFS(Count,Name,V$9,Year,$B24)</f>
        <v>29552</v>
      </c>
      <c r="W24" s="6">
        <f ca="1">SUMIFS(Count,Name,W$9,Year,$B24)</f>
        <v>23117</v>
      </c>
      <c r="X24" s="6">
        <f ca="1">SUMIFS(Count,Name,X$9,Year,$B24)</f>
        <v>28526</v>
      </c>
      <c r="Y24" s="6">
        <f ca="1">SUMIFS(Count,Name,Y$9,Year,$B24)</f>
        <v>40004</v>
      </c>
      <c r="Z24" s="6">
        <f ca="1">SUMIFS(Count,Name,Z$9,Year,$B24)</f>
        <v>31494</v>
      </c>
      <c r="AA24" s="6">
        <f ca="1">SUMIFS(Count,Name,AA$9,Year,$B24)</f>
        <v>13030</v>
      </c>
      <c r="AB24" s="6">
        <f ca="1">SUMIFS(Count,Name,AB$9,Year,$B24)</f>
        <v>16708</v>
      </c>
      <c r="AC24" s="6">
        <f ca="1">SUMIFS(Count,Name,AC$9,Year,$B24)</f>
        <v>46507</v>
      </c>
      <c r="AD24" s="6">
        <f ca="1">SUMIFS(Count,Name,AD$9,Year,$B24)</f>
        <v>17674</v>
      </c>
      <c r="AE24" s="6">
        <f ca="1">SUMIFS(Count,Name,AE$9,Year,$B24)</f>
        <v>63653</v>
      </c>
      <c r="AF24" s="6">
        <f ca="1">SUMIFS(Count,Name,AF$9,Year,$B24)</f>
        <v>13034</v>
      </c>
      <c r="AG24" s="6">
        <f ca="1">SUMIFS(Count,Name,AG$9,Year,$B24)</f>
        <v>23252</v>
      </c>
      <c r="AH24" s="6">
        <f ca="1">SUMIFS(Count,Name,AH$9,Year,$B24)</f>
        <v>20284</v>
      </c>
      <c r="AI24" s="6">
        <f ca="1">SUMIFS(Count,Name,AI$9,Year,$B24)</f>
        <v>1699</v>
      </c>
      <c r="AJ24" s="6">
        <f ca="1">SUMIFS(Count,Name,AJ$9,Year,$B24)</f>
        <v>15644</v>
      </c>
      <c r="AK24" s="6">
        <f ca="1">SUMIFS(Count,Name,AK$9,Year,$B24)</f>
        <v>30235</v>
      </c>
      <c r="AL24" s="6">
        <f ca="1">SUMIFS(Count,Name,AL$9,Year,$B24)</f>
        <v>28489</v>
      </c>
      <c r="AM24" s="6">
        <f ca="1">SUMIFS(Count,Name,AM$9,Year,$B24)</f>
        <v>17944</v>
      </c>
      <c r="AN24" s="6">
        <f ca="1">SUMIFS(Count,Name,AN$9,Year,$B24)</f>
        <v>27894</v>
      </c>
      <c r="AO24" s="6">
        <f ca="1">SUMIFS(Count,Name,AO$9,Year,$B24)</f>
        <v>22405</v>
      </c>
      <c r="AP24" s="6">
        <f ca="1">SUMIFS(Count,Name,AP$9,Year,$B24)</f>
        <v>24201</v>
      </c>
    </row>
    <row r="25" spans="1:42">
      <c r="A25" s="11"/>
      <c r="B25" s="11">
        <f ca="1">IFERROR(__xludf.DUMMYFUNCTION("""COMPUTED_VALUE"""),1988)</f>
        <v>1988</v>
      </c>
      <c r="C25" s="6">
        <f ca="1">SUMIFS(Count,Name,C$9,Year,$B25)</f>
        <v>39458</v>
      </c>
      <c r="D25" s="6">
        <f ca="1">SUMIFS(Count,Name,D$9,Year,$B25)</f>
        <v>10035</v>
      </c>
      <c r="E25" s="6">
        <f ca="1">SUMIFS(Count,Name,E$9,Year,$B25)</f>
        <v>35747</v>
      </c>
      <c r="F25" s="6">
        <f ca="1">SUMIFS(Count,Name,F$9,Year,$B25)</f>
        <v>23641</v>
      </c>
      <c r="G25" s="6">
        <f ca="1">SUMIFS(Count,Name,G$9,Year,$B25)</f>
        <v>49972</v>
      </c>
      <c r="H25" s="6">
        <f ca="1">SUMIFS(Count,Name,H$9,Year,$B25)</f>
        <v>23735</v>
      </c>
      <c r="I25" s="6">
        <f ca="1">SUMIFS(Count,Name,I$9,Year,$B25)</f>
        <v>53010</v>
      </c>
      <c r="J25" s="6">
        <f ca="1">SUMIFS(Count,Name,J$9,Year,$B25)</f>
        <v>34715</v>
      </c>
      <c r="K25" s="6">
        <f ca="1">SUMIFS(Count,Name,K$9,Year,$B25)</f>
        <v>35324</v>
      </c>
      <c r="L25" s="6">
        <f ca="1">SUMIFS(Count,Name,L$9,Year,$B25)</f>
        <v>20040</v>
      </c>
      <c r="M25" s="6">
        <f ca="1">SUMIFS(Count,Name,M$9,Year,$B25)</f>
        <v>15869</v>
      </c>
      <c r="N25" s="6">
        <f ca="1">SUMIFS(Count,Name,N$9,Year,$B25)</f>
        <v>1793</v>
      </c>
      <c r="O25" s="6">
        <f ca="1">SUMIFS(Count,Name,O$9,Year,$B25)</f>
        <v>5561</v>
      </c>
      <c r="P25" s="6">
        <f ca="1">SUMIFS(Count,Name,P$9,Year,$B25)</f>
        <v>18036</v>
      </c>
      <c r="Q25" s="6">
        <f ca="1">SUMIFS(Count,Name,Q$9,Year,$B25)</f>
        <v>15881</v>
      </c>
      <c r="R25" s="6">
        <f ca="1">SUMIFS(Count,Name,R$9,Year,$B25)</f>
        <v>32521</v>
      </c>
      <c r="S25" s="6">
        <f ca="1">SUMIFS(Count,Name,S$9,Year,$B25)</f>
        <v>15914</v>
      </c>
      <c r="T25" s="6">
        <f ca="1">SUMIFS(Count,Name,T$9,Year,$B25)</f>
        <v>27891</v>
      </c>
      <c r="U25" s="6">
        <f ca="1">SUMIFS(Count,Name,U$9,Year,$B25)</f>
        <v>51552</v>
      </c>
      <c r="V25" s="6">
        <f ca="1">SUMIFS(Count,Name,V$9,Year,$B25)</f>
        <v>29423</v>
      </c>
      <c r="W25" s="6">
        <f ca="1">SUMIFS(Count,Name,W$9,Year,$B25)</f>
        <v>24350</v>
      </c>
      <c r="X25" s="6">
        <f ca="1">SUMIFS(Count,Name,X$9,Year,$B25)</f>
        <v>29015</v>
      </c>
      <c r="Y25" s="6">
        <f ca="1">SUMIFS(Count,Name,Y$9,Year,$B25)</f>
        <v>42651</v>
      </c>
      <c r="Z25" s="6">
        <f ca="1">SUMIFS(Count,Name,Z$9,Year,$B25)</f>
        <v>35056</v>
      </c>
      <c r="AA25" s="6">
        <f ca="1">SUMIFS(Count,Name,AA$9,Year,$B25)</f>
        <v>11948</v>
      </c>
      <c r="AB25" s="6">
        <f ca="1">SUMIFS(Count,Name,AB$9,Year,$B25)</f>
        <v>19635</v>
      </c>
      <c r="AC25" s="6">
        <f ca="1">SUMIFS(Count,Name,AC$9,Year,$B25)</f>
        <v>45881</v>
      </c>
      <c r="AD25" s="6">
        <f ca="1">SUMIFS(Count,Name,AD$9,Year,$B25)</f>
        <v>16543</v>
      </c>
      <c r="AE25" s="6">
        <f ca="1">SUMIFS(Count,Name,AE$9,Year,$B25)</f>
        <v>64161</v>
      </c>
      <c r="AF25" s="6">
        <f ca="1">SUMIFS(Count,Name,AF$9,Year,$B25)</f>
        <v>13340</v>
      </c>
      <c r="AG25" s="6">
        <f ca="1">SUMIFS(Count,Name,AG$9,Year,$B25)</f>
        <v>25299</v>
      </c>
      <c r="AH25" s="6">
        <f ca="1">SUMIFS(Count,Name,AH$9,Year,$B25)</f>
        <v>20316</v>
      </c>
      <c r="AI25" s="6">
        <f ca="1">SUMIFS(Count,Name,AI$9,Year,$B25)</f>
        <v>2141</v>
      </c>
      <c r="AJ25" s="6">
        <f ca="1">SUMIFS(Count,Name,AJ$9,Year,$B25)</f>
        <v>15345</v>
      </c>
      <c r="AK25" s="6">
        <f ca="1">SUMIFS(Count,Name,AK$9,Year,$B25)</f>
        <v>30317</v>
      </c>
      <c r="AL25" s="6">
        <f ca="1">SUMIFS(Count,Name,AL$9,Year,$B25)</f>
        <v>27748</v>
      </c>
      <c r="AM25" s="6">
        <f ca="1">SUMIFS(Count,Name,AM$9,Year,$B25)</f>
        <v>20702</v>
      </c>
      <c r="AN25" s="6">
        <f ca="1">SUMIFS(Count,Name,AN$9,Year,$B25)</f>
        <v>28372</v>
      </c>
      <c r="AO25" s="6">
        <f ca="1">SUMIFS(Count,Name,AO$9,Year,$B25)</f>
        <v>22840</v>
      </c>
      <c r="AP25" s="6">
        <f ca="1">SUMIFS(Count,Name,AP$9,Year,$B25)</f>
        <v>24127</v>
      </c>
    </row>
    <row r="26" spans="1:42">
      <c r="A26" s="11"/>
      <c r="B26" s="11">
        <f ca="1">IFERROR(__xludf.DUMMYFUNCTION("""COMPUTED_VALUE"""),1989)</f>
        <v>1989</v>
      </c>
      <c r="C26" s="6">
        <f ca="1">SUMIFS(Count,Name,C$9,Year,$B26)</f>
        <v>36834</v>
      </c>
      <c r="D26" s="6">
        <f ca="1">SUMIFS(Count,Name,D$9,Year,$B26)</f>
        <v>8898</v>
      </c>
      <c r="E26" s="6">
        <f ca="1">SUMIFS(Count,Name,E$9,Year,$B26)</f>
        <v>34814</v>
      </c>
      <c r="F26" s="6">
        <f ca="1">SUMIFS(Count,Name,F$9,Year,$B26)</f>
        <v>24424</v>
      </c>
      <c r="G26" s="6">
        <f ca="1">SUMIFS(Count,Name,G$9,Year,$B26)</f>
        <v>47586</v>
      </c>
      <c r="H26" s="6">
        <f ca="1">SUMIFS(Count,Name,H$9,Year,$B26)</f>
        <v>23310</v>
      </c>
      <c r="I26" s="6">
        <f ca="1">SUMIFS(Count,Name,I$9,Year,$B26)</f>
        <v>53186</v>
      </c>
      <c r="J26" s="6">
        <f ca="1">SUMIFS(Count,Name,J$9,Year,$B26)</f>
        <v>35011</v>
      </c>
      <c r="K26" s="6">
        <f ca="1">SUMIFS(Count,Name,K$9,Year,$B26)</f>
        <v>35223</v>
      </c>
      <c r="L26" s="6">
        <f ca="1">SUMIFS(Count,Name,L$9,Year,$B26)</f>
        <v>20296</v>
      </c>
      <c r="M26" s="6">
        <f ca="1">SUMIFS(Count,Name,M$9,Year,$B26)</f>
        <v>17323</v>
      </c>
      <c r="N26" s="6">
        <f ca="1">SUMIFS(Count,Name,N$9,Year,$B26)</f>
        <v>1938</v>
      </c>
      <c r="O26" s="6">
        <f ca="1">SUMIFS(Count,Name,O$9,Year,$B26)</f>
        <v>7831</v>
      </c>
      <c r="P26" s="6">
        <f ca="1">SUMIFS(Count,Name,P$9,Year,$B26)</f>
        <v>16246</v>
      </c>
      <c r="Q26" s="6">
        <f ca="1">SUMIFS(Count,Name,Q$9,Year,$B26)</f>
        <v>17833</v>
      </c>
      <c r="R26" s="6">
        <f ca="1">SUMIFS(Count,Name,R$9,Year,$B26)</f>
        <v>32712</v>
      </c>
      <c r="S26" s="6">
        <f ca="1">SUMIFS(Count,Name,S$9,Year,$B26)</f>
        <v>12612</v>
      </c>
      <c r="T26" s="6">
        <f ca="1">SUMIFS(Count,Name,T$9,Year,$B26)</f>
        <v>23999</v>
      </c>
      <c r="U26" s="6">
        <f ca="1">SUMIFS(Count,Name,U$9,Year,$B26)</f>
        <v>47889</v>
      </c>
      <c r="V26" s="6">
        <f ca="1">SUMIFS(Count,Name,V$9,Year,$B26)</f>
        <v>29854</v>
      </c>
      <c r="W26" s="6">
        <f ca="1">SUMIFS(Count,Name,W$9,Year,$B26)</f>
        <v>23605</v>
      </c>
      <c r="X26" s="6">
        <f ca="1">SUMIFS(Count,Name,X$9,Year,$B26)</f>
        <v>29880</v>
      </c>
      <c r="Y26" s="6">
        <f ca="1">SUMIFS(Count,Name,Y$9,Year,$B26)</f>
        <v>44097</v>
      </c>
      <c r="Z26" s="6">
        <f ca="1">SUMIFS(Count,Name,Z$9,Year,$B26)</f>
        <v>32849</v>
      </c>
      <c r="AA26" s="6">
        <f ca="1">SUMIFS(Count,Name,AA$9,Year,$B26)</f>
        <v>11034</v>
      </c>
      <c r="AB26" s="6">
        <f ca="1">SUMIFS(Count,Name,AB$9,Year,$B26)</f>
        <v>21066</v>
      </c>
      <c r="AC26" s="6">
        <f ca="1">SUMIFS(Count,Name,AC$9,Year,$B26)</f>
        <v>45379</v>
      </c>
      <c r="AD26" s="6">
        <f ca="1">SUMIFS(Count,Name,AD$9,Year,$B26)</f>
        <v>15205</v>
      </c>
      <c r="AE26" s="6">
        <f ca="1">SUMIFS(Count,Name,AE$9,Year,$B26)</f>
        <v>65408</v>
      </c>
      <c r="AF26" s="6">
        <f ca="1">SUMIFS(Count,Name,AF$9,Year,$B26)</f>
        <v>13375</v>
      </c>
      <c r="AG26" s="6">
        <f ca="1">SUMIFS(Count,Name,AG$9,Year,$B26)</f>
        <v>28227</v>
      </c>
      <c r="AH26" s="6">
        <f ca="1">SUMIFS(Count,Name,AH$9,Year,$B26)</f>
        <v>19032</v>
      </c>
      <c r="AI26" s="6">
        <f ca="1">SUMIFS(Count,Name,AI$9,Year,$B26)</f>
        <v>2439</v>
      </c>
      <c r="AJ26" s="6">
        <f ca="1">SUMIFS(Count,Name,AJ$9,Year,$B26)</f>
        <v>15357</v>
      </c>
      <c r="AK26" s="6">
        <f ca="1">SUMIFS(Count,Name,AK$9,Year,$B26)</f>
        <v>30069</v>
      </c>
      <c r="AL26" s="6">
        <f ca="1">SUMIFS(Count,Name,AL$9,Year,$B26)</f>
        <v>28413</v>
      </c>
      <c r="AM26" s="6">
        <f ca="1">SUMIFS(Count,Name,AM$9,Year,$B26)</f>
        <v>24792</v>
      </c>
      <c r="AN26" s="6">
        <f ca="1">SUMIFS(Count,Name,AN$9,Year,$B26)</f>
        <v>27792</v>
      </c>
      <c r="AO26" s="6">
        <f ca="1">SUMIFS(Count,Name,AO$9,Year,$B26)</f>
        <v>22766</v>
      </c>
      <c r="AP26" s="6">
        <f ca="1">SUMIFS(Count,Name,AP$9,Year,$B26)</f>
        <v>24673</v>
      </c>
    </row>
    <row r="27" spans="1:42">
      <c r="A27" s="11"/>
      <c r="B27" s="11">
        <f ca="1">IFERROR(__xludf.DUMMYFUNCTION("""COMPUTED_VALUE"""),1990)</f>
        <v>1990</v>
      </c>
      <c r="C27" s="6">
        <f ca="1">SUMIFS(Count,Name,C$9,Year,$B27)</f>
        <v>34413</v>
      </c>
      <c r="D27" s="6">
        <f ca="1">SUMIFS(Count,Name,D$9,Year,$B27)</f>
        <v>8463</v>
      </c>
      <c r="E27" s="6">
        <f ca="1">SUMIFS(Count,Name,E$9,Year,$B27)</f>
        <v>33670</v>
      </c>
      <c r="F27" s="6">
        <f ca="1">SUMIFS(Count,Name,F$9,Year,$B27)</f>
        <v>25084</v>
      </c>
      <c r="G27" s="6">
        <f ca="1">SUMIFS(Count,Name,G$9,Year,$B27)</f>
        <v>45561</v>
      </c>
      <c r="H27" s="6">
        <f ca="1">SUMIFS(Count,Name,H$9,Year,$B27)</f>
        <v>22162</v>
      </c>
      <c r="I27" s="6">
        <f ca="1">SUMIFS(Count,Name,I$9,Year,$B27)</f>
        <v>52353</v>
      </c>
      <c r="J27" s="6">
        <f ca="1">SUMIFS(Count,Name,J$9,Year,$B27)</f>
        <v>33827</v>
      </c>
      <c r="K27" s="6">
        <f ca="1">SUMIFS(Count,Name,K$9,Year,$B27)</f>
        <v>33743</v>
      </c>
      <c r="L27" s="6">
        <f ca="1">SUMIFS(Count,Name,L$9,Year,$B27)</f>
        <v>20749</v>
      </c>
      <c r="M27" s="6">
        <f ca="1">SUMIFS(Count,Name,M$9,Year,$B27)</f>
        <v>19366</v>
      </c>
      <c r="N27" s="6">
        <f ca="1">SUMIFS(Count,Name,N$9,Year,$B27)</f>
        <v>2420</v>
      </c>
      <c r="O27" s="6">
        <f ca="1">SUMIFS(Count,Name,O$9,Year,$B27)</f>
        <v>10279</v>
      </c>
      <c r="P27" s="6">
        <f ca="1">SUMIFS(Count,Name,P$9,Year,$B27)</f>
        <v>14219</v>
      </c>
      <c r="Q27" s="6">
        <f ca="1">SUMIFS(Count,Name,Q$9,Year,$B27)</f>
        <v>22019</v>
      </c>
      <c r="R27" s="6">
        <f ca="1">SUMIFS(Count,Name,R$9,Year,$B27)</f>
        <v>32359</v>
      </c>
      <c r="S27" s="6">
        <f ca="1">SUMIFS(Count,Name,S$9,Year,$B27)</f>
        <v>10695</v>
      </c>
      <c r="T27" s="6">
        <f ca="1">SUMIFS(Count,Name,T$9,Year,$B27)</f>
        <v>22234</v>
      </c>
      <c r="U27" s="6">
        <f ca="1">SUMIFS(Count,Name,U$9,Year,$B27)</f>
        <v>46478</v>
      </c>
      <c r="V27" s="6">
        <f ca="1">SUMIFS(Count,Name,V$9,Year,$B27)</f>
        <v>29087</v>
      </c>
      <c r="W27" s="6">
        <f ca="1">SUMIFS(Count,Name,W$9,Year,$B27)</f>
        <v>24079</v>
      </c>
      <c r="X27" s="6">
        <f ca="1">SUMIFS(Count,Name,X$9,Year,$B27)</f>
        <v>30127</v>
      </c>
      <c r="Y27" s="6">
        <f ca="1">SUMIFS(Count,Name,Y$9,Year,$B27)</f>
        <v>43226</v>
      </c>
      <c r="Z27" s="6">
        <f ca="1">SUMIFS(Count,Name,Z$9,Year,$B27)</f>
        <v>30647</v>
      </c>
      <c r="AA27" s="6">
        <f ca="1">SUMIFS(Count,Name,AA$9,Year,$B27)</f>
        <v>10191</v>
      </c>
      <c r="AB27" s="6">
        <f ca="1">SUMIFS(Count,Name,AB$9,Year,$B27)</f>
        <v>20507</v>
      </c>
      <c r="AC27" s="6">
        <f ca="1">SUMIFS(Count,Name,AC$9,Year,$B27)</f>
        <v>44817</v>
      </c>
      <c r="AD27" s="6">
        <f ca="1">SUMIFS(Count,Name,AD$9,Year,$B27)</f>
        <v>13997</v>
      </c>
      <c r="AE27" s="6">
        <f ca="1">SUMIFS(Count,Name,AE$9,Year,$B27)</f>
        <v>65306</v>
      </c>
      <c r="AF27" s="6">
        <f ca="1">SUMIFS(Count,Name,AF$9,Year,$B27)</f>
        <v>13423</v>
      </c>
      <c r="AG27" s="6">
        <f ca="1">SUMIFS(Count,Name,AG$9,Year,$B27)</f>
        <v>27911</v>
      </c>
      <c r="AH27" s="6">
        <f ca="1">SUMIFS(Count,Name,AH$9,Year,$B27)</f>
        <v>17957</v>
      </c>
      <c r="AI27" s="6">
        <f ca="1">SUMIFS(Count,Name,AI$9,Year,$B27)</f>
        <v>4627</v>
      </c>
      <c r="AJ27" s="6">
        <f ca="1">SUMIFS(Count,Name,AJ$9,Year,$B27)</f>
        <v>15709</v>
      </c>
      <c r="AK27" s="6">
        <f ca="1">SUMIFS(Count,Name,AK$9,Year,$B27)</f>
        <v>28881</v>
      </c>
      <c r="AL27" s="6">
        <f ca="1">SUMIFS(Count,Name,AL$9,Year,$B27)</f>
        <v>29254</v>
      </c>
      <c r="AM27" s="6">
        <f ca="1">SUMIFS(Count,Name,AM$9,Year,$B27)</f>
        <v>25868</v>
      </c>
      <c r="AN27" s="6">
        <f ca="1">SUMIFS(Count,Name,AN$9,Year,$B27)</f>
        <v>25822</v>
      </c>
      <c r="AO27" s="6">
        <f ca="1">SUMIFS(Count,Name,AO$9,Year,$B27)</f>
        <v>24864</v>
      </c>
      <c r="AP27" s="6">
        <f ca="1">SUMIFS(Count,Name,AP$9,Year,$B27)</f>
        <v>24905</v>
      </c>
    </row>
    <row r="28" spans="1:42">
      <c r="A28" s="11"/>
      <c r="B28" s="11">
        <f ca="1">IFERROR(__xludf.DUMMYFUNCTION("""COMPUTED_VALUE"""),1991)</f>
        <v>1991</v>
      </c>
      <c r="C28" s="6">
        <f ca="1">SUMIFS(Count,Name,C$9,Year,$B28)</f>
        <v>28895</v>
      </c>
      <c r="D28" s="6">
        <f ca="1">SUMIFS(Count,Name,D$9,Year,$B28)</f>
        <v>7275</v>
      </c>
      <c r="E28" s="6">
        <f ca="1">SUMIFS(Count,Name,E$9,Year,$B28)</f>
        <v>31542</v>
      </c>
      <c r="F28" s="6">
        <f ca="1">SUMIFS(Count,Name,F$9,Year,$B28)</f>
        <v>24443</v>
      </c>
      <c r="G28" s="6">
        <f ca="1">SUMIFS(Count,Name,G$9,Year,$B28)</f>
        <v>43480</v>
      </c>
      <c r="H28" s="6">
        <f ca="1">SUMIFS(Count,Name,H$9,Year,$B28)</f>
        <v>26019</v>
      </c>
      <c r="I28" s="6">
        <f ca="1">SUMIFS(Count,Name,I$9,Year,$B28)</f>
        <v>47108</v>
      </c>
      <c r="J28" s="6">
        <f ca="1">SUMIFS(Count,Name,J$9,Year,$B28)</f>
        <v>30927</v>
      </c>
      <c r="K28" s="6">
        <f ca="1">SUMIFS(Count,Name,K$9,Year,$B28)</f>
        <v>30417</v>
      </c>
      <c r="L28" s="6">
        <f ca="1">SUMIFS(Count,Name,L$9,Year,$B28)</f>
        <v>20395</v>
      </c>
      <c r="M28" s="6">
        <f ca="1">SUMIFS(Count,Name,M$9,Year,$B28)</f>
        <v>20310</v>
      </c>
      <c r="N28" s="6">
        <f ca="1">SUMIFS(Count,Name,N$9,Year,$B28)</f>
        <v>2595</v>
      </c>
      <c r="O28" s="6">
        <f ca="1">SUMIFS(Count,Name,O$9,Year,$B28)</f>
        <v>10771</v>
      </c>
      <c r="P28" s="6">
        <f ca="1">SUMIFS(Count,Name,P$9,Year,$B28)</f>
        <v>11703</v>
      </c>
      <c r="Q28" s="6">
        <f ca="1">SUMIFS(Count,Name,Q$9,Year,$B28)</f>
        <v>25197</v>
      </c>
      <c r="R28" s="6">
        <f ca="1">SUMIFS(Count,Name,R$9,Year,$B28)</f>
        <v>30514</v>
      </c>
      <c r="S28" s="6">
        <f ca="1">SUMIFS(Count,Name,S$9,Year,$B28)</f>
        <v>9386</v>
      </c>
      <c r="T28" s="6">
        <f ca="1">SUMIFS(Count,Name,T$9,Year,$B28)</f>
        <v>20673</v>
      </c>
      <c r="U28" s="6">
        <f ca="1">SUMIFS(Count,Name,U$9,Year,$B28)</f>
        <v>43397</v>
      </c>
      <c r="V28" s="6">
        <f ca="1">SUMIFS(Count,Name,V$9,Year,$B28)</f>
        <v>27802</v>
      </c>
      <c r="W28" s="6">
        <f ca="1">SUMIFS(Count,Name,W$9,Year,$B28)</f>
        <v>22974</v>
      </c>
      <c r="X28" s="6">
        <f ca="1">SUMIFS(Count,Name,X$9,Year,$B28)</f>
        <v>29835</v>
      </c>
      <c r="Y28" s="6">
        <f ca="1">SUMIFS(Count,Name,Y$9,Year,$B28)</f>
        <v>41225</v>
      </c>
      <c r="Z28" s="6">
        <f ca="1">SUMIFS(Count,Name,Z$9,Year,$B28)</f>
        <v>26793</v>
      </c>
      <c r="AA28" s="6">
        <f ca="1">SUMIFS(Count,Name,AA$9,Year,$B28)</f>
        <v>9799</v>
      </c>
      <c r="AB28" s="6">
        <f ca="1">SUMIFS(Count,Name,AB$9,Year,$B28)</f>
        <v>18410</v>
      </c>
      <c r="AC28" s="6">
        <f ca="1">SUMIFS(Count,Name,AC$9,Year,$B28)</f>
        <v>41644</v>
      </c>
      <c r="AD28" s="6">
        <f ca="1">SUMIFS(Count,Name,AD$9,Year,$B28)</f>
        <v>13347</v>
      </c>
      <c r="AE28" s="6">
        <f ca="1">SUMIFS(Count,Name,AE$9,Year,$B28)</f>
        <v>60799</v>
      </c>
      <c r="AF28" s="6">
        <f ca="1">SUMIFS(Count,Name,AF$9,Year,$B28)</f>
        <v>12212</v>
      </c>
      <c r="AG28" s="6">
        <f ca="1">SUMIFS(Count,Name,AG$9,Year,$B28)</f>
        <v>27358</v>
      </c>
      <c r="AH28" s="6">
        <f ca="1">SUMIFS(Count,Name,AH$9,Year,$B28)</f>
        <v>16049</v>
      </c>
      <c r="AI28" s="6">
        <f ca="1">SUMIFS(Count,Name,AI$9,Year,$B28)</f>
        <v>5601</v>
      </c>
      <c r="AJ28" s="6">
        <f ca="1">SUMIFS(Count,Name,AJ$9,Year,$B28)</f>
        <v>16342</v>
      </c>
      <c r="AK28" s="6">
        <f ca="1">SUMIFS(Count,Name,AK$9,Year,$B28)</f>
        <v>26834</v>
      </c>
      <c r="AL28" s="6">
        <f ca="1">SUMIFS(Count,Name,AL$9,Year,$B28)</f>
        <v>27534</v>
      </c>
      <c r="AM28" s="6">
        <f ca="1">SUMIFS(Count,Name,AM$9,Year,$B28)</f>
        <v>25647</v>
      </c>
      <c r="AN28" s="6">
        <f ca="1">SUMIFS(Count,Name,AN$9,Year,$B28)</f>
        <v>25228</v>
      </c>
      <c r="AO28" s="6">
        <f ca="1">SUMIFS(Count,Name,AO$9,Year,$B28)</f>
        <v>22775</v>
      </c>
      <c r="AP28" s="6">
        <f ca="1">SUMIFS(Count,Name,AP$9,Year,$B28)</f>
        <v>23861</v>
      </c>
    </row>
    <row r="29" spans="1:42">
      <c r="A29" s="11"/>
      <c r="B29" s="11">
        <f ca="1">IFERROR(__xludf.DUMMYFUNCTION("""COMPUTED_VALUE"""),1992)</f>
        <v>1992</v>
      </c>
      <c r="C29" s="6">
        <f ca="1">SUMIFS(Count,Name,C$9,Year,$B29)</f>
        <v>25037</v>
      </c>
      <c r="D29" s="6">
        <f ca="1">SUMIFS(Count,Name,D$9,Year,$B29)</f>
        <v>6341</v>
      </c>
      <c r="E29" s="6">
        <f ca="1">SUMIFS(Count,Name,E$9,Year,$B29)</f>
        <v>30538</v>
      </c>
      <c r="F29" s="6">
        <f ca="1">SUMIFS(Count,Name,F$9,Year,$B29)</f>
        <v>23171</v>
      </c>
      <c r="G29" s="6">
        <f ca="1">SUMIFS(Count,Name,G$9,Year,$B29)</f>
        <v>38458</v>
      </c>
      <c r="H29" s="6">
        <f ca="1">SUMIFS(Count,Name,H$9,Year,$B29)</f>
        <v>29623</v>
      </c>
      <c r="I29" s="6">
        <f ca="1">SUMIFS(Count,Name,I$9,Year,$B29)</f>
        <v>42465</v>
      </c>
      <c r="J29" s="6">
        <f ca="1">SUMIFS(Count,Name,J$9,Year,$B29)</f>
        <v>29156</v>
      </c>
      <c r="K29" s="6">
        <f ca="1">SUMIFS(Count,Name,K$9,Year,$B29)</f>
        <v>28419</v>
      </c>
      <c r="L29" s="6">
        <f ca="1">SUMIFS(Count,Name,L$9,Year,$B29)</f>
        <v>19034</v>
      </c>
      <c r="M29" s="6">
        <f ca="1">SUMIFS(Count,Name,M$9,Year,$B29)</f>
        <v>21834</v>
      </c>
      <c r="N29" s="6">
        <f ca="1">SUMIFS(Count,Name,N$9,Year,$B29)</f>
        <v>3212</v>
      </c>
      <c r="O29" s="6">
        <f ca="1">SUMIFS(Count,Name,O$9,Year,$B29)</f>
        <v>11495</v>
      </c>
      <c r="P29" s="6">
        <f ca="1">SUMIFS(Count,Name,P$9,Year,$B29)</f>
        <v>9724</v>
      </c>
      <c r="Q29" s="6">
        <f ca="1">SUMIFS(Count,Name,Q$9,Year,$B29)</f>
        <v>25669</v>
      </c>
      <c r="R29" s="6">
        <f ca="1">SUMIFS(Count,Name,R$9,Year,$B29)</f>
        <v>28508</v>
      </c>
      <c r="S29" s="6">
        <f ca="1">SUMIFS(Count,Name,S$9,Year,$B29)</f>
        <v>9245</v>
      </c>
      <c r="T29" s="6">
        <f ca="1">SUMIFS(Count,Name,T$9,Year,$B29)</f>
        <v>17820</v>
      </c>
      <c r="U29" s="6">
        <f ca="1">SUMIFS(Count,Name,U$9,Year,$B29)</f>
        <v>38360</v>
      </c>
      <c r="V29" s="6">
        <f ca="1">SUMIFS(Count,Name,V$9,Year,$B29)</f>
        <v>26249</v>
      </c>
      <c r="W29" s="6">
        <f ca="1">SUMIFS(Count,Name,W$9,Year,$B29)</f>
        <v>21410</v>
      </c>
      <c r="X29" s="6">
        <f ca="1">SUMIFS(Count,Name,X$9,Year,$B29)</f>
        <v>27903</v>
      </c>
      <c r="Y29" s="6">
        <f ca="1">SUMIFS(Count,Name,Y$9,Year,$B29)</f>
        <v>36217</v>
      </c>
      <c r="Z29" s="6">
        <f ca="1">SUMIFS(Count,Name,Z$9,Year,$B29)</f>
        <v>23619</v>
      </c>
      <c r="AA29" s="6">
        <f ca="1">SUMIFS(Count,Name,AA$9,Year,$B29)</f>
        <v>8894</v>
      </c>
      <c r="AB29" s="6">
        <f ca="1">SUMIFS(Count,Name,AB$9,Year,$B29)</f>
        <v>17216</v>
      </c>
      <c r="AC29" s="6">
        <f ca="1">SUMIFS(Count,Name,AC$9,Year,$B29)</f>
        <v>37734</v>
      </c>
      <c r="AD29" s="6">
        <f ca="1">SUMIFS(Count,Name,AD$9,Year,$B29)</f>
        <v>11710</v>
      </c>
      <c r="AE29" s="6">
        <f ca="1">SUMIFS(Count,Name,AE$9,Year,$B29)</f>
        <v>54399</v>
      </c>
      <c r="AF29" s="6">
        <f ca="1">SUMIFS(Count,Name,AF$9,Year,$B29)</f>
        <v>11511</v>
      </c>
      <c r="AG29" s="6">
        <f ca="1">SUMIFS(Count,Name,AG$9,Year,$B29)</f>
        <v>27761</v>
      </c>
      <c r="AH29" s="6">
        <f ca="1">SUMIFS(Count,Name,AH$9,Year,$B29)</f>
        <v>16325</v>
      </c>
      <c r="AI29" s="6">
        <f ca="1">SUMIFS(Count,Name,AI$9,Year,$B29)</f>
        <v>5810</v>
      </c>
      <c r="AJ29" s="6">
        <f ca="1">SUMIFS(Count,Name,AJ$9,Year,$B29)</f>
        <v>15838</v>
      </c>
      <c r="AK29" s="6">
        <f ca="1">SUMIFS(Count,Name,AK$9,Year,$B29)</f>
        <v>24092</v>
      </c>
      <c r="AL29" s="6">
        <f ca="1">SUMIFS(Count,Name,AL$9,Year,$B29)</f>
        <v>27015</v>
      </c>
      <c r="AM29" s="6">
        <f ca="1">SUMIFS(Count,Name,AM$9,Year,$B29)</f>
        <v>24409</v>
      </c>
      <c r="AN29" s="6">
        <f ca="1">SUMIFS(Count,Name,AN$9,Year,$B29)</f>
        <v>24636</v>
      </c>
      <c r="AO29" s="6">
        <f ca="1">SUMIFS(Count,Name,AO$9,Year,$B29)</f>
        <v>19676</v>
      </c>
      <c r="AP29" s="6">
        <f ca="1">SUMIFS(Count,Name,AP$9,Year,$B29)</f>
        <v>23068</v>
      </c>
    </row>
    <row r="30" spans="1:42">
      <c r="A30" s="11"/>
      <c r="B30" s="11">
        <f ca="1">IFERROR(__xludf.DUMMYFUNCTION("""COMPUTED_VALUE"""),1993)</f>
        <v>1993</v>
      </c>
      <c r="C30" s="6">
        <f ca="1">SUMIFS(Count,Name,C$9,Year,$B30)</f>
        <v>20811</v>
      </c>
      <c r="D30" s="6">
        <f ca="1">SUMIFS(Count,Name,D$9,Year,$B30)</f>
        <v>5420</v>
      </c>
      <c r="E30" s="6">
        <f ca="1">SUMIFS(Count,Name,E$9,Year,$B30)</f>
        <v>27320</v>
      </c>
      <c r="F30" s="6">
        <f ca="1">SUMIFS(Count,Name,F$9,Year,$B30)</f>
        <v>21787</v>
      </c>
      <c r="G30" s="6">
        <f ca="1">SUMIFS(Count,Name,G$9,Year,$B30)</f>
        <v>34850</v>
      </c>
      <c r="H30" s="6">
        <f ca="1">SUMIFS(Count,Name,H$9,Year,$B30)</f>
        <v>28737</v>
      </c>
      <c r="I30" s="6">
        <f ca="1">SUMIFS(Count,Name,I$9,Year,$B30)</f>
        <v>38236</v>
      </c>
      <c r="J30" s="6">
        <f ca="1">SUMIFS(Count,Name,J$9,Year,$B30)</f>
        <v>28688</v>
      </c>
      <c r="K30" s="6">
        <f ca="1">SUMIFS(Count,Name,K$9,Year,$B30)</f>
        <v>27037</v>
      </c>
      <c r="L30" s="6">
        <f ca="1">SUMIFS(Count,Name,L$9,Year,$B30)</f>
        <v>17557</v>
      </c>
      <c r="M30" s="6">
        <f ca="1">SUMIFS(Count,Name,M$9,Year,$B30)</f>
        <v>23592</v>
      </c>
      <c r="N30" s="6">
        <f ca="1">SUMIFS(Count,Name,N$9,Year,$B30)</f>
        <v>4108</v>
      </c>
      <c r="O30" s="6">
        <f ca="1">SUMIFS(Count,Name,O$9,Year,$B30)</f>
        <v>12506</v>
      </c>
      <c r="P30" s="6">
        <f ca="1">SUMIFS(Count,Name,P$9,Year,$B30)</f>
        <v>8102</v>
      </c>
      <c r="Q30" s="6">
        <f ca="1">SUMIFS(Count,Name,Q$9,Year,$B30)</f>
        <v>27485</v>
      </c>
      <c r="R30" s="6">
        <f ca="1">SUMIFS(Count,Name,R$9,Year,$B30)</f>
        <v>26253</v>
      </c>
      <c r="S30" s="6">
        <f ca="1">SUMIFS(Count,Name,S$9,Year,$B30)</f>
        <v>8638</v>
      </c>
      <c r="T30" s="6">
        <f ca="1">SUMIFS(Count,Name,T$9,Year,$B30)</f>
        <v>15750</v>
      </c>
      <c r="U30" s="6">
        <f ca="1">SUMIFS(Count,Name,U$9,Year,$B30)</f>
        <v>34990</v>
      </c>
      <c r="V30" s="6">
        <f ca="1">SUMIFS(Count,Name,V$9,Year,$B30)</f>
        <v>24995</v>
      </c>
      <c r="W30" s="6">
        <f ca="1">SUMIFS(Count,Name,W$9,Year,$B30)</f>
        <v>19950</v>
      </c>
      <c r="X30" s="6">
        <f ca="1">SUMIFS(Count,Name,X$9,Year,$B30)</f>
        <v>27011</v>
      </c>
      <c r="Y30" s="6">
        <f ca="1">SUMIFS(Count,Name,Y$9,Year,$B30)</f>
        <v>33586</v>
      </c>
      <c r="Z30" s="6">
        <f ca="1">SUMIFS(Count,Name,Z$9,Year,$B30)</f>
        <v>21541</v>
      </c>
      <c r="AA30" s="6">
        <f ca="1">SUMIFS(Count,Name,AA$9,Year,$B30)</f>
        <v>7966</v>
      </c>
      <c r="AB30" s="6">
        <f ca="1">SUMIFS(Count,Name,AB$9,Year,$B30)</f>
        <v>16191</v>
      </c>
      <c r="AC30" s="6">
        <f ca="1">SUMIFS(Count,Name,AC$9,Year,$B30)</f>
        <v>35773</v>
      </c>
      <c r="AD30" s="6">
        <f ca="1">SUMIFS(Count,Name,AD$9,Year,$B30)</f>
        <v>10224</v>
      </c>
      <c r="AE30" s="6">
        <f ca="1">SUMIFS(Count,Name,AE$9,Year,$B30)</f>
        <v>49564</v>
      </c>
      <c r="AF30" s="6">
        <f ca="1">SUMIFS(Count,Name,AF$9,Year,$B30)</f>
        <v>10192</v>
      </c>
      <c r="AG30" s="6">
        <f ca="1">SUMIFS(Count,Name,AG$9,Year,$B30)</f>
        <v>28108</v>
      </c>
      <c r="AH30" s="6">
        <f ca="1">SUMIFS(Count,Name,AH$9,Year,$B30)</f>
        <v>16182</v>
      </c>
      <c r="AI30" s="6">
        <f ca="1">SUMIFS(Count,Name,AI$9,Year,$B30)</f>
        <v>6342</v>
      </c>
      <c r="AJ30" s="6">
        <f ca="1">SUMIFS(Count,Name,AJ$9,Year,$B30)</f>
        <v>15973</v>
      </c>
      <c r="AK30" s="6">
        <f ca="1">SUMIFS(Count,Name,AK$9,Year,$B30)</f>
        <v>22447</v>
      </c>
      <c r="AL30" s="6">
        <f ca="1">SUMIFS(Count,Name,AL$9,Year,$B30)</f>
        <v>26727</v>
      </c>
      <c r="AM30" s="6">
        <f ca="1">SUMIFS(Count,Name,AM$9,Year,$B30)</f>
        <v>23668</v>
      </c>
      <c r="AN30" s="6">
        <f ca="1">SUMIFS(Count,Name,AN$9,Year,$B30)</f>
        <v>24254</v>
      </c>
      <c r="AO30" s="6">
        <f ca="1">SUMIFS(Count,Name,AO$9,Year,$B30)</f>
        <v>17186</v>
      </c>
      <c r="AP30" s="6">
        <f ca="1">SUMIFS(Count,Name,AP$9,Year,$B30)</f>
        <v>22216</v>
      </c>
    </row>
    <row r="31" spans="1:42">
      <c r="A31" s="11"/>
      <c r="B31" s="11">
        <f ca="1">IFERROR(__xludf.DUMMYFUNCTION("""COMPUTED_VALUE"""),1994)</f>
        <v>1994</v>
      </c>
      <c r="C31" s="6">
        <f ca="1">SUMIFS(Count,Name,C$9,Year,$B31)</f>
        <v>18719</v>
      </c>
      <c r="D31" s="6">
        <f ca="1">SUMIFS(Count,Name,D$9,Year,$B31)</f>
        <v>4691</v>
      </c>
      <c r="E31" s="6">
        <f ca="1">SUMIFS(Count,Name,E$9,Year,$B31)</f>
        <v>26013</v>
      </c>
      <c r="F31" s="6">
        <f ca="1">SUMIFS(Count,Name,F$9,Year,$B31)</f>
        <v>21600</v>
      </c>
      <c r="G31" s="6">
        <f ca="1">SUMIFS(Count,Name,G$9,Year,$B31)</f>
        <v>30282</v>
      </c>
      <c r="H31" s="6">
        <f ca="1">SUMIFS(Count,Name,H$9,Year,$B31)</f>
        <v>29488</v>
      </c>
      <c r="I31" s="6">
        <f ca="1">SUMIFS(Count,Name,I$9,Year,$B31)</f>
        <v>34804</v>
      </c>
      <c r="J31" s="6">
        <f ca="1">SUMIFS(Count,Name,J$9,Year,$B31)</f>
        <v>28060</v>
      </c>
      <c r="K31" s="6">
        <f ca="1">SUMIFS(Count,Name,K$9,Year,$B31)</f>
        <v>24869</v>
      </c>
      <c r="L31" s="6">
        <f ca="1">SUMIFS(Count,Name,L$9,Year,$B31)</f>
        <v>16786</v>
      </c>
      <c r="M31" s="6">
        <f ca="1">SUMIFS(Count,Name,M$9,Year,$B31)</f>
        <v>24151</v>
      </c>
      <c r="N31" s="6">
        <f ca="1">SUMIFS(Count,Name,N$9,Year,$B31)</f>
        <v>4765</v>
      </c>
      <c r="O31" s="6">
        <f ca="1">SUMIFS(Count,Name,O$9,Year,$B31)</f>
        <v>14495</v>
      </c>
      <c r="P31" s="6">
        <f ca="1">SUMIFS(Count,Name,P$9,Year,$B31)</f>
        <v>7034</v>
      </c>
      <c r="Q31" s="6">
        <f ca="1">SUMIFS(Count,Name,Q$9,Year,$B31)</f>
        <v>29419</v>
      </c>
      <c r="R31" s="6">
        <f ca="1">SUMIFS(Count,Name,R$9,Year,$B31)</f>
        <v>24774</v>
      </c>
      <c r="S31" s="6">
        <f ca="1">SUMIFS(Count,Name,S$9,Year,$B31)</f>
        <v>8549</v>
      </c>
      <c r="T31" s="6">
        <f ca="1">SUMIFS(Count,Name,T$9,Year,$B31)</f>
        <v>14000</v>
      </c>
      <c r="U31" s="6">
        <f ca="1">SUMIFS(Count,Name,U$9,Year,$B31)</f>
        <v>32122</v>
      </c>
      <c r="V31" s="6">
        <f ca="1">SUMIFS(Count,Name,V$9,Year,$B31)</f>
        <v>24181</v>
      </c>
      <c r="W31" s="6">
        <f ca="1">SUMIFS(Count,Name,W$9,Year,$B31)</f>
        <v>19066</v>
      </c>
      <c r="X31" s="6">
        <f ca="1">SUMIFS(Count,Name,X$9,Year,$B31)</f>
        <v>25731</v>
      </c>
      <c r="Y31" s="6">
        <f ca="1">SUMIFS(Count,Name,Y$9,Year,$B31)</f>
        <v>31372</v>
      </c>
      <c r="Z31" s="6">
        <f ca="1">SUMIFS(Count,Name,Z$9,Year,$B31)</f>
        <v>20940</v>
      </c>
      <c r="AA31" s="6">
        <f ca="1">SUMIFS(Count,Name,AA$9,Year,$B31)</f>
        <v>8746</v>
      </c>
      <c r="AB31" s="6">
        <f ca="1">SUMIFS(Count,Name,AB$9,Year,$B31)</f>
        <v>15157</v>
      </c>
      <c r="AC31" s="6">
        <f ca="1">SUMIFS(Count,Name,AC$9,Year,$B31)</f>
        <v>33653</v>
      </c>
      <c r="AD31" s="6">
        <f ca="1">SUMIFS(Count,Name,AD$9,Year,$B31)</f>
        <v>8796</v>
      </c>
      <c r="AE31" s="6">
        <f ca="1">SUMIFS(Count,Name,AE$9,Year,$B31)</f>
        <v>44470</v>
      </c>
      <c r="AF31" s="6">
        <f ca="1">SUMIFS(Count,Name,AF$9,Year,$B31)</f>
        <v>8638</v>
      </c>
      <c r="AG31" s="6">
        <f ca="1">SUMIFS(Count,Name,AG$9,Year,$B31)</f>
        <v>27766</v>
      </c>
      <c r="AH31" s="6">
        <f ca="1">SUMIFS(Count,Name,AH$9,Year,$B31)</f>
        <v>16012</v>
      </c>
      <c r="AI31" s="6">
        <f ca="1">SUMIFS(Count,Name,AI$9,Year,$B31)</f>
        <v>6434</v>
      </c>
      <c r="AJ31" s="6">
        <f ca="1">SUMIFS(Count,Name,AJ$9,Year,$B31)</f>
        <v>15490</v>
      </c>
      <c r="AK31" s="6">
        <f ca="1">SUMIFS(Count,Name,AK$9,Year,$B31)</f>
        <v>20557</v>
      </c>
      <c r="AL31" s="6">
        <f ca="1">SUMIFS(Count,Name,AL$9,Year,$B31)</f>
        <v>24057</v>
      </c>
      <c r="AM31" s="6">
        <f ca="1">SUMIFS(Count,Name,AM$9,Year,$B31)</f>
        <v>22822</v>
      </c>
      <c r="AN31" s="6">
        <f ca="1">SUMIFS(Count,Name,AN$9,Year,$B31)</f>
        <v>22295</v>
      </c>
      <c r="AO31" s="6">
        <f ca="1">SUMIFS(Count,Name,AO$9,Year,$B31)</f>
        <v>14749</v>
      </c>
      <c r="AP31" s="6">
        <f ca="1">SUMIFS(Count,Name,AP$9,Year,$B31)</f>
        <v>21490</v>
      </c>
    </row>
    <row r="32" spans="1:42">
      <c r="A32" s="11"/>
      <c r="B32" s="11">
        <f ca="1">IFERROR(__xludf.DUMMYFUNCTION("""COMPUTED_VALUE"""),1995)</f>
        <v>1995</v>
      </c>
      <c r="C32" s="6">
        <f ca="1">SUMIFS(Count,Name,C$9,Year,$B32)</f>
        <v>16354</v>
      </c>
      <c r="D32" s="6">
        <f ca="1">SUMIFS(Count,Name,D$9,Year,$B32)</f>
        <v>4529</v>
      </c>
      <c r="E32" s="6">
        <f ca="1">SUMIFS(Count,Name,E$9,Year,$B32)</f>
        <v>25854</v>
      </c>
      <c r="F32" s="6">
        <f ca="1">SUMIFS(Count,Name,F$9,Year,$B32)</f>
        <v>20481</v>
      </c>
      <c r="G32" s="6">
        <f ca="1">SUMIFS(Count,Name,G$9,Year,$B32)</f>
        <v>26601</v>
      </c>
      <c r="H32" s="6">
        <f ca="1">SUMIFS(Count,Name,H$9,Year,$B32)</f>
        <v>26905</v>
      </c>
      <c r="I32" s="6">
        <f ca="1">SUMIFS(Count,Name,I$9,Year,$B32)</f>
        <v>32673</v>
      </c>
      <c r="J32" s="6">
        <f ca="1">SUMIFS(Count,Name,J$9,Year,$B32)</f>
        <v>26726</v>
      </c>
      <c r="K32" s="6">
        <f ca="1">SUMIFS(Count,Name,K$9,Year,$B32)</f>
        <v>23041</v>
      </c>
      <c r="L32" s="6">
        <f ca="1">SUMIFS(Count,Name,L$9,Year,$B32)</f>
        <v>16190</v>
      </c>
      <c r="M32" s="6">
        <f ca="1">SUMIFS(Count,Name,M$9,Year,$B32)</f>
        <v>24381</v>
      </c>
      <c r="N32" s="6">
        <f ca="1">SUMIFS(Count,Name,N$9,Year,$B32)</f>
        <v>5050</v>
      </c>
      <c r="O32" s="6">
        <f ca="1">SUMIFS(Count,Name,O$9,Year,$B32)</f>
        <v>17018</v>
      </c>
      <c r="P32" s="6">
        <f ca="1">SUMIFS(Count,Name,P$9,Year,$B32)</f>
        <v>6032</v>
      </c>
      <c r="Q32" s="6">
        <f ca="1">SUMIFS(Count,Name,Q$9,Year,$B32)</f>
        <v>31132</v>
      </c>
      <c r="R32" s="6">
        <f ca="1">SUMIFS(Count,Name,R$9,Year,$B32)</f>
        <v>22730</v>
      </c>
      <c r="S32" s="6">
        <f ca="1">SUMIFS(Count,Name,S$9,Year,$B32)</f>
        <v>9002</v>
      </c>
      <c r="T32" s="6">
        <f ca="1">SUMIFS(Count,Name,T$9,Year,$B32)</f>
        <v>12682</v>
      </c>
      <c r="U32" s="6">
        <f ca="1">SUMIFS(Count,Name,U$9,Year,$B32)</f>
        <v>27939</v>
      </c>
      <c r="V32" s="6">
        <f ca="1">SUMIFS(Count,Name,V$9,Year,$B32)</f>
        <v>23239</v>
      </c>
      <c r="W32" s="6">
        <f ca="1">SUMIFS(Count,Name,W$9,Year,$B32)</f>
        <v>18153</v>
      </c>
      <c r="X32" s="6">
        <f ca="1">SUMIFS(Count,Name,X$9,Year,$B32)</f>
        <v>25344</v>
      </c>
      <c r="Y32" s="6">
        <f ca="1">SUMIFS(Count,Name,Y$9,Year,$B32)</f>
        <v>30719</v>
      </c>
      <c r="Z32" s="6">
        <f ca="1">SUMIFS(Count,Name,Z$9,Year,$B32)</f>
        <v>21580</v>
      </c>
      <c r="AA32" s="6">
        <f ca="1">SUMIFS(Count,Name,AA$9,Year,$B32)</f>
        <v>7745</v>
      </c>
      <c r="AB32" s="6">
        <f ca="1">SUMIFS(Count,Name,AB$9,Year,$B32)</f>
        <v>13445</v>
      </c>
      <c r="AC32" s="6">
        <f ca="1">SUMIFS(Count,Name,AC$9,Year,$B32)</f>
        <v>32877</v>
      </c>
      <c r="AD32" s="6">
        <f ca="1">SUMIFS(Count,Name,AD$9,Year,$B32)</f>
        <v>7878</v>
      </c>
      <c r="AE32" s="6">
        <f ca="1">SUMIFS(Count,Name,AE$9,Year,$B32)</f>
        <v>41406</v>
      </c>
      <c r="AF32" s="6">
        <f ca="1">SUMIFS(Count,Name,AF$9,Year,$B32)</f>
        <v>7392</v>
      </c>
      <c r="AG32" s="6">
        <f ca="1">SUMIFS(Count,Name,AG$9,Year,$B32)</f>
        <v>29156</v>
      </c>
      <c r="AH32" s="6">
        <f ca="1">SUMIFS(Count,Name,AH$9,Year,$B32)</f>
        <v>12276</v>
      </c>
      <c r="AI32" s="6">
        <f ca="1">SUMIFS(Count,Name,AI$9,Year,$B32)</f>
        <v>7625</v>
      </c>
      <c r="AJ32" s="6">
        <f ca="1">SUMIFS(Count,Name,AJ$9,Year,$B32)</f>
        <v>16047</v>
      </c>
      <c r="AK32" s="6">
        <f ca="1">SUMIFS(Count,Name,AK$9,Year,$B32)</f>
        <v>18585</v>
      </c>
      <c r="AL32" s="6">
        <f ca="1">SUMIFS(Count,Name,AL$9,Year,$B32)</f>
        <v>23088</v>
      </c>
      <c r="AM32" s="6">
        <f ca="1">SUMIFS(Count,Name,AM$9,Year,$B32)</f>
        <v>21644</v>
      </c>
      <c r="AN32" s="6">
        <f ca="1">SUMIFS(Count,Name,AN$9,Year,$B32)</f>
        <v>21393</v>
      </c>
      <c r="AO32" s="6">
        <f ca="1">SUMIFS(Count,Name,AO$9,Year,$B32)</f>
        <v>12978</v>
      </c>
      <c r="AP32" s="6">
        <f ca="1">SUMIFS(Count,Name,AP$9,Year,$B32)</f>
        <v>20159</v>
      </c>
    </row>
    <row r="33" spans="1:42">
      <c r="A33" s="11"/>
      <c r="B33" s="11">
        <f ca="1">IFERROR(__xludf.DUMMYFUNCTION("""COMPUTED_VALUE"""),1996)</f>
        <v>1996</v>
      </c>
      <c r="C33" s="6">
        <f ca="1">SUMIFS(Count,Name,C$9,Year,$B33)</f>
        <v>13979</v>
      </c>
      <c r="D33" s="6">
        <f ca="1">SUMIFS(Count,Name,D$9,Year,$B33)</f>
        <v>4067</v>
      </c>
      <c r="E33" s="6">
        <f ca="1">SUMIFS(Count,Name,E$9,Year,$B33)</f>
        <v>25240</v>
      </c>
      <c r="F33" s="6">
        <f ca="1">SUMIFS(Count,Name,F$9,Year,$B33)</f>
        <v>20504</v>
      </c>
      <c r="G33" s="6">
        <f ca="1">SUMIFS(Count,Name,G$9,Year,$B33)</f>
        <v>23679</v>
      </c>
      <c r="H33" s="6">
        <f ca="1">SUMIFS(Count,Name,H$9,Year,$B33)</f>
        <v>25846</v>
      </c>
      <c r="I33" s="6">
        <f ca="1">SUMIFS(Count,Name,I$9,Year,$B33)</f>
        <v>30903</v>
      </c>
      <c r="J33" s="6">
        <f ca="1">SUMIFS(Count,Name,J$9,Year,$B33)</f>
        <v>25120</v>
      </c>
      <c r="K33" s="6">
        <f ca="1">SUMIFS(Count,Name,K$9,Year,$B33)</f>
        <v>23020</v>
      </c>
      <c r="L33" s="6">
        <f ca="1">SUMIFS(Count,Name,L$9,Year,$B33)</f>
        <v>16003</v>
      </c>
      <c r="M33" s="6">
        <f ca="1">SUMIFS(Count,Name,M$9,Year,$B33)</f>
        <v>25151</v>
      </c>
      <c r="N33" s="6">
        <f ca="1">SUMIFS(Count,Name,N$9,Year,$B33)</f>
        <v>6146</v>
      </c>
      <c r="O33" s="6">
        <f ca="1">SUMIFS(Count,Name,O$9,Year,$B33)</f>
        <v>18596</v>
      </c>
      <c r="P33" s="6">
        <f ca="1">SUMIFS(Count,Name,P$9,Year,$B33)</f>
        <v>4758</v>
      </c>
      <c r="Q33" s="6">
        <f ca="1">SUMIFS(Count,Name,Q$9,Year,$B33)</f>
        <v>31926</v>
      </c>
      <c r="R33" s="6">
        <f ca="1">SUMIFS(Count,Name,R$9,Year,$B33)</f>
        <v>21163</v>
      </c>
      <c r="S33" s="6">
        <f ca="1">SUMIFS(Count,Name,S$9,Year,$B33)</f>
        <v>8697</v>
      </c>
      <c r="T33" s="6">
        <f ca="1">SUMIFS(Count,Name,T$9,Year,$B33)</f>
        <v>11729</v>
      </c>
      <c r="U33" s="6">
        <f ca="1">SUMIFS(Count,Name,U$9,Year,$B33)</f>
        <v>24201</v>
      </c>
      <c r="V33" s="6">
        <f ca="1">SUMIFS(Count,Name,V$9,Year,$B33)</f>
        <v>22183</v>
      </c>
      <c r="W33" s="6">
        <f ca="1">SUMIFS(Count,Name,W$9,Year,$B33)</f>
        <v>18597</v>
      </c>
      <c r="X33" s="6">
        <f ca="1">SUMIFS(Count,Name,X$9,Year,$B33)</f>
        <v>24757</v>
      </c>
      <c r="Y33" s="6">
        <f ca="1">SUMIFS(Count,Name,Y$9,Year,$B33)</f>
        <v>29174</v>
      </c>
      <c r="Z33" s="6">
        <f ca="1">SUMIFS(Count,Name,Z$9,Year,$B33)</f>
        <v>20007</v>
      </c>
      <c r="AA33" s="6">
        <f ca="1">SUMIFS(Count,Name,AA$9,Year,$B33)</f>
        <v>7175</v>
      </c>
      <c r="AB33" s="6">
        <f ca="1">SUMIFS(Count,Name,AB$9,Year,$B33)</f>
        <v>12593</v>
      </c>
      <c r="AC33" s="6">
        <f ca="1">SUMIFS(Count,Name,AC$9,Year,$B33)</f>
        <v>32074</v>
      </c>
      <c r="AD33" s="6">
        <f ca="1">SUMIFS(Count,Name,AD$9,Year,$B33)</f>
        <v>7170</v>
      </c>
      <c r="AE33" s="6">
        <f ca="1">SUMIFS(Count,Name,AE$9,Year,$B33)</f>
        <v>38366</v>
      </c>
      <c r="AF33" s="6">
        <f ca="1">SUMIFS(Count,Name,AF$9,Year,$B33)</f>
        <v>6598</v>
      </c>
      <c r="AG33" s="6">
        <f ca="1">SUMIFS(Count,Name,AG$9,Year,$B33)</f>
        <v>27720</v>
      </c>
      <c r="AH33" s="6">
        <f ca="1">SUMIFS(Count,Name,AH$9,Year,$B33)</f>
        <v>11133</v>
      </c>
      <c r="AI33" s="6">
        <f ca="1">SUMIFS(Count,Name,AI$9,Year,$B33)</f>
        <v>8124</v>
      </c>
      <c r="AJ33" s="6">
        <f ca="1">SUMIFS(Count,Name,AJ$9,Year,$B33)</f>
        <v>16118</v>
      </c>
      <c r="AK33" s="6">
        <f ca="1">SUMIFS(Count,Name,AK$9,Year,$B33)</f>
        <v>17673</v>
      </c>
      <c r="AL33" s="6">
        <f ca="1">SUMIFS(Count,Name,AL$9,Year,$B33)</f>
        <v>21809</v>
      </c>
      <c r="AM33" s="6">
        <f ca="1">SUMIFS(Count,Name,AM$9,Year,$B33)</f>
        <v>20552</v>
      </c>
      <c r="AN33" s="6">
        <f ca="1">SUMIFS(Count,Name,AN$9,Year,$B33)</f>
        <v>21041</v>
      </c>
      <c r="AO33" s="6">
        <f ca="1">SUMIFS(Count,Name,AO$9,Year,$B33)</f>
        <v>11644</v>
      </c>
      <c r="AP33" s="6">
        <f ca="1">SUMIFS(Count,Name,AP$9,Year,$B33)</f>
        <v>20543</v>
      </c>
    </row>
    <row r="34" spans="1:42">
      <c r="A34" s="11"/>
      <c r="B34" s="11">
        <f ca="1">IFERROR(__xludf.DUMMYFUNCTION("""COMPUTED_VALUE"""),1997)</f>
        <v>1997</v>
      </c>
      <c r="C34" s="6">
        <f ca="1">SUMIFS(Count,Name,C$9,Year,$B34)</f>
        <v>12242</v>
      </c>
      <c r="D34" s="6">
        <f ca="1">SUMIFS(Count,Name,D$9,Year,$B34)</f>
        <v>3690</v>
      </c>
      <c r="E34" s="6">
        <f ca="1">SUMIFS(Count,Name,E$9,Year,$B34)</f>
        <v>25207</v>
      </c>
      <c r="F34" s="6">
        <f ca="1">SUMIFS(Count,Name,F$9,Year,$B34)</f>
        <v>20031</v>
      </c>
      <c r="G34" s="6">
        <f ca="1">SUMIFS(Count,Name,G$9,Year,$B34)</f>
        <v>20895</v>
      </c>
      <c r="H34" s="6">
        <f ca="1">SUMIFS(Count,Name,H$9,Year,$B34)</f>
        <v>25195</v>
      </c>
      <c r="I34" s="6">
        <f ca="1">SUMIFS(Count,Name,I$9,Year,$B34)</f>
        <v>29105</v>
      </c>
      <c r="J34" s="6">
        <f ca="1">SUMIFS(Count,Name,J$9,Year,$B34)</f>
        <v>23948</v>
      </c>
      <c r="K34" s="6">
        <f ca="1">SUMIFS(Count,Name,K$9,Year,$B34)</f>
        <v>21894</v>
      </c>
      <c r="L34" s="6">
        <f ca="1">SUMIFS(Count,Name,L$9,Year,$B34)</f>
        <v>15428</v>
      </c>
      <c r="M34" s="6">
        <f ca="1">SUMIFS(Count,Name,M$9,Year,$B34)</f>
        <v>25735</v>
      </c>
      <c r="N34" s="6">
        <f ca="1">SUMIFS(Count,Name,N$9,Year,$B34)</f>
        <v>7749</v>
      </c>
      <c r="O34" s="6">
        <f ca="1">SUMIFS(Count,Name,O$9,Year,$B34)</f>
        <v>20594</v>
      </c>
      <c r="P34" s="6">
        <f ca="1">SUMIFS(Count,Name,P$9,Year,$B34)</f>
        <v>3768</v>
      </c>
      <c r="Q34" s="6">
        <f ca="1">SUMIFS(Count,Name,Q$9,Year,$B34)</f>
        <v>34158</v>
      </c>
      <c r="R34" s="6">
        <f ca="1">SUMIFS(Count,Name,R$9,Year,$B34)</f>
        <v>20405</v>
      </c>
      <c r="S34" s="6">
        <f ca="1">SUMIFS(Count,Name,S$9,Year,$B34)</f>
        <v>8745</v>
      </c>
      <c r="T34" s="6">
        <f ca="1">SUMIFS(Count,Name,T$9,Year,$B34)</f>
        <v>11839</v>
      </c>
      <c r="U34" s="6">
        <f ca="1">SUMIFS(Count,Name,U$9,Year,$B34)</f>
        <v>21045</v>
      </c>
      <c r="V34" s="6">
        <f ca="1">SUMIFS(Count,Name,V$9,Year,$B34)</f>
        <v>21386</v>
      </c>
      <c r="W34" s="6">
        <f ca="1">SUMIFS(Count,Name,W$9,Year,$B34)</f>
        <v>18540</v>
      </c>
      <c r="X34" s="6">
        <f ca="1">SUMIFS(Count,Name,X$9,Year,$B34)</f>
        <v>23600</v>
      </c>
      <c r="Y34" s="6">
        <f ca="1">SUMIFS(Count,Name,Y$9,Year,$B34)</f>
        <v>28286</v>
      </c>
      <c r="Z34" s="6">
        <f ca="1">SUMIFS(Count,Name,Z$9,Year,$B34)</f>
        <v>18744</v>
      </c>
      <c r="AA34" s="6">
        <f ca="1">SUMIFS(Count,Name,AA$9,Year,$B34)</f>
        <v>6182</v>
      </c>
      <c r="AB34" s="6">
        <f ca="1">SUMIFS(Count,Name,AB$9,Year,$B34)</f>
        <v>13247</v>
      </c>
      <c r="AC34" s="6">
        <f ca="1">SUMIFS(Count,Name,AC$9,Year,$B34)</f>
        <v>31516</v>
      </c>
      <c r="AD34" s="6">
        <f ca="1">SUMIFS(Count,Name,AD$9,Year,$B34)</f>
        <v>6679</v>
      </c>
      <c r="AE34" s="6">
        <f ca="1">SUMIFS(Count,Name,AE$9,Year,$B34)</f>
        <v>37551</v>
      </c>
      <c r="AF34" s="6">
        <f ca="1">SUMIFS(Count,Name,AF$9,Year,$B34)</f>
        <v>5694</v>
      </c>
      <c r="AG34" s="6">
        <f ca="1">SUMIFS(Count,Name,AG$9,Year,$B34)</f>
        <v>27257</v>
      </c>
      <c r="AH34" s="6">
        <f ca="1">SUMIFS(Count,Name,AH$9,Year,$B34)</f>
        <v>10743</v>
      </c>
      <c r="AI34" s="6">
        <f ca="1">SUMIFS(Count,Name,AI$9,Year,$B34)</f>
        <v>9477</v>
      </c>
      <c r="AJ34" s="6">
        <f ca="1">SUMIFS(Count,Name,AJ$9,Year,$B34)</f>
        <v>13798</v>
      </c>
      <c r="AK34" s="6">
        <f ca="1">SUMIFS(Count,Name,AK$9,Year,$B34)</f>
        <v>16303</v>
      </c>
      <c r="AL34" s="6">
        <f ca="1">SUMIFS(Count,Name,AL$9,Year,$B34)</f>
        <v>20527</v>
      </c>
      <c r="AM34" s="6">
        <f ca="1">SUMIFS(Count,Name,AM$9,Year,$B34)</f>
        <v>20170</v>
      </c>
      <c r="AN34" s="6">
        <f ca="1">SUMIFS(Count,Name,AN$9,Year,$B34)</f>
        <v>20714</v>
      </c>
      <c r="AO34" s="6">
        <f ca="1">SUMIFS(Count,Name,AO$9,Year,$B34)</f>
        <v>9778</v>
      </c>
      <c r="AP34" s="6">
        <f ca="1">SUMIFS(Count,Name,AP$9,Year,$B34)</f>
        <v>20019</v>
      </c>
    </row>
    <row r="35" spans="1:42">
      <c r="A35" s="11"/>
      <c r="B35" s="11">
        <f ca="1">IFERROR(__xludf.DUMMYFUNCTION("""COMPUTED_VALUE"""),1998)</f>
        <v>1998</v>
      </c>
      <c r="C35" s="6">
        <f ca="1">SUMIFS(Count,Name,C$9,Year,$B35)</f>
        <v>10923</v>
      </c>
      <c r="D35" s="6">
        <f ca="1">SUMIFS(Count,Name,D$9,Year,$B35)</f>
        <v>3485</v>
      </c>
      <c r="E35" s="6">
        <f ca="1">SUMIFS(Count,Name,E$9,Year,$B35)</f>
        <v>23662</v>
      </c>
      <c r="F35" s="6">
        <f ca="1">SUMIFS(Count,Name,F$9,Year,$B35)</f>
        <v>19634</v>
      </c>
      <c r="G35" s="6">
        <f ca="1">SUMIFS(Count,Name,G$9,Year,$B35)</f>
        <v>19873</v>
      </c>
      <c r="H35" s="6">
        <f ca="1">SUMIFS(Count,Name,H$9,Year,$B35)</f>
        <v>23830</v>
      </c>
      <c r="I35" s="6">
        <f ca="1">SUMIFS(Count,Name,I$9,Year,$B35)</f>
        <v>27004</v>
      </c>
      <c r="J35" s="6">
        <f ca="1">SUMIFS(Count,Name,J$9,Year,$B35)</f>
        <v>23161</v>
      </c>
      <c r="K35" s="6">
        <f ca="1">SUMIFS(Count,Name,K$9,Year,$B35)</f>
        <v>20889</v>
      </c>
      <c r="L35" s="6">
        <f ca="1">SUMIFS(Count,Name,L$9,Year,$B35)</f>
        <v>15193</v>
      </c>
      <c r="M35" s="6">
        <f ca="1">SUMIFS(Count,Name,M$9,Year,$B35)</f>
        <v>26185</v>
      </c>
      <c r="N35" s="6">
        <f ca="1">SUMIFS(Count,Name,N$9,Year,$B35)</f>
        <v>10448</v>
      </c>
      <c r="O35" s="6">
        <f ca="1">SUMIFS(Count,Name,O$9,Year,$B35)</f>
        <v>21375</v>
      </c>
      <c r="P35" s="6">
        <f ca="1">SUMIFS(Count,Name,P$9,Year,$B35)</f>
        <v>3397</v>
      </c>
      <c r="Q35" s="6">
        <f ca="1">SUMIFS(Count,Name,Q$9,Year,$B35)</f>
        <v>36026</v>
      </c>
      <c r="R35" s="6">
        <f ca="1">SUMIFS(Count,Name,R$9,Year,$B35)</f>
        <v>19687</v>
      </c>
      <c r="S35" s="6">
        <f ca="1">SUMIFS(Count,Name,S$9,Year,$B35)</f>
        <v>9396</v>
      </c>
      <c r="T35" s="6">
        <f ca="1">SUMIFS(Count,Name,T$9,Year,$B35)</f>
        <v>10691</v>
      </c>
      <c r="U35" s="6">
        <f ca="1">SUMIFS(Count,Name,U$9,Year,$B35)</f>
        <v>18237</v>
      </c>
      <c r="V35" s="6">
        <f ca="1">SUMIFS(Count,Name,V$9,Year,$B35)</f>
        <v>20631</v>
      </c>
      <c r="W35" s="6">
        <f ca="1">SUMIFS(Count,Name,W$9,Year,$B35)</f>
        <v>17648</v>
      </c>
      <c r="X35" s="6">
        <f ca="1">SUMIFS(Count,Name,X$9,Year,$B35)</f>
        <v>23185</v>
      </c>
      <c r="Y35" s="6">
        <f ca="1">SUMIFS(Count,Name,Y$9,Year,$B35)</f>
        <v>28092</v>
      </c>
      <c r="Z35" s="6">
        <f ca="1">SUMIFS(Count,Name,Z$9,Year,$B35)</f>
        <v>17971</v>
      </c>
      <c r="AA35" s="6">
        <f ca="1">SUMIFS(Count,Name,AA$9,Year,$B35)</f>
        <v>5721</v>
      </c>
      <c r="AB35" s="6">
        <f ca="1">SUMIFS(Count,Name,AB$9,Year,$B35)</f>
        <v>12907</v>
      </c>
      <c r="AC35" s="6">
        <f ca="1">SUMIFS(Count,Name,AC$9,Year,$B35)</f>
        <v>31144</v>
      </c>
      <c r="AD35" s="6">
        <f ca="1">SUMIFS(Count,Name,AD$9,Year,$B35)</f>
        <v>5354</v>
      </c>
      <c r="AE35" s="6">
        <f ca="1">SUMIFS(Count,Name,AE$9,Year,$B35)</f>
        <v>36617</v>
      </c>
      <c r="AF35" s="6">
        <f ca="1">SUMIFS(Count,Name,AF$9,Year,$B35)</f>
        <v>5561</v>
      </c>
      <c r="AG35" s="6">
        <f ca="1">SUMIFS(Count,Name,AG$9,Year,$B35)</f>
        <v>26633</v>
      </c>
      <c r="AH35" s="6">
        <f ca="1">SUMIFS(Count,Name,AH$9,Year,$B35)</f>
        <v>9911</v>
      </c>
      <c r="AI35" s="6">
        <f ca="1">SUMIFS(Count,Name,AI$9,Year,$B35)</f>
        <v>10610</v>
      </c>
      <c r="AJ35" s="6">
        <f ca="1">SUMIFS(Count,Name,AJ$9,Year,$B35)</f>
        <v>12210</v>
      </c>
      <c r="AK35" s="6">
        <f ca="1">SUMIFS(Count,Name,AK$9,Year,$B35)</f>
        <v>15525</v>
      </c>
      <c r="AL35" s="6">
        <f ca="1">SUMIFS(Count,Name,AL$9,Year,$B35)</f>
        <v>20198</v>
      </c>
      <c r="AM35" s="6">
        <f ca="1">SUMIFS(Count,Name,AM$9,Year,$B35)</f>
        <v>20194</v>
      </c>
      <c r="AN35" s="6">
        <f ca="1">SUMIFS(Count,Name,AN$9,Year,$B35)</f>
        <v>19894</v>
      </c>
      <c r="AO35" s="6">
        <f ca="1">SUMIFS(Count,Name,AO$9,Year,$B35)</f>
        <v>8491</v>
      </c>
      <c r="AP35" s="6">
        <f ca="1">SUMIFS(Count,Name,AP$9,Year,$B35)</f>
        <v>20833</v>
      </c>
    </row>
    <row r="36" spans="1:42">
      <c r="A36" s="11"/>
      <c r="B36" s="11">
        <f ca="1">IFERROR(__xludf.DUMMYFUNCTION("""COMPUTED_VALUE"""),1999)</f>
        <v>1999</v>
      </c>
      <c r="C36" s="6">
        <f ca="1">SUMIFS(Count,Name,C$9,Year,$B36)</f>
        <v>9748</v>
      </c>
      <c r="D36" s="6">
        <f ca="1">SUMIFS(Count,Name,D$9,Year,$B36)</f>
        <v>3207</v>
      </c>
      <c r="E36" s="6">
        <f ca="1">SUMIFS(Count,Name,E$9,Year,$B36)</f>
        <v>23863</v>
      </c>
      <c r="F36" s="6">
        <f ca="1">SUMIFS(Count,Name,F$9,Year,$B36)</f>
        <v>19470</v>
      </c>
      <c r="G36" s="6">
        <f ca="1">SUMIFS(Count,Name,G$9,Year,$B36)</f>
        <v>18136</v>
      </c>
      <c r="H36" s="6">
        <f ca="1">SUMIFS(Count,Name,H$9,Year,$B36)</f>
        <v>21602</v>
      </c>
      <c r="I36" s="6">
        <f ca="1">SUMIFS(Count,Name,I$9,Year,$B36)</f>
        <v>25604</v>
      </c>
      <c r="J36" s="6">
        <f ca="1">SUMIFS(Count,Name,J$9,Year,$B36)</f>
        <v>22702</v>
      </c>
      <c r="K36" s="6">
        <f ca="1">SUMIFS(Count,Name,K$9,Year,$B36)</f>
        <v>20349</v>
      </c>
      <c r="L36" s="6">
        <f ca="1">SUMIFS(Count,Name,L$9,Year,$B36)</f>
        <v>15348</v>
      </c>
      <c r="M36" s="6">
        <f ca="1">SUMIFS(Count,Name,M$9,Year,$B36)</f>
        <v>26539</v>
      </c>
      <c r="N36" s="6">
        <f ca="1">SUMIFS(Count,Name,N$9,Year,$B36)</f>
        <v>11746</v>
      </c>
      <c r="O36" s="6">
        <f ca="1">SUMIFS(Count,Name,O$9,Year,$B36)</f>
        <v>21678</v>
      </c>
      <c r="P36" s="6">
        <f ca="1">SUMIFS(Count,Name,P$9,Year,$B36)</f>
        <v>2887</v>
      </c>
      <c r="Q36" s="6">
        <f ca="1">SUMIFS(Count,Name,Q$9,Year,$B36)</f>
        <v>35369</v>
      </c>
      <c r="R36" s="6">
        <f ca="1">SUMIFS(Count,Name,R$9,Year,$B36)</f>
        <v>18554</v>
      </c>
      <c r="S36" s="6">
        <f ca="1">SUMIFS(Count,Name,S$9,Year,$B36)</f>
        <v>9363</v>
      </c>
      <c r="T36" s="6">
        <f ca="1">SUMIFS(Count,Name,T$9,Year,$B36)</f>
        <v>10614</v>
      </c>
      <c r="U36" s="6">
        <f ca="1">SUMIFS(Count,Name,U$9,Year,$B36)</f>
        <v>16349</v>
      </c>
      <c r="V36" s="6">
        <f ca="1">SUMIFS(Count,Name,V$9,Year,$B36)</f>
        <v>20365</v>
      </c>
      <c r="W36" s="6">
        <f ca="1">SUMIFS(Count,Name,W$9,Year,$B36)</f>
        <v>17066</v>
      </c>
      <c r="X36" s="6">
        <f ca="1">SUMIFS(Count,Name,X$9,Year,$B36)</f>
        <v>23216</v>
      </c>
      <c r="Y36" s="6">
        <f ca="1">SUMIFS(Count,Name,Y$9,Year,$B36)</f>
        <v>27260</v>
      </c>
      <c r="Z36" s="6">
        <f ca="1">SUMIFS(Count,Name,Z$9,Year,$B36)</f>
        <v>18277</v>
      </c>
      <c r="AA36" s="6">
        <f ca="1">SUMIFS(Count,Name,AA$9,Year,$B36)</f>
        <v>5458</v>
      </c>
      <c r="AB36" s="6">
        <f ca="1">SUMIFS(Count,Name,AB$9,Year,$B36)</f>
        <v>13911</v>
      </c>
      <c r="AC36" s="6">
        <f ca="1">SUMIFS(Count,Name,AC$9,Year,$B36)</f>
        <v>30417</v>
      </c>
      <c r="AD36" s="6">
        <f ca="1">SUMIFS(Count,Name,AD$9,Year,$B36)</f>
        <v>4830</v>
      </c>
      <c r="AE36" s="6">
        <f ca="1">SUMIFS(Count,Name,AE$9,Year,$B36)</f>
        <v>33912</v>
      </c>
      <c r="AF36" s="6">
        <f ca="1">SUMIFS(Count,Name,AF$9,Year,$B36)</f>
        <v>5303</v>
      </c>
      <c r="AG36" s="6">
        <f ca="1">SUMIFS(Count,Name,AG$9,Year,$B36)</f>
        <v>25639</v>
      </c>
      <c r="AH36" s="6">
        <f ca="1">SUMIFS(Count,Name,AH$9,Year,$B36)</f>
        <v>9515</v>
      </c>
      <c r="AI36" s="6">
        <f ca="1">SUMIFS(Count,Name,AI$9,Year,$B36)</f>
        <v>11256</v>
      </c>
      <c r="AJ36" s="6">
        <f ca="1">SUMIFS(Count,Name,AJ$9,Year,$B36)</f>
        <v>11631</v>
      </c>
      <c r="AK36" s="6">
        <f ca="1">SUMIFS(Count,Name,AK$9,Year,$B36)</f>
        <v>14539</v>
      </c>
      <c r="AL36" s="6">
        <f ca="1">SUMIFS(Count,Name,AL$9,Year,$B36)</f>
        <v>21013</v>
      </c>
      <c r="AM36" s="6">
        <f ca="1">SUMIFS(Count,Name,AM$9,Year,$B36)</f>
        <v>19041</v>
      </c>
      <c r="AN36" s="6">
        <f ca="1">SUMIFS(Count,Name,AN$9,Year,$B36)</f>
        <v>19115</v>
      </c>
      <c r="AO36" s="6">
        <f ca="1">SUMIFS(Count,Name,AO$9,Year,$B36)</f>
        <v>7692</v>
      </c>
      <c r="AP36" s="6">
        <f ca="1">SUMIFS(Count,Name,AP$9,Year,$B36)</f>
        <v>20716</v>
      </c>
    </row>
    <row r="37" spans="1:42">
      <c r="A37" s="11"/>
      <c r="B37" s="11">
        <f ca="1">IFERROR(__xludf.DUMMYFUNCTION("""COMPUTED_VALUE"""),2000)</f>
        <v>2000</v>
      </c>
      <c r="C37" s="6">
        <f ca="1">SUMIFS(Count,Name,C$9,Year,$B37)</f>
        <v>8557</v>
      </c>
      <c r="D37" s="6">
        <f ca="1">SUMIFS(Count,Name,D$9,Year,$B37)</f>
        <v>3173</v>
      </c>
      <c r="E37" s="6">
        <f ca="1">SUMIFS(Count,Name,E$9,Year,$B37)</f>
        <v>23654</v>
      </c>
      <c r="F37" s="6">
        <f ca="1">SUMIFS(Count,Name,F$9,Year,$B37)</f>
        <v>19654</v>
      </c>
      <c r="G37" s="6">
        <f ca="1">SUMIFS(Count,Name,G$9,Year,$B37)</f>
        <v>17998</v>
      </c>
      <c r="H37" s="6">
        <f ca="1">SUMIFS(Count,Name,H$9,Year,$B37)</f>
        <v>20336</v>
      </c>
      <c r="I37" s="6">
        <f ca="1">SUMIFS(Count,Name,I$9,Year,$B37)</f>
        <v>24936</v>
      </c>
      <c r="J37" s="6">
        <f ca="1">SUMIFS(Count,Name,J$9,Year,$B37)</f>
        <v>22334</v>
      </c>
      <c r="K37" s="6">
        <f ca="1">SUMIFS(Count,Name,K$9,Year,$B37)</f>
        <v>19785</v>
      </c>
      <c r="L37" s="6">
        <f ca="1">SUMIFS(Count,Name,L$9,Year,$B37)</f>
        <v>15113</v>
      </c>
      <c r="M37" s="6">
        <f ca="1">SUMIFS(Count,Name,M$9,Year,$B37)</f>
        <v>25957</v>
      </c>
      <c r="N37" s="6">
        <f ca="1">SUMIFS(Count,Name,N$9,Year,$B37)</f>
        <v>12559</v>
      </c>
      <c r="O37" s="6">
        <f ca="1">SUMIFS(Count,Name,O$9,Year,$B37)</f>
        <v>23085</v>
      </c>
      <c r="P37" s="6">
        <f ca="1">SUMIFS(Count,Name,P$9,Year,$B37)</f>
        <v>2684</v>
      </c>
      <c r="Q37" s="6">
        <f ca="1">SUMIFS(Count,Name,Q$9,Year,$B37)</f>
        <v>34490</v>
      </c>
      <c r="R37" s="6">
        <f ca="1">SUMIFS(Count,Name,R$9,Year,$B37)</f>
        <v>17990</v>
      </c>
      <c r="S37" s="6">
        <f ca="1">SUMIFS(Count,Name,S$9,Year,$B37)</f>
        <v>9777</v>
      </c>
      <c r="T37" s="6">
        <f ca="1">SUMIFS(Count,Name,T$9,Year,$B37)</f>
        <v>9389</v>
      </c>
      <c r="U37" s="6">
        <f ca="1">SUMIFS(Count,Name,U$9,Year,$B37)</f>
        <v>15711</v>
      </c>
      <c r="V37" s="6">
        <f ca="1">SUMIFS(Count,Name,V$9,Year,$B37)</f>
        <v>20109</v>
      </c>
      <c r="W37" s="6">
        <f ca="1">SUMIFS(Count,Name,W$9,Year,$B37)</f>
        <v>16887</v>
      </c>
      <c r="X37" s="6">
        <f ca="1">SUMIFS(Count,Name,X$9,Year,$B37)</f>
        <v>22842</v>
      </c>
      <c r="Y37" s="6">
        <f ca="1">SUMIFS(Count,Name,Y$9,Year,$B37)</f>
        <v>27538</v>
      </c>
      <c r="Z37" s="6">
        <f ca="1">SUMIFS(Count,Name,Z$9,Year,$B37)</f>
        <v>17784</v>
      </c>
      <c r="AA37" s="6">
        <f ca="1">SUMIFS(Count,Name,AA$9,Year,$B37)</f>
        <v>5243</v>
      </c>
      <c r="AB37" s="6">
        <f ca="1">SUMIFS(Count,Name,AB$9,Year,$B37)</f>
        <v>14175</v>
      </c>
      <c r="AC37" s="6">
        <f ca="1">SUMIFS(Count,Name,AC$9,Year,$B37)</f>
        <v>28576</v>
      </c>
      <c r="AD37" s="6">
        <f ca="1">SUMIFS(Count,Name,AD$9,Year,$B37)</f>
        <v>4531</v>
      </c>
      <c r="AE37" s="6">
        <f ca="1">SUMIFS(Count,Name,AE$9,Year,$B37)</f>
        <v>32042</v>
      </c>
      <c r="AF37" s="6">
        <f ca="1">SUMIFS(Count,Name,AF$9,Year,$B37)</f>
        <v>5545</v>
      </c>
      <c r="AG37" s="6">
        <f ca="1">SUMIFS(Count,Name,AG$9,Year,$B37)</f>
        <v>24653</v>
      </c>
      <c r="AH37" s="6">
        <f ca="1">SUMIFS(Count,Name,AH$9,Year,$B37)</f>
        <v>8562</v>
      </c>
      <c r="AI37" s="6">
        <f ca="1">SUMIFS(Count,Name,AI$9,Year,$B37)</f>
        <v>12854</v>
      </c>
      <c r="AJ37" s="6">
        <f ca="1">SUMIFS(Count,Name,AJ$9,Year,$B37)</f>
        <v>10685</v>
      </c>
      <c r="AK37" s="6">
        <f ca="1">SUMIFS(Count,Name,AK$9,Year,$B37)</f>
        <v>13739</v>
      </c>
      <c r="AL37" s="6">
        <f ca="1">SUMIFS(Count,Name,AL$9,Year,$B37)</f>
        <v>20267</v>
      </c>
      <c r="AM37" s="6">
        <f ca="1">SUMIFS(Count,Name,AM$9,Year,$B37)</f>
        <v>17265</v>
      </c>
      <c r="AN37" s="6">
        <f ca="1">SUMIFS(Count,Name,AN$9,Year,$B37)</f>
        <v>17712</v>
      </c>
      <c r="AO37" s="6">
        <f ca="1">SUMIFS(Count,Name,AO$9,Year,$B37)</f>
        <v>7028</v>
      </c>
      <c r="AP37" s="6">
        <f ca="1">SUMIFS(Count,Name,AP$9,Year,$B37)</f>
        <v>20667</v>
      </c>
    </row>
    <row r="38" spans="1:42">
      <c r="A38" s="11"/>
      <c r="B38" s="11">
        <f ca="1">IFERROR(__xludf.DUMMYFUNCTION("""COMPUTED_VALUE"""),2001)</f>
        <v>2001</v>
      </c>
      <c r="C38" s="6">
        <f ca="1">SUMIFS(Count,Name,C$9,Year,$B38)</f>
        <v>6976</v>
      </c>
      <c r="D38" s="6">
        <f ca="1">SUMIFS(Count,Name,D$9,Year,$B38)</f>
        <v>2938</v>
      </c>
      <c r="E38" s="6">
        <f ca="1">SUMIFS(Count,Name,E$9,Year,$B38)</f>
        <v>22421</v>
      </c>
      <c r="F38" s="6">
        <f ca="1">SUMIFS(Count,Name,F$9,Year,$B38)</f>
        <v>19736</v>
      </c>
      <c r="G38" s="6">
        <f ca="1">SUMIFS(Count,Name,G$9,Year,$B38)</f>
        <v>16531</v>
      </c>
      <c r="H38" s="6">
        <f ca="1">SUMIFS(Count,Name,H$9,Year,$B38)</f>
        <v>17892</v>
      </c>
      <c r="I38" s="6">
        <f ca="1">SUMIFS(Count,Name,I$9,Year,$B38)</f>
        <v>23131</v>
      </c>
      <c r="J38" s="6">
        <f ca="1">SUMIFS(Count,Name,J$9,Year,$B38)</f>
        <v>21011</v>
      </c>
      <c r="K38" s="6">
        <f ca="1">SUMIFS(Count,Name,K$9,Year,$B38)</f>
        <v>19361</v>
      </c>
      <c r="L38" s="6">
        <f ca="1">SUMIFS(Count,Name,L$9,Year,$B38)</f>
        <v>14790</v>
      </c>
      <c r="M38" s="6">
        <f ca="1">SUMIFS(Count,Name,M$9,Year,$B38)</f>
        <v>25059</v>
      </c>
      <c r="N38" s="6">
        <f ca="1">SUMIFS(Count,Name,N$9,Year,$B38)</f>
        <v>13325</v>
      </c>
      <c r="O38" s="6">
        <f ca="1">SUMIFS(Count,Name,O$9,Year,$B38)</f>
        <v>20720</v>
      </c>
      <c r="P38" s="6">
        <f ca="1">SUMIFS(Count,Name,P$9,Year,$B38)</f>
        <v>2274</v>
      </c>
      <c r="Q38" s="6">
        <f ca="1">SUMIFS(Count,Name,Q$9,Year,$B38)</f>
        <v>32570</v>
      </c>
      <c r="R38" s="6">
        <f ca="1">SUMIFS(Count,Name,R$9,Year,$B38)</f>
        <v>17073</v>
      </c>
      <c r="S38" s="6">
        <f ca="1">SUMIFS(Count,Name,S$9,Year,$B38)</f>
        <v>10164</v>
      </c>
      <c r="T38" s="6">
        <f ca="1">SUMIFS(Count,Name,T$9,Year,$B38)</f>
        <v>8921</v>
      </c>
      <c r="U38" s="6">
        <f ca="1">SUMIFS(Count,Name,U$9,Year,$B38)</f>
        <v>13923</v>
      </c>
      <c r="V38" s="6">
        <f ca="1">SUMIFS(Count,Name,V$9,Year,$B38)</f>
        <v>18900</v>
      </c>
      <c r="W38" s="6">
        <f ca="1">SUMIFS(Count,Name,W$9,Year,$B38)</f>
        <v>16144</v>
      </c>
      <c r="X38" s="6">
        <f ca="1">SUMIFS(Count,Name,X$9,Year,$B38)</f>
        <v>22025</v>
      </c>
      <c r="Y38" s="6">
        <f ca="1">SUMIFS(Count,Name,Y$9,Year,$B38)</f>
        <v>26023</v>
      </c>
      <c r="Z38" s="6">
        <f ca="1">SUMIFS(Count,Name,Z$9,Year,$B38)</f>
        <v>16231</v>
      </c>
      <c r="AA38" s="6">
        <f ca="1">SUMIFS(Count,Name,AA$9,Year,$B38)</f>
        <v>4880</v>
      </c>
      <c r="AB38" s="6">
        <f ca="1">SUMIFS(Count,Name,AB$9,Year,$B38)</f>
        <v>12782</v>
      </c>
      <c r="AC38" s="6">
        <f ca="1">SUMIFS(Count,Name,AC$9,Year,$B38)</f>
        <v>26813</v>
      </c>
      <c r="AD38" s="6">
        <f ca="1">SUMIFS(Count,Name,AD$9,Year,$B38)</f>
        <v>4145</v>
      </c>
      <c r="AE38" s="6">
        <f ca="1">SUMIFS(Count,Name,AE$9,Year,$B38)</f>
        <v>29688</v>
      </c>
      <c r="AF38" s="6">
        <f ca="1">SUMIFS(Count,Name,AF$9,Year,$B38)</f>
        <v>5032</v>
      </c>
      <c r="AG38" s="6">
        <f ca="1">SUMIFS(Count,Name,AG$9,Year,$B38)</f>
        <v>22847</v>
      </c>
      <c r="AH38" s="6">
        <f ca="1">SUMIFS(Count,Name,AH$9,Year,$B38)</f>
        <v>7820</v>
      </c>
      <c r="AI38" s="6">
        <f ca="1">SUMIFS(Count,Name,AI$9,Year,$B38)</f>
        <v>13977</v>
      </c>
      <c r="AJ38" s="6">
        <f ca="1">SUMIFS(Count,Name,AJ$9,Year,$B38)</f>
        <v>9554</v>
      </c>
      <c r="AK38" s="6">
        <f ca="1">SUMIFS(Count,Name,AK$9,Year,$B38)</f>
        <v>12666</v>
      </c>
      <c r="AL38" s="6">
        <f ca="1">SUMIFS(Count,Name,AL$9,Year,$B38)</f>
        <v>18289</v>
      </c>
      <c r="AM38" s="6">
        <f ca="1">SUMIFS(Count,Name,AM$9,Year,$B38)</f>
        <v>15866</v>
      </c>
      <c r="AN38" s="6">
        <f ca="1">SUMIFS(Count,Name,AN$9,Year,$B38)</f>
        <v>15920</v>
      </c>
      <c r="AO38" s="6">
        <f ca="1">SUMIFS(Count,Name,AO$9,Year,$B38)</f>
        <v>6612</v>
      </c>
      <c r="AP38" s="6">
        <f ca="1">SUMIFS(Count,Name,AP$9,Year,$B38)</f>
        <v>20109</v>
      </c>
    </row>
    <row r="39" spans="1:42">
      <c r="A39" s="11"/>
      <c r="B39" s="11">
        <f ca="1">IFERROR(__xludf.DUMMYFUNCTION("""COMPUTED_VALUE"""),2002)</f>
        <v>2002</v>
      </c>
      <c r="C39" s="6">
        <f ca="1">SUMIFS(Count,Name,C$9,Year,$B39)</f>
        <v>6143</v>
      </c>
      <c r="D39" s="6">
        <f ca="1">SUMIFS(Count,Name,D$9,Year,$B39)</f>
        <v>3095</v>
      </c>
      <c r="E39" s="6">
        <f ca="1">SUMIFS(Count,Name,E$9,Year,$B39)</f>
        <v>22030</v>
      </c>
      <c r="F39" s="6">
        <f ca="1">SUMIFS(Count,Name,F$9,Year,$B39)</f>
        <v>19590</v>
      </c>
      <c r="G39" s="6">
        <f ca="1">SUMIFS(Count,Name,G$9,Year,$B39)</f>
        <v>15344</v>
      </c>
      <c r="H39" s="6">
        <f ca="1">SUMIFS(Count,Name,H$9,Year,$B39)</f>
        <v>16281</v>
      </c>
      <c r="I39" s="6">
        <f ca="1">SUMIFS(Count,Name,I$9,Year,$B39)</f>
        <v>21687</v>
      </c>
      <c r="J39" s="6">
        <f ca="1">SUMIFS(Count,Name,J$9,Year,$B39)</f>
        <v>21337</v>
      </c>
      <c r="K39" s="6">
        <f ca="1">SUMIFS(Count,Name,K$9,Year,$B39)</f>
        <v>18697</v>
      </c>
      <c r="L39" s="6">
        <f ca="1">SUMIFS(Count,Name,L$9,Year,$B39)</f>
        <v>14615</v>
      </c>
      <c r="M39" s="6">
        <f ca="1">SUMIFS(Count,Name,M$9,Year,$B39)</f>
        <v>24468</v>
      </c>
      <c r="N39" s="6">
        <f ca="1">SUMIFS(Count,Name,N$9,Year,$B39)</f>
        <v>16554</v>
      </c>
      <c r="O39" s="6">
        <f ca="1">SUMIFS(Count,Name,O$9,Year,$B39)</f>
        <v>18827</v>
      </c>
      <c r="P39" s="6">
        <f ca="1">SUMIFS(Count,Name,P$9,Year,$B39)</f>
        <v>2068</v>
      </c>
      <c r="Q39" s="6">
        <f ca="1">SUMIFS(Count,Name,Q$9,Year,$B39)</f>
        <v>30583</v>
      </c>
      <c r="R39" s="6">
        <f ca="1">SUMIFS(Count,Name,R$9,Year,$B39)</f>
        <v>16966</v>
      </c>
      <c r="S39" s="6">
        <f ca="1">SUMIFS(Count,Name,S$9,Year,$B39)</f>
        <v>9956</v>
      </c>
      <c r="T39" s="6">
        <f ca="1">SUMIFS(Count,Name,T$9,Year,$B39)</f>
        <v>8539</v>
      </c>
      <c r="U39" s="6">
        <f ca="1">SUMIFS(Count,Name,U$9,Year,$B39)</f>
        <v>11921</v>
      </c>
      <c r="V39" s="6">
        <f ca="1">SUMIFS(Count,Name,V$9,Year,$B39)</f>
        <v>17468</v>
      </c>
      <c r="W39" s="6">
        <f ca="1">SUMIFS(Count,Name,W$9,Year,$B39)</f>
        <v>15513</v>
      </c>
      <c r="X39" s="6">
        <f ca="1">SUMIFS(Count,Name,X$9,Year,$B39)</f>
        <v>21913</v>
      </c>
      <c r="Y39" s="6">
        <f ca="1">SUMIFS(Count,Name,Y$9,Year,$B39)</f>
        <v>25997</v>
      </c>
      <c r="Z39" s="6">
        <f ca="1">SUMIFS(Count,Name,Z$9,Year,$B39)</f>
        <v>14905</v>
      </c>
      <c r="AA39" s="6">
        <f ca="1">SUMIFS(Count,Name,AA$9,Year,$B39)</f>
        <v>4790</v>
      </c>
      <c r="AB39" s="6">
        <f ca="1">SUMIFS(Count,Name,AB$9,Year,$B39)</f>
        <v>12325</v>
      </c>
      <c r="AC39" s="6">
        <f ca="1">SUMIFS(Count,Name,AC$9,Year,$B39)</f>
        <v>25154</v>
      </c>
      <c r="AD39" s="6">
        <f ca="1">SUMIFS(Count,Name,AD$9,Year,$B39)</f>
        <v>3769</v>
      </c>
      <c r="AE39" s="6">
        <f ca="1">SUMIFS(Count,Name,AE$9,Year,$B39)</f>
        <v>28256</v>
      </c>
      <c r="AF39" s="6">
        <f ca="1">SUMIFS(Count,Name,AF$9,Year,$B39)</f>
        <v>4949</v>
      </c>
      <c r="AG39" s="6">
        <f ca="1">SUMIFS(Count,Name,AG$9,Year,$B39)</f>
        <v>21390</v>
      </c>
      <c r="AH39" s="6">
        <f ca="1">SUMIFS(Count,Name,AH$9,Year,$B39)</f>
        <v>6973</v>
      </c>
      <c r="AI39" s="6">
        <f ca="1">SUMIFS(Count,Name,AI$9,Year,$B39)</f>
        <v>14630</v>
      </c>
      <c r="AJ39" s="6">
        <f ca="1">SUMIFS(Count,Name,AJ$9,Year,$B39)</f>
        <v>8942</v>
      </c>
      <c r="AK39" s="6">
        <f ca="1">SUMIFS(Count,Name,AK$9,Year,$B39)</f>
        <v>12030</v>
      </c>
      <c r="AL39" s="6">
        <f ca="1">SUMIFS(Count,Name,AL$9,Year,$B39)</f>
        <v>17659</v>
      </c>
      <c r="AM39" s="6">
        <f ca="1">SUMIFS(Count,Name,AM$9,Year,$B39)</f>
        <v>14671</v>
      </c>
      <c r="AN39" s="6">
        <f ca="1">SUMIFS(Count,Name,AN$9,Year,$B39)</f>
        <v>14771</v>
      </c>
      <c r="AO39" s="6">
        <f ca="1">SUMIFS(Count,Name,AO$9,Year,$B39)</f>
        <v>6269</v>
      </c>
      <c r="AP39" s="6">
        <f ca="1">SUMIFS(Count,Name,AP$9,Year,$B39)</f>
        <v>20133</v>
      </c>
    </row>
    <row r="40" spans="1:42">
      <c r="A40" s="11"/>
      <c r="B40" s="11">
        <f ca="1">IFERROR(__xludf.DUMMYFUNCTION("""COMPUTED_VALUE"""),2003)</f>
        <v>2003</v>
      </c>
      <c r="C40" s="6">
        <f ca="1">SUMIFS(Count,Name,C$9,Year,$B40)</f>
        <v>5347</v>
      </c>
      <c r="D40" s="6">
        <f ca="1">SUMIFS(Count,Name,D$9,Year,$B40)</f>
        <v>2880</v>
      </c>
      <c r="E40" s="6">
        <f ca="1">SUMIFS(Count,Name,E$9,Year,$B40)</f>
        <v>22160</v>
      </c>
      <c r="F40" s="6">
        <f ca="1">SUMIFS(Count,Name,F$9,Year,$B40)</f>
        <v>20149</v>
      </c>
      <c r="G40" s="6">
        <f ca="1">SUMIFS(Count,Name,G$9,Year,$B40)</f>
        <v>14517</v>
      </c>
      <c r="H40" s="6">
        <f ca="1">SUMIFS(Count,Name,H$9,Year,$B40)</f>
        <v>15244</v>
      </c>
      <c r="I40" s="6">
        <f ca="1">SUMIFS(Count,Name,I$9,Year,$B40)</f>
        <v>20753</v>
      </c>
      <c r="J40" s="6">
        <f ca="1">SUMIFS(Count,Name,J$9,Year,$B40)</f>
        <v>21063</v>
      </c>
      <c r="K40" s="6">
        <f ca="1">SUMIFS(Count,Name,K$9,Year,$B40)</f>
        <v>18631</v>
      </c>
      <c r="L40" s="6">
        <f ca="1">SUMIFS(Count,Name,L$9,Year,$B40)</f>
        <v>14116</v>
      </c>
      <c r="M40" s="6">
        <f ca="1">SUMIFS(Count,Name,M$9,Year,$B40)</f>
        <v>25691</v>
      </c>
      <c r="N40" s="6">
        <f ca="1">SUMIFS(Count,Name,N$9,Year,$B40)</f>
        <v>22714</v>
      </c>
      <c r="O40" s="6">
        <f ca="1">SUMIFS(Count,Name,O$9,Year,$B40)</f>
        <v>17638</v>
      </c>
      <c r="P40" s="6">
        <f ca="1">SUMIFS(Count,Name,P$9,Year,$B40)</f>
        <v>1617</v>
      </c>
      <c r="Q40" s="6">
        <f ca="1">SUMIFS(Count,Name,Q$9,Year,$B40)</f>
        <v>29650</v>
      </c>
      <c r="R40" s="6">
        <f ca="1">SUMIFS(Count,Name,R$9,Year,$B40)</f>
        <v>16895</v>
      </c>
      <c r="S40" s="6">
        <f ca="1">SUMIFS(Count,Name,S$9,Year,$B40)</f>
        <v>9822</v>
      </c>
      <c r="T40" s="6">
        <f ca="1">SUMIFS(Count,Name,T$9,Year,$B40)</f>
        <v>7566</v>
      </c>
      <c r="U40" s="6">
        <f ca="1">SUMIFS(Count,Name,U$9,Year,$B40)</f>
        <v>10452</v>
      </c>
      <c r="V40" s="6">
        <f ca="1">SUMIFS(Count,Name,V$9,Year,$B40)</f>
        <v>17243</v>
      </c>
      <c r="W40" s="6">
        <f ca="1">SUMIFS(Count,Name,W$9,Year,$B40)</f>
        <v>14992</v>
      </c>
      <c r="X40" s="6">
        <f ca="1">SUMIFS(Count,Name,X$9,Year,$B40)</f>
        <v>21382</v>
      </c>
      <c r="Y40" s="6">
        <f ca="1">SUMIFS(Count,Name,Y$9,Year,$B40)</f>
        <v>25103</v>
      </c>
      <c r="Z40" s="6">
        <f ca="1">SUMIFS(Count,Name,Z$9,Year,$B40)</f>
        <v>13653</v>
      </c>
      <c r="AA40" s="6">
        <f ca="1">SUMIFS(Count,Name,AA$9,Year,$B40)</f>
        <v>4825</v>
      </c>
      <c r="AB40" s="6">
        <f ca="1">SUMIFS(Count,Name,AB$9,Year,$B40)</f>
        <v>11051</v>
      </c>
      <c r="AC40" s="6">
        <f ca="1">SUMIFS(Count,Name,AC$9,Year,$B40)</f>
        <v>24009</v>
      </c>
      <c r="AD40" s="6">
        <f ca="1">SUMIFS(Count,Name,AD$9,Year,$B40)</f>
        <v>3501</v>
      </c>
      <c r="AE40" s="6">
        <f ca="1">SUMIFS(Count,Name,AE$9,Year,$B40)</f>
        <v>27126</v>
      </c>
      <c r="AF40" s="6">
        <f ca="1">SUMIFS(Count,Name,AF$9,Year,$B40)</f>
        <v>4872</v>
      </c>
      <c r="AG40" s="6">
        <f ca="1">SUMIFS(Count,Name,AG$9,Year,$B40)</f>
        <v>19696</v>
      </c>
      <c r="AH40" s="6">
        <f ca="1">SUMIFS(Count,Name,AH$9,Year,$B40)</f>
        <v>6235</v>
      </c>
      <c r="AI40" s="6">
        <f ca="1">SUMIFS(Count,Name,AI$9,Year,$B40)</f>
        <v>16152</v>
      </c>
      <c r="AJ40" s="6">
        <f ca="1">SUMIFS(Count,Name,AJ$9,Year,$B40)</f>
        <v>7990</v>
      </c>
      <c r="AK40" s="6">
        <f ca="1">SUMIFS(Count,Name,AK$9,Year,$B40)</f>
        <v>11397</v>
      </c>
      <c r="AL40" s="6">
        <f ca="1">SUMIFS(Count,Name,AL$9,Year,$B40)</f>
        <v>19577</v>
      </c>
      <c r="AM40" s="6">
        <f ca="1">SUMIFS(Count,Name,AM$9,Year,$B40)</f>
        <v>13869</v>
      </c>
      <c r="AN40" s="6">
        <f ca="1">SUMIFS(Count,Name,AN$9,Year,$B40)</f>
        <v>13779</v>
      </c>
      <c r="AO40" s="6">
        <f ca="1">SUMIFS(Count,Name,AO$9,Year,$B40)</f>
        <v>5602</v>
      </c>
      <c r="AP40" s="6">
        <f ca="1">SUMIFS(Count,Name,AP$9,Year,$B40)</f>
        <v>19996</v>
      </c>
    </row>
    <row r="41" spans="1:42">
      <c r="A41" s="11"/>
      <c r="B41" s="11">
        <f ca="1">IFERROR(__xludf.DUMMYFUNCTION("""COMPUTED_VALUE"""),2004)</f>
        <v>2004</v>
      </c>
      <c r="C41" s="6">
        <f ca="1">SUMIFS(Count,Name,C$9,Year,$B41)</f>
        <v>4685</v>
      </c>
      <c r="D41" s="6">
        <f ca="1">SUMIFS(Count,Name,D$9,Year,$B41)</f>
        <v>3115</v>
      </c>
      <c r="E41" s="6">
        <f ca="1">SUMIFS(Count,Name,E$9,Year,$B41)</f>
        <v>21712</v>
      </c>
      <c r="F41" s="6">
        <f ca="1">SUMIFS(Count,Name,F$9,Year,$B41)</f>
        <v>19612</v>
      </c>
      <c r="G41" s="6">
        <f ca="1">SUMIFS(Count,Name,G$9,Year,$B41)</f>
        <v>14375</v>
      </c>
      <c r="H41" s="6">
        <f ca="1">SUMIFS(Count,Name,H$9,Year,$B41)</f>
        <v>14133</v>
      </c>
      <c r="I41" s="6">
        <f ca="1">SUMIFS(Count,Name,I$9,Year,$B41)</f>
        <v>19637</v>
      </c>
      <c r="J41" s="6">
        <f ca="1">SUMIFS(Count,Name,J$9,Year,$B41)</f>
        <v>21000</v>
      </c>
      <c r="K41" s="6">
        <f ca="1">SUMIFS(Count,Name,K$9,Year,$B41)</f>
        <v>18400</v>
      </c>
      <c r="L41" s="6">
        <f ca="1">SUMIFS(Count,Name,L$9,Year,$B41)</f>
        <v>13568</v>
      </c>
      <c r="M41" s="6">
        <f ca="1">SUMIFS(Count,Name,M$9,Year,$B41)</f>
        <v>25040</v>
      </c>
      <c r="N41" s="6">
        <f ca="1">SUMIFS(Count,Name,N$9,Year,$B41)</f>
        <v>21617</v>
      </c>
      <c r="O41" s="6">
        <f ca="1">SUMIFS(Count,Name,O$9,Year,$B41)</f>
        <v>15610</v>
      </c>
      <c r="P41" s="6">
        <f ca="1">SUMIFS(Count,Name,P$9,Year,$B41)</f>
        <v>1304</v>
      </c>
      <c r="Q41" s="6">
        <f ca="1">SUMIFS(Count,Name,Q$9,Year,$B41)</f>
        <v>27895</v>
      </c>
      <c r="R41" s="6">
        <f ca="1">SUMIFS(Count,Name,R$9,Year,$B41)</f>
        <v>16468</v>
      </c>
      <c r="S41" s="6">
        <f ca="1">SUMIFS(Count,Name,S$9,Year,$B41)</f>
        <v>9063</v>
      </c>
      <c r="T41" s="6">
        <f ca="1">SUMIFS(Count,Name,T$9,Year,$B41)</f>
        <v>6545</v>
      </c>
      <c r="U41" s="6">
        <f ca="1">SUMIFS(Count,Name,U$9,Year,$B41)</f>
        <v>9470</v>
      </c>
      <c r="V41" s="6">
        <f ca="1">SUMIFS(Count,Name,V$9,Year,$B41)</f>
        <v>16457</v>
      </c>
      <c r="W41" s="6">
        <f ca="1">SUMIFS(Count,Name,W$9,Year,$B41)</f>
        <v>14372</v>
      </c>
      <c r="X41" s="6">
        <f ca="1">SUMIFS(Count,Name,X$9,Year,$B41)</f>
        <v>20139</v>
      </c>
      <c r="Y41" s="6">
        <f ca="1">SUMIFS(Count,Name,Y$9,Year,$B41)</f>
        <v>24210</v>
      </c>
      <c r="Z41" s="6">
        <f ca="1">SUMIFS(Count,Name,Z$9,Year,$B41)</f>
        <v>11879</v>
      </c>
      <c r="AA41" s="6">
        <f ca="1">SUMIFS(Count,Name,AA$9,Year,$B41)</f>
        <v>4846</v>
      </c>
      <c r="AB41" s="6">
        <f ca="1">SUMIFS(Count,Name,AB$9,Year,$B41)</f>
        <v>9983</v>
      </c>
      <c r="AC41" s="6">
        <f ca="1">SUMIFS(Count,Name,AC$9,Year,$B41)</f>
        <v>22881</v>
      </c>
      <c r="AD41" s="6">
        <f ca="1">SUMIFS(Count,Name,AD$9,Year,$B41)</f>
        <v>3338</v>
      </c>
      <c r="AE41" s="6">
        <f ca="1">SUMIFS(Count,Name,AE$9,Year,$B41)</f>
        <v>25465</v>
      </c>
      <c r="AF41" s="6">
        <f ca="1">SUMIFS(Count,Name,AF$9,Year,$B41)</f>
        <v>4720</v>
      </c>
      <c r="AG41" s="6">
        <f ca="1">SUMIFS(Count,Name,AG$9,Year,$B41)</f>
        <v>18519</v>
      </c>
      <c r="AH41" s="6">
        <f ca="1">SUMIFS(Count,Name,AH$9,Year,$B41)</f>
        <v>5741</v>
      </c>
      <c r="AI41" s="6">
        <f ca="1">SUMIFS(Count,Name,AI$9,Year,$B41)</f>
        <v>16107</v>
      </c>
      <c r="AJ41" s="6">
        <f ca="1">SUMIFS(Count,Name,AJ$9,Year,$B41)</f>
        <v>6918</v>
      </c>
      <c r="AK41" s="6">
        <f ca="1">SUMIFS(Count,Name,AK$9,Year,$B41)</f>
        <v>10679</v>
      </c>
      <c r="AL41" s="6">
        <f ca="1">SUMIFS(Count,Name,AL$9,Year,$B41)</f>
        <v>19495</v>
      </c>
      <c r="AM41" s="6">
        <f ca="1">SUMIFS(Count,Name,AM$9,Year,$B41)</f>
        <v>13786</v>
      </c>
      <c r="AN41" s="6">
        <f ca="1">SUMIFS(Count,Name,AN$9,Year,$B41)</f>
        <v>12751</v>
      </c>
      <c r="AO41" s="6">
        <f ca="1">SUMIFS(Count,Name,AO$9,Year,$B41)</f>
        <v>5181</v>
      </c>
      <c r="AP41" s="6">
        <f ca="1">SUMIFS(Count,Name,AP$9,Year,$B41)</f>
        <v>20233</v>
      </c>
    </row>
    <row r="42" spans="1:42">
      <c r="A42" s="11"/>
      <c r="B42" s="11">
        <f ca="1">IFERROR(__xludf.DUMMYFUNCTION("""COMPUTED_VALUE"""),2005)</f>
        <v>2005</v>
      </c>
      <c r="C42" s="6">
        <f ca="1">SUMIFS(Count,Name,C$9,Year,$B42)</f>
        <v>4096</v>
      </c>
      <c r="D42" s="6">
        <f ca="1">SUMIFS(Count,Name,D$9,Year,$B42)</f>
        <v>2957</v>
      </c>
      <c r="E42" s="6">
        <f ca="1">SUMIFS(Count,Name,E$9,Year,$B42)</f>
        <v>20738</v>
      </c>
      <c r="F42" s="6">
        <f ca="1">SUMIFS(Count,Name,F$9,Year,$B42)</f>
        <v>19383</v>
      </c>
      <c r="G42" s="6">
        <f ca="1">SUMIFS(Count,Name,G$9,Year,$B42)</f>
        <v>13275</v>
      </c>
      <c r="H42" s="6">
        <f ca="1">SUMIFS(Count,Name,H$9,Year,$B42)</f>
        <v>12946</v>
      </c>
      <c r="I42" s="6">
        <f ca="1">SUMIFS(Count,Name,I$9,Year,$B42)</f>
        <v>19173</v>
      </c>
      <c r="J42" s="6">
        <f ca="1">SUMIFS(Count,Name,J$9,Year,$B42)</f>
        <v>20227</v>
      </c>
      <c r="K42" s="6">
        <f ca="1">SUMIFS(Count,Name,K$9,Year,$B42)</f>
        <v>18133</v>
      </c>
      <c r="L42" s="6">
        <f ca="1">SUMIFS(Count,Name,L$9,Year,$B42)</f>
        <v>12740</v>
      </c>
      <c r="M42" s="6">
        <f ca="1">SUMIFS(Count,Name,M$9,Year,$B42)</f>
        <v>23949</v>
      </c>
      <c r="N42" s="6">
        <f ca="1">SUMIFS(Count,Name,N$9,Year,$B42)</f>
        <v>20353</v>
      </c>
      <c r="O42" s="6">
        <f ca="1">SUMIFS(Count,Name,O$9,Year,$B42)</f>
        <v>14851</v>
      </c>
      <c r="P42" s="6">
        <f ca="1">SUMIFS(Count,Name,P$9,Year,$B42)</f>
        <v>1067</v>
      </c>
      <c r="Q42" s="6">
        <f ca="1">SUMIFS(Count,Name,Q$9,Year,$B42)</f>
        <v>25843</v>
      </c>
      <c r="R42" s="6">
        <f ca="1">SUMIFS(Count,Name,R$9,Year,$B42)</f>
        <v>16140</v>
      </c>
      <c r="S42" s="6">
        <f ca="1">SUMIFS(Count,Name,S$9,Year,$B42)</f>
        <v>8612</v>
      </c>
      <c r="T42" s="6">
        <f ca="1">SUMIFS(Count,Name,T$9,Year,$B42)</f>
        <v>5836</v>
      </c>
      <c r="U42" s="6">
        <f ca="1">SUMIFS(Count,Name,U$9,Year,$B42)</f>
        <v>8115</v>
      </c>
      <c r="V42" s="6">
        <f ca="1">SUMIFS(Count,Name,V$9,Year,$B42)</f>
        <v>15782</v>
      </c>
      <c r="W42" s="6">
        <f ca="1">SUMIFS(Count,Name,W$9,Year,$B42)</f>
        <v>14442</v>
      </c>
      <c r="X42" s="6">
        <f ca="1">SUMIFS(Count,Name,X$9,Year,$B42)</f>
        <v>19229</v>
      </c>
      <c r="Y42" s="6">
        <f ca="1">SUMIFS(Count,Name,Y$9,Year,$B42)</f>
        <v>23259</v>
      </c>
      <c r="Z42" s="6">
        <f ca="1">SUMIFS(Count,Name,Z$9,Year,$B42)</f>
        <v>10516</v>
      </c>
      <c r="AA42" s="6">
        <f ca="1">SUMIFS(Count,Name,AA$9,Year,$B42)</f>
        <v>4751</v>
      </c>
      <c r="AB42" s="6">
        <f ca="1">SUMIFS(Count,Name,AB$9,Year,$B42)</f>
        <v>9248</v>
      </c>
      <c r="AC42" s="6">
        <f ca="1">SUMIFS(Count,Name,AC$9,Year,$B42)</f>
        <v>21477</v>
      </c>
      <c r="AD42" s="6">
        <f ca="1">SUMIFS(Count,Name,AD$9,Year,$B42)</f>
        <v>3084</v>
      </c>
      <c r="AE42" s="6">
        <f ca="1">SUMIFS(Count,Name,AE$9,Year,$B42)</f>
        <v>23826</v>
      </c>
      <c r="AF42" s="6">
        <f ca="1">SUMIFS(Count,Name,AF$9,Year,$B42)</f>
        <v>4312</v>
      </c>
      <c r="AG42" s="6">
        <f ca="1">SUMIFS(Count,Name,AG$9,Year,$B42)</f>
        <v>17076</v>
      </c>
      <c r="AH42" s="6">
        <f ca="1">SUMIFS(Count,Name,AH$9,Year,$B42)</f>
        <v>4990</v>
      </c>
      <c r="AI42" s="6">
        <f ca="1">SUMIFS(Count,Name,AI$9,Year,$B42)</f>
        <v>15699</v>
      </c>
      <c r="AJ42" s="6">
        <f ca="1">SUMIFS(Count,Name,AJ$9,Year,$B42)</f>
        <v>6218</v>
      </c>
      <c r="AK42" s="6">
        <f ca="1">SUMIFS(Count,Name,AK$9,Year,$B42)</f>
        <v>10166</v>
      </c>
      <c r="AL42" s="6">
        <f ca="1">SUMIFS(Count,Name,AL$9,Year,$B42)</f>
        <v>17987</v>
      </c>
      <c r="AM42" s="6">
        <f ca="1">SUMIFS(Count,Name,AM$9,Year,$B42)</f>
        <v>13640</v>
      </c>
      <c r="AN42" s="6">
        <f ca="1">SUMIFS(Count,Name,AN$9,Year,$B42)</f>
        <v>11547</v>
      </c>
      <c r="AO42" s="6">
        <f ca="1">SUMIFS(Count,Name,AO$9,Year,$B42)</f>
        <v>4700</v>
      </c>
      <c r="AP42" s="6">
        <f ca="1">SUMIFS(Count,Name,AP$9,Year,$B42)</f>
        <v>19056</v>
      </c>
    </row>
    <row r="43" spans="1:42">
      <c r="A43" s="11"/>
      <c r="B43" s="11">
        <f ca="1">IFERROR(__xludf.DUMMYFUNCTION("""COMPUTED_VALUE"""),2006)</f>
        <v>2006</v>
      </c>
      <c r="C43" s="6">
        <f ca="1">SUMIFS(Count,Name,C$9,Year,$B43)</f>
        <v>3360</v>
      </c>
      <c r="D43" s="6">
        <f ca="1">SUMIFS(Count,Name,D$9,Year,$B43)</f>
        <v>2745</v>
      </c>
      <c r="E43" s="6">
        <f ca="1">SUMIFS(Count,Name,E$9,Year,$B43)</f>
        <v>19730</v>
      </c>
      <c r="F43" s="6">
        <f ca="1">SUMIFS(Count,Name,F$9,Year,$B43)</f>
        <v>19411</v>
      </c>
      <c r="G43" s="6">
        <f ca="1">SUMIFS(Count,Name,G$9,Year,$B43)</f>
        <v>12351</v>
      </c>
      <c r="H43" s="6">
        <f ca="1">SUMIFS(Count,Name,H$9,Year,$B43)</f>
        <v>12684</v>
      </c>
      <c r="I43" s="6">
        <f ca="1">SUMIFS(Count,Name,I$9,Year,$B43)</f>
        <v>19685</v>
      </c>
      <c r="J43" s="6">
        <f ca="1">SUMIFS(Count,Name,J$9,Year,$B43)</f>
        <v>20076</v>
      </c>
      <c r="K43" s="6">
        <f ca="1">SUMIFS(Count,Name,K$9,Year,$B43)</f>
        <v>17653</v>
      </c>
      <c r="L43" s="6">
        <f ca="1">SUMIFS(Count,Name,L$9,Year,$B43)</f>
        <v>12435</v>
      </c>
      <c r="M43" s="6">
        <f ca="1">SUMIFS(Count,Name,M$9,Year,$B43)</f>
        <v>21410</v>
      </c>
      <c r="N43" s="6">
        <f ca="1">SUMIFS(Count,Name,N$9,Year,$B43)</f>
        <v>19126</v>
      </c>
      <c r="O43" s="6">
        <f ca="1">SUMIFS(Count,Name,O$9,Year,$B43)</f>
        <v>14550</v>
      </c>
      <c r="P43" s="6">
        <f ca="1">SUMIFS(Count,Name,P$9,Year,$B43)</f>
        <v>974</v>
      </c>
      <c r="Q43" s="6">
        <f ca="1">SUMIFS(Count,Name,Q$9,Year,$B43)</f>
        <v>24855</v>
      </c>
      <c r="R43" s="6">
        <f ca="1">SUMIFS(Count,Name,R$9,Year,$B43)</f>
        <v>16252</v>
      </c>
      <c r="S43" s="6">
        <f ca="1">SUMIFS(Count,Name,S$9,Year,$B43)</f>
        <v>8452</v>
      </c>
      <c r="T43" s="6">
        <f ca="1">SUMIFS(Count,Name,T$9,Year,$B43)</f>
        <v>5267</v>
      </c>
      <c r="U43" s="6">
        <f ca="1">SUMIFS(Count,Name,U$9,Year,$B43)</f>
        <v>6815</v>
      </c>
      <c r="V43" s="6">
        <f ca="1">SUMIFS(Count,Name,V$9,Year,$B43)</f>
        <v>15172</v>
      </c>
      <c r="W43" s="6">
        <f ca="1">SUMIFS(Count,Name,W$9,Year,$B43)</f>
        <v>14384</v>
      </c>
      <c r="X43" s="6">
        <f ca="1">SUMIFS(Count,Name,X$9,Year,$B43)</f>
        <v>18459</v>
      </c>
      <c r="Y43" s="6">
        <f ca="1">SUMIFS(Count,Name,Y$9,Year,$B43)</f>
        <v>22332</v>
      </c>
      <c r="Z43" s="6">
        <f ca="1">SUMIFS(Count,Name,Z$9,Year,$B43)</f>
        <v>9971</v>
      </c>
      <c r="AA43" s="6">
        <f ca="1">SUMIFS(Count,Name,AA$9,Year,$B43)</f>
        <v>5007</v>
      </c>
      <c r="AB43" s="6">
        <f ca="1">SUMIFS(Count,Name,AB$9,Year,$B43)</f>
        <v>8498</v>
      </c>
      <c r="AC43" s="6">
        <f ca="1">SUMIFS(Count,Name,AC$9,Year,$B43)</f>
        <v>20335</v>
      </c>
      <c r="AD43" s="6">
        <f ca="1">SUMIFS(Count,Name,AD$9,Year,$B43)</f>
        <v>2893</v>
      </c>
      <c r="AE43" s="6">
        <f ca="1">SUMIFS(Count,Name,AE$9,Year,$B43)</f>
        <v>22647</v>
      </c>
      <c r="AF43" s="6">
        <f ca="1">SUMIFS(Count,Name,AF$9,Year,$B43)</f>
        <v>4089</v>
      </c>
      <c r="AG43" s="6">
        <f ca="1">SUMIFS(Count,Name,AG$9,Year,$B43)</f>
        <v>15674</v>
      </c>
      <c r="AH43" s="6">
        <f ca="1">SUMIFS(Count,Name,AH$9,Year,$B43)</f>
        <v>4321</v>
      </c>
      <c r="AI43" s="6">
        <f ca="1">SUMIFS(Count,Name,AI$9,Year,$B43)</f>
        <v>15505</v>
      </c>
      <c r="AJ43" s="6">
        <f ca="1">SUMIFS(Count,Name,AJ$9,Year,$B43)</f>
        <v>5538</v>
      </c>
      <c r="AK43" s="6">
        <f ca="1">SUMIFS(Count,Name,AK$9,Year,$B43)</f>
        <v>9907</v>
      </c>
      <c r="AL43" s="6">
        <f ca="1">SUMIFS(Count,Name,AL$9,Year,$B43)</f>
        <v>16431</v>
      </c>
      <c r="AM43" s="6">
        <f ca="1">SUMIFS(Count,Name,AM$9,Year,$B43)</f>
        <v>12465</v>
      </c>
      <c r="AN43" s="6">
        <f ca="1">SUMIFS(Count,Name,AN$9,Year,$B43)</f>
        <v>11157</v>
      </c>
      <c r="AO43" s="6">
        <f ca="1">SUMIFS(Count,Name,AO$9,Year,$B43)</f>
        <v>4508</v>
      </c>
      <c r="AP43" s="6">
        <f ca="1">SUMIFS(Count,Name,AP$9,Year,$B43)</f>
        <v>18961</v>
      </c>
    </row>
    <row r="44" spans="1:42">
      <c r="A44" s="11"/>
      <c r="B44" s="11">
        <f ca="1">IFERROR(__xludf.DUMMYFUNCTION("""COMPUTED_VALUE"""),2007)</f>
        <v>2007</v>
      </c>
      <c r="C44" s="6">
        <f ca="1">SUMIFS(Count,Name,C$9,Year,$B44)</f>
        <v>3046</v>
      </c>
      <c r="D44" s="6">
        <f ca="1">SUMIFS(Count,Name,D$9,Year,$B44)</f>
        <v>2829</v>
      </c>
      <c r="E44" s="6">
        <f ca="1">SUMIFS(Count,Name,E$9,Year,$B44)</f>
        <v>18456</v>
      </c>
      <c r="F44" s="6">
        <f ca="1">SUMIFS(Count,Name,F$9,Year,$B44)</f>
        <v>19633</v>
      </c>
      <c r="G44" s="6">
        <f ca="1">SUMIFS(Count,Name,G$9,Year,$B44)</f>
        <v>11427</v>
      </c>
      <c r="H44" s="6">
        <f ca="1">SUMIFS(Count,Name,H$9,Year,$B44)</f>
        <v>12142</v>
      </c>
      <c r="I44" s="6">
        <f ca="1">SUMIFS(Count,Name,I$9,Year,$B44)</f>
        <v>20027</v>
      </c>
      <c r="J44" s="6">
        <f ca="1">SUMIFS(Count,Name,J$9,Year,$B44)</f>
        <v>20258</v>
      </c>
      <c r="K44" s="6">
        <f ca="1">SUMIFS(Count,Name,K$9,Year,$B44)</f>
        <v>17556</v>
      </c>
      <c r="L44" s="6">
        <f ca="1">SUMIFS(Count,Name,L$9,Year,$B44)</f>
        <v>13064</v>
      </c>
      <c r="M44" s="6">
        <f ca="1">SUMIFS(Count,Name,M$9,Year,$B44)</f>
        <v>19359</v>
      </c>
      <c r="N44" s="6">
        <f ca="1">SUMIFS(Count,Name,N$9,Year,$B44)</f>
        <v>18381</v>
      </c>
      <c r="O44" s="6">
        <f ca="1">SUMIFS(Count,Name,O$9,Year,$B44)</f>
        <v>13318</v>
      </c>
      <c r="P44" s="6">
        <f ca="1">SUMIFS(Count,Name,P$9,Year,$B44)</f>
        <v>799</v>
      </c>
      <c r="Q44" s="6">
        <f ca="1">SUMIFS(Count,Name,Q$9,Year,$B44)</f>
        <v>24299</v>
      </c>
      <c r="R44" s="6">
        <f ca="1">SUMIFS(Count,Name,R$9,Year,$B44)</f>
        <v>15968</v>
      </c>
      <c r="S44" s="6">
        <f ca="1">SUMIFS(Count,Name,S$9,Year,$B44)</f>
        <v>8120</v>
      </c>
      <c r="T44" s="6">
        <f ca="1">SUMIFS(Count,Name,T$9,Year,$B44)</f>
        <v>4652</v>
      </c>
      <c r="U44" s="6">
        <f ca="1">SUMIFS(Count,Name,U$9,Year,$B44)</f>
        <v>5713</v>
      </c>
      <c r="V44" s="6">
        <f ca="1">SUMIFS(Count,Name,V$9,Year,$B44)</f>
        <v>14435</v>
      </c>
      <c r="W44" s="6">
        <f ca="1">SUMIFS(Count,Name,W$9,Year,$B44)</f>
        <v>13802</v>
      </c>
      <c r="X44" s="6">
        <f ca="1">SUMIFS(Count,Name,X$9,Year,$B44)</f>
        <v>17347</v>
      </c>
      <c r="Y44" s="6">
        <f ca="1">SUMIFS(Count,Name,Y$9,Year,$B44)</f>
        <v>20661</v>
      </c>
      <c r="Z44" s="6">
        <f ca="1">SUMIFS(Count,Name,Z$9,Year,$B44)</f>
        <v>10045</v>
      </c>
      <c r="AA44" s="6">
        <f ca="1">SUMIFS(Count,Name,AA$9,Year,$B44)</f>
        <v>5101</v>
      </c>
      <c r="AB44" s="6">
        <f ca="1">SUMIFS(Count,Name,AB$9,Year,$B44)</f>
        <v>7435</v>
      </c>
      <c r="AC44" s="6">
        <f ca="1">SUMIFS(Count,Name,AC$9,Year,$B44)</f>
        <v>18751</v>
      </c>
      <c r="AD44" s="6">
        <f ca="1">SUMIFS(Count,Name,AD$9,Year,$B44)</f>
        <v>2504</v>
      </c>
      <c r="AE44" s="6">
        <f ca="1">SUMIFS(Count,Name,AE$9,Year,$B44)</f>
        <v>22014</v>
      </c>
      <c r="AF44" s="6">
        <f ca="1">SUMIFS(Count,Name,AF$9,Year,$B44)</f>
        <v>3593</v>
      </c>
      <c r="AG44" s="6">
        <f ca="1">SUMIFS(Count,Name,AG$9,Year,$B44)</f>
        <v>14361</v>
      </c>
      <c r="AH44" s="6">
        <f ca="1">SUMIFS(Count,Name,AH$9,Year,$B44)</f>
        <v>3874</v>
      </c>
      <c r="AI44" s="6">
        <f ca="1">SUMIFS(Count,Name,AI$9,Year,$B44)</f>
        <v>16587</v>
      </c>
      <c r="AJ44" s="6">
        <f ca="1">SUMIFS(Count,Name,AJ$9,Year,$B44)</f>
        <v>4836</v>
      </c>
      <c r="AK44" s="6">
        <f ca="1">SUMIFS(Count,Name,AK$9,Year,$B44)</f>
        <v>9382</v>
      </c>
      <c r="AL44" s="6">
        <f ca="1">SUMIFS(Count,Name,AL$9,Year,$B44)</f>
        <v>15720</v>
      </c>
      <c r="AM44" s="6">
        <f ca="1">SUMIFS(Count,Name,AM$9,Year,$B44)</f>
        <v>11882</v>
      </c>
      <c r="AN44" s="6">
        <f ca="1">SUMIFS(Count,Name,AN$9,Year,$B44)</f>
        <v>10003</v>
      </c>
      <c r="AO44" s="6">
        <f ca="1">SUMIFS(Count,Name,AO$9,Year,$B44)</f>
        <v>3810</v>
      </c>
      <c r="AP44" s="6">
        <f ca="1">SUMIFS(Count,Name,AP$9,Year,$B44)</f>
        <v>18890</v>
      </c>
    </row>
    <row r="45" spans="1:42">
      <c r="A45" s="11"/>
      <c r="B45" s="11">
        <f ca="1">IFERROR(__xludf.DUMMYFUNCTION("""COMPUTED_VALUE"""),2008)</f>
        <v>2008</v>
      </c>
      <c r="C45" s="6">
        <f ca="1">SUMIFS(Count,Name,C$9,Year,$B45)</f>
        <v>2444</v>
      </c>
      <c r="D45" s="6">
        <f ca="1">SUMIFS(Count,Name,D$9,Year,$B45)</f>
        <v>2541</v>
      </c>
      <c r="E45" s="6">
        <f ca="1">SUMIFS(Count,Name,E$9,Year,$B45)</f>
        <v>16769</v>
      </c>
      <c r="F45" s="6">
        <f ca="1">SUMIFS(Count,Name,F$9,Year,$B45)</f>
        <v>18409</v>
      </c>
      <c r="G45" s="6">
        <f ca="1">SUMIFS(Count,Name,G$9,Year,$B45)</f>
        <v>9405</v>
      </c>
      <c r="H45" s="6">
        <f ca="1">SUMIFS(Count,Name,H$9,Year,$B45)</f>
        <v>11478</v>
      </c>
      <c r="I45" s="6">
        <f ca="1">SUMIFS(Count,Name,I$9,Year,$B45)</f>
        <v>17960</v>
      </c>
      <c r="J45" s="6">
        <f ca="1">SUMIFS(Count,Name,J$9,Year,$B45)</f>
        <v>19018</v>
      </c>
      <c r="K45" s="6">
        <f ca="1">SUMIFS(Count,Name,K$9,Year,$B45)</f>
        <v>16338</v>
      </c>
      <c r="L45" s="6">
        <f ca="1">SUMIFS(Count,Name,L$9,Year,$B45)</f>
        <v>12017</v>
      </c>
      <c r="M45" s="6">
        <f ca="1">SUMIFS(Count,Name,M$9,Year,$B45)</f>
        <v>17441</v>
      </c>
      <c r="N45" s="6">
        <f ca="1">SUMIFS(Count,Name,N$9,Year,$B45)</f>
        <v>18823</v>
      </c>
      <c r="O45" s="6">
        <f ca="1">SUMIFS(Count,Name,O$9,Year,$B45)</f>
        <v>9569</v>
      </c>
      <c r="P45" s="6">
        <f ca="1">SUMIFS(Count,Name,P$9,Year,$B45)</f>
        <v>653</v>
      </c>
      <c r="Q45" s="6">
        <f ca="1">SUMIFS(Count,Name,Q$9,Year,$B45)</f>
        <v>22611</v>
      </c>
      <c r="R45" s="6">
        <f ca="1">SUMIFS(Count,Name,R$9,Year,$B45)</f>
        <v>15186</v>
      </c>
      <c r="S45" s="6">
        <f ca="1">SUMIFS(Count,Name,S$9,Year,$B45)</f>
        <v>7660</v>
      </c>
      <c r="T45" s="6">
        <f ca="1">SUMIFS(Count,Name,T$9,Year,$B45)</f>
        <v>3795</v>
      </c>
      <c r="U45" s="6">
        <f ca="1">SUMIFS(Count,Name,U$9,Year,$B45)</f>
        <v>4737</v>
      </c>
      <c r="V45" s="6">
        <f ca="1">SUMIFS(Count,Name,V$9,Year,$B45)</f>
        <v>13327</v>
      </c>
      <c r="W45" s="6">
        <f ca="1">SUMIFS(Count,Name,W$9,Year,$B45)</f>
        <v>12896</v>
      </c>
      <c r="X45" s="6">
        <f ca="1">SUMIFS(Count,Name,X$9,Year,$B45)</f>
        <v>16590</v>
      </c>
      <c r="Y45" s="6">
        <f ca="1">SUMIFS(Count,Name,Y$9,Year,$B45)</f>
        <v>19219</v>
      </c>
      <c r="Z45" s="6">
        <f ca="1">SUMIFS(Count,Name,Z$9,Year,$B45)</f>
        <v>9363</v>
      </c>
      <c r="AA45" s="6">
        <f ca="1">SUMIFS(Count,Name,AA$9,Year,$B45)</f>
        <v>4812</v>
      </c>
      <c r="AB45" s="6">
        <f ca="1">SUMIFS(Count,Name,AB$9,Year,$B45)</f>
        <v>6454</v>
      </c>
      <c r="AC45" s="6">
        <f ca="1">SUMIFS(Count,Name,AC$9,Year,$B45)</f>
        <v>17596</v>
      </c>
      <c r="AD45" s="6">
        <f ca="1">SUMIFS(Count,Name,AD$9,Year,$B45)</f>
        <v>2516</v>
      </c>
      <c r="AE45" s="6">
        <f ca="1">SUMIFS(Count,Name,AE$9,Year,$B45)</f>
        <v>20642</v>
      </c>
      <c r="AF45" s="6">
        <f ca="1">SUMIFS(Count,Name,AF$9,Year,$B45)</f>
        <v>3339</v>
      </c>
      <c r="AG45" s="6">
        <f ca="1">SUMIFS(Count,Name,AG$9,Year,$B45)</f>
        <v>12527</v>
      </c>
      <c r="AH45" s="6">
        <f ca="1">SUMIFS(Count,Name,AH$9,Year,$B45)</f>
        <v>3289</v>
      </c>
      <c r="AI45" s="6">
        <f ca="1">SUMIFS(Count,Name,AI$9,Year,$B45)</f>
        <v>17086</v>
      </c>
      <c r="AJ45" s="6">
        <f ca="1">SUMIFS(Count,Name,AJ$9,Year,$B45)</f>
        <v>4083</v>
      </c>
      <c r="AK45" s="6">
        <f ca="1">SUMIFS(Count,Name,AK$9,Year,$B45)</f>
        <v>8838</v>
      </c>
      <c r="AL45" s="6">
        <f ca="1">SUMIFS(Count,Name,AL$9,Year,$B45)</f>
        <v>14684</v>
      </c>
      <c r="AM45" s="6">
        <f ca="1">SUMIFS(Count,Name,AM$9,Year,$B45)</f>
        <v>11186</v>
      </c>
      <c r="AN45" s="6">
        <f ca="1">SUMIFS(Count,Name,AN$9,Year,$B45)</f>
        <v>9048</v>
      </c>
      <c r="AO45" s="6">
        <f ca="1">SUMIFS(Count,Name,AO$9,Year,$B45)</f>
        <v>3319</v>
      </c>
      <c r="AP45" s="6">
        <f ca="1">SUMIFS(Count,Name,AP$9,Year,$B45)</f>
        <v>18398</v>
      </c>
    </row>
    <row r="46" spans="1:42">
      <c r="A46" s="11"/>
      <c r="B46" s="11">
        <f ca="1">IFERROR(__xludf.DUMMYFUNCTION("""COMPUTED_VALUE"""),2009)</f>
        <v>2009</v>
      </c>
      <c r="C46" s="6">
        <f ca="1">SUMIFS(Count,Name,C$9,Year,$B46)</f>
        <v>1959</v>
      </c>
      <c r="D46" s="6">
        <f ca="1">SUMIFS(Count,Name,D$9,Year,$B46)</f>
        <v>2484</v>
      </c>
      <c r="E46" s="6">
        <f ca="1">SUMIFS(Count,Name,E$9,Year,$B46)</f>
        <v>14871</v>
      </c>
      <c r="F46" s="6">
        <f ca="1">SUMIFS(Count,Name,F$9,Year,$B46)</f>
        <v>16321</v>
      </c>
      <c r="G46" s="6">
        <f ca="1">SUMIFS(Count,Name,G$9,Year,$B46)</f>
        <v>7813</v>
      </c>
      <c r="H46" s="6">
        <f ca="1">SUMIFS(Count,Name,H$9,Year,$B46)</f>
        <v>9845</v>
      </c>
      <c r="I46" s="6">
        <f ca="1">SUMIFS(Count,Name,I$9,Year,$B46)</f>
        <v>16362</v>
      </c>
      <c r="J46" s="6">
        <f ca="1">SUMIFS(Count,Name,J$9,Year,$B46)</f>
        <v>17557</v>
      </c>
      <c r="K46" s="6">
        <f ca="1">SUMIFS(Count,Name,K$9,Year,$B46)</f>
        <v>15450</v>
      </c>
      <c r="L46" s="6">
        <f ca="1">SUMIFS(Count,Name,L$9,Year,$B46)</f>
        <v>11046</v>
      </c>
      <c r="M46" s="6">
        <f ca="1">SUMIFS(Count,Name,M$9,Year,$B46)</f>
        <v>15360</v>
      </c>
      <c r="N46" s="6">
        <f ca="1">SUMIFS(Count,Name,N$9,Year,$B46)</f>
        <v>17908</v>
      </c>
      <c r="O46" s="6">
        <f ca="1">SUMIFS(Count,Name,O$9,Year,$B46)</f>
        <v>7578</v>
      </c>
      <c r="P46" s="6">
        <f ca="1">SUMIFS(Count,Name,P$9,Year,$B46)</f>
        <v>554</v>
      </c>
      <c r="Q46" s="6">
        <f ca="1">SUMIFS(Count,Name,Q$9,Year,$B46)</f>
        <v>21196</v>
      </c>
      <c r="R46" s="6">
        <f ca="1">SUMIFS(Count,Name,R$9,Year,$B46)</f>
        <v>14217</v>
      </c>
      <c r="S46" s="6">
        <f ca="1">SUMIFS(Count,Name,S$9,Year,$B46)</f>
        <v>6921</v>
      </c>
      <c r="T46" s="6">
        <f ca="1">SUMIFS(Count,Name,T$9,Year,$B46)</f>
        <v>2987</v>
      </c>
      <c r="U46" s="6">
        <f ca="1">SUMIFS(Count,Name,U$9,Year,$B46)</f>
        <v>3801</v>
      </c>
      <c r="V46" s="6">
        <f ca="1">SUMIFS(Count,Name,V$9,Year,$B46)</f>
        <v>12130</v>
      </c>
      <c r="W46" s="6">
        <f ca="1">SUMIFS(Count,Name,W$9,Year,$B46)</f>
        <v>11384</v>
      </c>
      <c r="X46" s="6">
        <f ca="1">SUMIFS(Count,Name,X$9,Year,$B46)</f>
        <v>14937</v>
      </c>
      <c r="Y46" s="6">
        <f ca="1">SUMIFS(Count,Name,Y$9,Year,$B46)</f>
        <v>17662</v>
      </c>
      <c r="Z46" s="6">
        <f ca="1">SUMIFS(Count,Name,Z$9,Year,$B46)</f>
        <v>8628</v>
      </c>
      <c r="AA46" s="6">
        <f ca="1">SUMIFS(Count,Name,AA$9,Year,$B46)</f>
        <v>4227</v>
      </c>
      <c r="AB46" s="6">
        <f ca="1">SUMIFS(Count,Name,AB$9,Year,$B46)</f>
        <v>5203</v>
      </c>
      <c r="AC46" s="6">
        <f ca="1">SUMIFS(Count,Name,AC$9,Year,$B46)</f>
        <v>15999</v>
      </c>
      <c r="AD46" s="6">
        <f ca="1">SUMIFS(Count,Name,AD$9,Year,$B46)</f>
        <v>2337</v>
      </c>
      <c r="AE46" s="6">
        <f ca="1">SUMIFS(Count,Name,AE$9,Year,$B46)</f>
        <v>18956</v>
      </c>
      <c r="AF46" s="6">
        <f ca="1">SUMIFS(Count,Name,AF$9,Year,$B46)</f>
        <v>3078</v>
      </c>
      <c r="AG46" s="6">
        <f ca="1">SUMIFS(Count,Name,AG$9,Year,$B46)</f>
        <v>10855</v>
      </c>
      <c r="AH46" s="6">
        <f ca="1">SUMIFS(Count,Name,AH$9,Year,$B46)</f>
        <v>2770</v>
      </c>
      <c r="AI46" s="6">
        <f ca="1">SUMIFS(Count,Name,AI$9,Year,$B46)</f>
        <v>17441</v>
      </c>
      <c r="AJ46" s="6">
        <f ca="1">SUMIFS(Count,Name,AJ$9,Year,$B46)</f>
        <v>3586</v>
      </c>
      <c r="AK46" s="6">
        <f ca="1">SUMIFS(Count,Name,AK$9,Year,$B46)</f>
        <v>7839</v>
      </c>
      <c r="AL46" s="6">
        <f ca="1">SUMIFS(Count,Name,AL$9,Year,$B46)</f>
        <v>13115</v>
      </c>
      <c r="AM46" s="6">
        <f ca="1">SUMIFS(Count,Name,AM$9,Year,$B46)</f>
        <v>9664</v>
      </c>
      <c r="AN46" s="6">
        <f ca="1">SUMIFS(Count,Name,AN$9,Year,$B46)</f>
        <v>7786</v>
      </c>
      <c r="AO46" s="6">
        <f ca="1">SUMIFS(Count,Name,AO$9,Year,$B46)</f>
        <v>2922</v>
      </c>
      <c r="AP46" s="6">
        <f ca="1">SUMIFS(Count,Name,AP$9,Year,$B46)</f>
        <v>17925</v>
      </c>
    </row>
    <row r="47" spans="1:42">
      <c r="A47" s="11"/>
      <c r="B47" s="11">
        <f ca="1">IFERROR(__xludf.DUMMYFUNCTION("""COMPUTED_VALUE"""),2010)</f>
        <v>2010</v>
      </c>
      <c r="C47" s="6">
        <f ca="1">SUMIFS(Count,Name,C$9,Year,$B47)</f>
        <v>1661</v>
      </c>
      <c r="D47" s="6">
        <f ca="1">SUMIFS(Count,Name,D$9,Year,$B47)</f>
        <v>2283</v>
      </c>
      <c r="E47" s="6">
        <f ca="1">SUMIFS(Count,Name,E$9,Year,$B47)</f>
        <v>14263</v>
      </c>
      <c r="F47" s="6">
        <f ca="1">SUMIFS(Count,Name,F$9,Year,$B47)</f>
        <v>15503</v>
      </c>
      <c r="G47" s="6">
        <f ca="1">SUMIFS(Count,Name,G$9,Year,$B47)</f>
        <v>6315</v>
      </c>
      <c r="H47" s="6">
        <f ca="1">SUMIFS(Count,Name,H$9,Year,$B47)</f>
        <v>8548</v>
      </c>
      <c r="I47" s="6">
        <f ca="1">SUMIFS(Count,Name,I$9,Year,$B47)</f>
        <v>14294</v>
      </c>
      <c r="J47" s="6">
        <f ca="1">SUMIFS(Count,Name,J$9,Year,$B47)</f>
        <v>15856</v>
      </c>
      <c r="K47" s="6">
        <f ca="1">SUMIFS(Count,Name,K$9,Year,$B47)</f>
        <v>14215</v>
      </c>
      <c r="L47" s="6">
        <f ca="1">SUMIFS(Count,Name,L$9,Year,$B47)</f>
        <v>10276</v>
      </c>
      <c r="M47" s="6">
        <f ca="1">SUMIFS(Count,Name,M$9,Year,$B47)</f>
        <v>14278</v>
      </c>
      <c r="N47" s="6">
        <f ca="1">SUMIFS(Count,Name,N$9,Year,$B47)</f>
        <v>17357</v>
      </c>
      <c r="O47" s="6">
        <f ca="1">SUMIFS(Count,Name,O$9,Year,$B47)</f>
        <v>6997</v>
      </c>
      <c r="P47" s="6">
        <f ca="1">SUMIFS(Count,Name,P$9,Year,$B47)</f>
        <v>421</v>
      </c>
      <c r="Q47" s="6">
        <f ca="1">SUMIFS(Count,Name,Q$9,Year,$B47)</f>
        <v>22144</v>
      </c>
      <c r="R47" s="6">
        <f ca="1">SUMIFS(Count,Name,R$9,Year,$B47)</f>
        <v>13895</v>
      </c>
      <c r="S47" s="6">
        <f ca="1">SUMIFS(Count,Name,S$9,Year,$B47)</f>
        <v>6278</v>
      </c>
      <c r="T47" s="6">
        <f ca="1">SUMIFS(Count,Name,T$9,Year,$B47)</f>
        <v>2621</v>
      </c>
      <c r="U47" s="6">
        <f ca="1">SUMIFS(Count,Name,U$9,Year,$B47)</f>
        <v>3199</v>
      </c>
      <c r="V47" s="6">
        <f ca="1">SUMIFS(Count,Name,V$9,Year,$B47)</f>
        <v>11564</v>
      </c>
      <c r="W47" s="6">
        <f ca="1">SUMIFS(Count,Name,W$9,Year,$B47)</f>
        <v>11138</v>
      </c>
      <c r="X47" s="6">
        <f ca="1">SUMIFS(Count,Name,X$9,Year,$B47)</f>
        <v>13848</v>
      </c>
      <c r="Y47" s="6">
        <f ca="1">SUMIFS(Count,Name,Y$9,Year,$B47)</f>
        <v>15458</v>
      </c>
      <c r="Z47" s="6">
        <f ca="1">SUMIFS(Count,Name,Z$9,Year,$B47)</f>
        <v>7851</v>
      </c>
      <c r="AA47" s="6">
        <f ca="1">SUMIFS(Count,Name,AA$9,Year,$B47)</f>
        <v>3871</v>
      </c>
      <c r="AB47" s="6">
        <f ca="1">SUMIFS(Count,Name,AB$9,Year,$B47)</f>
        <v>4466</v>
      </c>
      <c r="AC47" s="6">
        <f ca="1">SUMIFS(Count,Name,AC$9,Year,$B47)</f>
        <v>14141</v>
      </c>
      <c r="AD47" s="6">
        <f ca="1">SUMIFS(Count,Name,AD$9,Year,$B47)</f>
        <v>1951</v>
      </c>
      <c r="AE47" s="6">
        <f ca="1">SUMIFS(Count,Name,AE$9,Year,$B47)</f>
        <v>17374</v>
      </c>
      <c r="AF47" s="6">
        <f ca="1">SUMIFS(Count,Name,AF$9,Year,$B47)</f>
        <v>2510</v>
      </c>
      <c r="AG47" s="6">
        <f ca="1">SUMIFS(Count,Name,AG$9,Year,$B47)</f>
        <v>9650</v>
      </c>
      <c r="AH47" s="6">
        <f ca="1">SUMIFS(Count,Name,AH$9,Year,$B47)</f>
        <v>2569</v>
      </c>
      <c r="AI47" s="6">
        <f ca="1">SUMIFS(Count,Name,AI$9,Year,$B47)</f>
        <v>17033</v>
      </c>
      <c r="AJ47" s="6">
        <f ca="1">SUMIFS(Count,Name,AJ$9,Year,$B47)</f>
        <v>3020</v>
      </c>
      <c r="AK47" s="6">
        <f ca="1">SUMIFS(Count,Name,AK$9,Year,$B47)</f>
        <v>7562</v>
      </c>
      <c r="AL47" s="6">
        <f ca="1">SUMIFS(Count,Name,AL$9,Year,$B47)</f>
        <v>11974</v>
      </c>
      <c r="AM47" s="6">
        <f ca="1">SUMIFS(Count,Name,AM$9,Year,$B47)</f>
        <v>8409</v>
      </c>
      <c r="AN47" s="6">
        <f ca="1">SUMIFS(Count,Name,AN$9,Year,$B47)</f>
        <v>6338</v>
      </c>
      <c r="AO47" s="6">
        <f ca="1">SUMIFS(Count,Name,AO$9,Year,$B47)</f>
        <v>2491</v>
      </c>
      <c r="AP47" s="6">
        <f ca="1">SUMIFS(Count,Name,AP$9,Year,$B47)</f>
        <v>17064</v>
      </c>
    </row>
    <row r="48" spans="1:42">
      <c r="A48" s="11"/>
      <c r="B48" s="11">
        <f ca="1">IFERROR(__xludf.DUMMYFUNCTION("""COMPUTED_VALUE"""),2011)</f>
        <v>2011</v>
      </c>
      <c r="C48" s="6">
        <f ca="1">SUMIFS(Count,Name,C$9,Year,$B48)</f>
        <v>1411</v>
      </c>
      <c r="D48" s="6">
        <f ca="1">SUMIFS(Count,Name,D$9,Year,$B48)</f>
        <v>2190</v>
      </c>
      <c r="E48" s="6">
        <f ca="1">SUMIFS(Count,Name,E$9,Year,$B48)</f>
        <v>13291</v>
      </c>
      <c r="F48" s="6">
        <f ca="1">SUMIFS(Count,Name,F$9,Year,$B48)</f>
        <v>14283</v>
      </c>
      <c r="G48" s="6">
        <f ca="1">SUMIFS(Count,Name,G$9,Year,$B48)</f>
        <v>5401</v>
      </c>
      <c r="H48" s="6">
        <f ca="1">SUMIFS(Count,Name,H$9,Year,$B48)</f>
        <v>7819</v>
      </c>
      <c r="I48" s="6">
        <f ca="1">SUMIFS(Count,Name,I$9,Year,$B48)</f>
        <v>13019</v>
      </c>
      <c r="J48" s="6">
        <f ca="1">SUMIFS(Count,Name,J$9,Year,$B48)</f>
        <v>15296</v>
      </c>
      <c r="K48" s="6">
        <f ca="1">SUMIFS(Count,Name,K$9,Year,$B48)</f>
        <v>13244</v>
      </c>
      <c r="L48" s="6">
        <f ca="1">SUMIFS(Count,Name,L$9,Year,$B48)</f>
        <v>10101</v>
      </c>
      <c r="M48" s="6">
        <f ca="1">SUMIFS(Count,Name,M$9,Year,$B48)</f>
        <v>14270</v>
      </c>
      <c r="N48" s="6">
        <f ca="1">SUMIFS(Count,Name,N$9,Year,$B48)</f>
        <v>18814</v>
      </c>
      <c r="O48" s="6">
        <f ca="1">SUMIFS(Count,Name,O$9,Year,$B48)</f>
        <v>6584</v>
      </c>
      <c r="P48" s="6">
        <f ca="1">SUMIFS(Count,Name,P$9,Year,$B48)</f>
        <v>391</v>
      </c>
      <c r="Q48" s="6">
        <f ca="1">SUMIFS(Count,Name,Q$9,Year,$B48)</f>
        <v>20389</v>
      </c>
      <c r="R48" s="6">
        <f ca="1">SUMIFS(Count,Name,R$9,Year,$B48)</f>
        <v>13267</v>
      </c>
      <c r="S48" s="6">
        <f ca="1">SUMIFS(Count,Name,S$9,Year,$B48)</f>
        <v>5849</v>
      </c>
      <c r="T48" s="6">
        <f ca="1">SUMIFS(Count,Name,T$9,Year,$B48)</f>
        <v>2279</v>
      </c>
      <c r="U48" s="6">
        <f ca="1">SUMIFS(Count,Name,U$9,Year,$B48)</f>
        <v>2623</v>
      </c>
      <c r="V48" s="6">
        <f ca="1">SUMIFS(Count,Name,V$9,Year,$B48)</f>
        <v>11061</v>
      </c>
      <c r="W48" s="6">
        <f ca="1">SUMIFS(Count,Name,W$9,Year,$B48)</f>
        <v>10246</v>
      </c>
      <c r="X48" s="6">
        <f ca="1">SUMIFS(Count,Name,X$9,Year,$B48)</f>
        <v>12987</v>
      </c>
      <c r="Y48" s="6">
        <f ca="1">SUMIFS(Count,Name,Y$9,Year,$B48)</f>
        <v>13792</v>
      </c>
      <c r="Z48" s="6">
        <f ca="1">SUMIFS(Count,Name,Z$9,Year,$B48)</f>
        <v>7120</v>
      </c>
      <c r="AA48" s="6">
        <f ca="1">SUMIFS(Count,Name,AA$9,Year,$B48)</f>
        <v>3811</v>
      </c>
      <c r="AB48" s="6">
        <f ca="1">SUMIFS(Count,Name,AB$9,Year,$B48)</f>
        <v>4099</v>
      </c>
      <c r="AC48" s="6">
        <f ca="1">SUMIFS(Count,Name,AC$9,Year,$B48)</f>
        <v>14174</v>
      </c>
      <c r="AD48" s="6">
        <f ca="1">SUMIFS(Count,Name,AD$9,Year,$B48)</f>
        <v>1709</v>
      </c>
      <c r="AE48" s="6">
        <f ca="1">SUMIFS(Count,Name,AE$9,Year,$B48)</f>
        <v>16815</v>
      </c>
      <c r="AF48" s="6">
        <f ca="1">SUMIFS(Count,Name,AF$9,Year,$B48)</f>
        <v>2178</v>
      </c>
      <c r="AG48" s="6">
        <f ca="1">SUMIFS(Count,Name,AG$9,Year,$B48)</f>
        <v>8598</v>
      </c>
      <c r="AH48" s="6">
        <f ca="1">SUMIFS(Count,Name,AH$9,Year,$B48)</f>
        <v>2655</v>
      </c>
      <c r="AI48" s="6">
        <f ca="1">SUMIFS(Count,Name,AI$9,Year,$B48)</f>
        <v>17331</v>
      </c>
      <c r="AJ48" s="6">
        <f ca="1">SUMIFS(Count,Name,AJ$9,Year,$B48)</f>
        <v>2661</v>
      </c>
      <c r="AK48" s="6">
        <f ca="1">SUMIFS(Count,Name,AK$9,Year,$B48)</f>
        <v>6982</v>
      </c>
      <c r="AL48" s="6">
        <f ca="1">SUMIFS(Count,Name,AL$9,Year,$B48)</f>
        <v>11502</v>
      </c>
      <c r="AM48" s="6">
        <f ca="1">SUMIFS(Count,Name,AM$9,Year,$B48)</f>
        <v>7397</v>
      </c>
      <c r="AN48" s="6">
        <f ca="1">SUMIFS(Count,Name,AN$9,Year,$B48)</f>
        <v>5565</v>
      </c>
      <c r="AO48" s="6">
        <f ca="1">SUMIFS(Count,Name,AO$9,Year,$B48)</f>
        <v>2151</v>
      </c>
      <c r="AP48" s="6">
        <f ca="1">SUMIFS(Count,Name,AP$9,Year,$B48)</f>
        <v>17354</v>
      </c>
    </row>
    <row r="49" spans="1:42">
      <c r="A49" s="11"/>
      <c r="B49" s="11">
        <f ca="1">IFERROR(__xludf.DUMMYFUNCTION("""COMPUTED_VALUE"""),2012)</f>
        <v>2012</v>
      </c>
      <c r="C49" s="6">
        <f ca="1">SUMIFS(Count,Name,C$9,Year,$B49)</f>
        <v>1234</v>
      </c>
      <c r="D49" s="6">
        <f ca="1">SUMIFS(Count,Name,D$9,Year,$B49)</f>
        <v>2236</v>
      </c>
      <c r="E49" s="6">
        <f ca="1">SUMIFS(Count,Name,E$9,Year,$B49)</f>
        <v>12632</v>
      </c>
      <c r="F49" s="6">
        <f ca="1">SUMIFS(Count,Name,F$9,Year,$B49)</f>
        <v>13215</v>
      </c>
      <c r="G49" s="6">
        <f ca="1">SUMIFS(Count,Name,G$9,Year,$B49)</f>
        <v>4700</v>
      </c>
      <c r="H49" s="6">
        <f ca="1">SUMIFS(Count,Name,H$9,Year,$B49)</f>
        <v>7036</v>
      </c>
      <c r="I49" s="6">
        <f ca="1">SUMIFS(Count,Name,I$9,Year,$B49)</f>
        <v>11915</v>
      </c>
      <c r="J49" s="6">
        <f ca="1">SUMIFS(Count,Name,J$9,Year,$B49)</f>
        <v>14298</v>
      </c>
      <c r="K49" s="6">
        <f ca="1">SUMIFS(Count,Name,K$9,Year,$B49)</f>
        <v>12553</v>
      </c>
      <c r="L49" s="6">
        <f ca="1">SUMIFS(Count,Name,L$9,Year,$B49)</f>
        <v>9722</v>
      </c>
      <c r="M49" s="6">
        <f ca="1">SUMIFS(Count,Name,M$9,Year,$B49)</f>
        <v>13660</v>
      </c>
      <c r="N49" s="6">
        <f ca="1">SUMIFS(Count,Name,N$9,Year,$B49)</f>
        <v>20964</v>
      </c>
      <c r="O49" s="6">
        <f ca="1">SUMIFS(Count,Name,O$9,Year,$B49)</f>
        <v>7288</v>
      </c>
      <c r="P49" s="6">
        <f ca="1">SUMIFS(Count,Name,P$9,Year,$B49)</f>
        <v>328</v>
      </c>
      <c r="Q49" s="6">
        <f ca="1">SUMIFS(Count,Name,Q$9,Year,$B49)</f>
        <v>19094</v>
      </c>
      <c r="R49" s="6">
        <f ca="1">SUMIFS(Count,Name,R$9,Year,$B49)</f>
        <v>13449</v>
      </c>
      <c r="S49" s="6">
        <f ca="1">SUMIFS(Count,Name,S$9,Year,$B49)</f>
        <v>5754</v>
      </c>
      <c r="T49" s="6">
        <f ca="1">SUMIFS(Count,Name,T$9,Year,$B49)</f>
        <v>1925</v>
      </c>
      <c r="U49" s="6">
        <f ca="1">SUMIFS(Count,Name,U$9,Year,$B49)</f>
        <v>2334</v>
      </c>
      <c r="V49" s="6">
        <f ca="1">SUMIFS(Count,Name,V$9,Year,$B49)</f>
        <v>10630</v>
      </c>
      <c r="W49" s="6">
        <f ca="1">SUMIFS(Count,Name,W$9,Year,$B49)</f>
        <v>9364</v>
      </c>
      <c r="X49" s="6">
        <f ca="1">SUMIFS(Count,Name,X$9,Year,$B49)</f>
        <v>12582</v>
      </c>
      <c r="Y49" s="6">
        <f ca="1">SUMIFS(Count,Name,Y$9,Year,$B49)</f>
        <v>12671</v>
      </c>
      <c r="Z49" s="6">
        <f ca="1">SUMIFS(Count,Name,Z$9,Year,$B49)</f>
        <v>5903</v>
      </c>
      <c r="AA49" s="6">
        <f ca="1">SUMIFS(Count,Name,AA$9,Year,$B49)</f>
        <v>3315</v>
      </c>
      <c r="AB49" s="6">
        <f ca="1">SUMIFS(Count,Name,AB$9,Year,$B49)</f>
        <v>3660</v>
      </c>
      <c r="AC49" s="6">
        <f ca="1">SUMIFS(Count,Name,AC$9,Year,$B49)</f>
        <v>13985</v>
      </c>
      <c r="AD49" s="6">
        <f ca="1">SUMIFS(Count,Name,AD$9,Year,$B49)</f>
        <v>1771</v>
      </c>
      <c r="AE49" s="6">
        <f ca="1">SUMIFS(Count,Name,AE$9,Year,$B49)</f>
        <v>16202</v>
      </c>
      <c r="AF49" s="6">
        <f ca="1">SUMIFS(Count,Name,AF$9,Year,$B49)</f>
        <v>1934</v>
      </c>
      <c r="AG49" s="6">
        <f ca="1">SUMIFS(Count,Name,AG$9,Year,$B49)</f>
        <v>7739</v>
      </c>
      <c r="AH49" s="6">
        <f ca="1">SUMIFS(Count,Name,AH$9,Year,$B49)</f>
        <v>2657</v>
      </c>
      <c r="AI49" s="6">
        <f ca="1">SUMIFS(Count,Name,AI$9,Year,$B49)</f>
        <v>17328</v>
      </c>
      <c r="AJ49" s="6">
        <f ca="1">SUMIFS(Count,Name,AJ$9,Year,$B49)</f>
        <v>2417</v>
      </c>
      <c r="AK49" s="6">
        <f ca="1">SUMIFS(Count,Name,AK$9,Year,$B49)</f>
        <v>6961</v>
      </c>
      <c r="AL49" s="6">
        <f ca="1">SUMIFS(Count,Name,AL$9,Year,$B49)</f>
        <v>10943</v>
      </c>
      <c r="AM49" s="6">
        <f ca="1">SUMIFS(Count,Name,AM$9,Year,$B49)</f>
        <v>6935</v>
      </c>
      <c r="AN49" s="6">
        <f ca="1">SUMIFS(Count,Name,AN$9,Year,$B49)</f>
        <v>5201</v>
      </c>
      <c r="AO49" s="6">
        <f ca="1">SUMIFS(Count,Name,AO$9,Year,$B49)</f>
        <v>1887</v>
      </c>
      <c r="AP49" s="6">
        <f ca="1">SUMIFS(Count,Name,AP$9,Year,$B49)</f>
        <v>16904</v>
      </c>
    </row>
    <row r="50" spans="1:42">
      <c r="A50" s="11"/>
      <c r="B50" s="11">
        <f ca="1">IFERROR(__xludf.DUMMYFUNCTION("""COMPUTED_VALUE"""),2013)</f>
        <v>2013</v>
      </c>
      <c r="C50" s="6">
        <f ca="1">SUMIFS(Count,Name,C$9,Year,$B50)</f>
        <v>1073</v>
      </c>
      <c r="D50" s="6">
        <f ca="1">SUMIFS(Count,Name,D$9,Year,$B50)</f>
        <v>2239</v>
      </c>
      <c r="E50" s="6">
        <f ca="1">SUMIFS(Count,Name,E$9,Year,$B50)</f>
        <v>11678</v>
      </c>
      <c r="F50" s="6">
        <f ca="1">SUMIFS(Count,Name,F$9,Year,$B50)</f>
        <v>12287</v>
      </c>
      <c r="G50" s="6">
        <f ca="1">SUMIFS(Count,Name,G$9,Year,$B50)</f>
        <v>3940</v>
      </c>
      <c r="H50" s="6">
        <f ca="1">SUMIFS(Count,Name,H$9,Year,$B50)</f>
        <v>6231</v>
      </c>
      <c r="I50" s="6">
        <f ca="1">SUMIFS(Count,Name,I$9,Year,$B50)</f>
        <v>10872</v>
      </c>
      <c r="J50" s="6">
        <f ca="1">SUMIFS(Count,Name,J$9,Year,$B50)</f>
        <v>14311</v>
      </c>
      <c r="K50" s="6">
        <f ca="1">SUMIFS(Count,Name,K$9,Year,$B50)</f>
        <v>12381</v>
      </c>
      <c r="L50" s="6">
        <f ca="1">SUMIFS(Count,Name,L$9,Year,$B50)</f>
        <v>9465</v>
      </c>
      <c r="M50" s="6">
        <f ca="1">SUMIFS(Count,Name,M$9,Year,$B50)</f>
        <v>13137</v>
      </c>
      <c r="N50" s="6">
        <f ca="1">SUMIFS(Count,Name,N$9,Year,$B50)</f>
        <v>20958</v>
      </c>
      <c r="O50" s="6">
        <f ca="1">SUMIFS(Count,Name,O$9,Year,$B50)</f>
        <v>7304</v>
      </c>
      <c r="P50" s="6">
        <f ca="1">SUMIFS(Count,Name,P$9,Year,$B50)</f>
        <v>316</v>
      </c>
      <c r="Q50" s="6">
        <f ca="1">SUMIFS(Count,Name,Q$9,Year,$B50)</f>
        <v>18185</v>
      </c>
      <c r="R50" s="6">
        <f ca="1">SUMIFS(Count,Name,R$9,Year,$B50)</f>
        <v>13586</v>
      </c>
      <c r="S50" s="6">
        <f ca="1">SUMIFS(Count,Name,S$9,Year,$B50)</f>
        <v>5510</v>
      </c>
      <c r="T50" s="6">
        <f ca="1">SUMIFS(Count,Name,T$9,Year,$B50)</f>
        <v>1691</v>
      </c>
      <c r="U50" s="6">
        <f ca="1">SUMIFS(Count,Name,U$9,Year,$B50)</f>
        <v>1949</v>
      </c>
      <c r="V50" s="6">
        <f ca="1">SUMIFS(Count,Name,V$9,Year,$B50)</f>
        <v>10724</v>
      </c>
      <c r="W50" s="6">
        <f ca="1">SUMIFS(Count,Name,W$9,Year,$B50)</f>
        <v>8570</v>
      </c>
      <c r="X50" s="6">
        <f ca="1">SUMIFS(Count,Name,X$9,Year,$B50)</f>
        <v>12268</v>
      </c>
      <c r="Y50" s="6">
        <f ca="1">SUMIFS(Count,Name,Y$9,Year,$B50)</f>
        <v>11851</v>
      </c>
      <c r="Z50" s="6">
        <f ca="1">SUMIFS(Count,Name,Z$9,Year,$B50)</f>
        <v>4872</v>
      </c>
      <c r="AA50" s="6">
        <f ca="1">SUMIFS(Count,Name,AA$9,Year,$B50)</f>
        <v>3103</v>
      </c>
      <c r="AB50" s="6">
        <f ca="1">SUMIFS(Count,Name,AB$9,Year,$B50)</f>
        <v>3349</v>
      </c>
      <c r="AC50" s="6">
        <f ca="1">SUMIFS(Count,Name,AC$9,Year,$B50)</f>
        <v>13355</v>
      </c>
      <c r="AD50" s="6">
        <f ca="1">SUMIFS(Count,Name,AD$9,Year,$B50)</f>
        <v>1592</v>
      </c>
      <c r="AE50" s="6">
        <f ca="1">SUMIFS(Count,Name,AE$9,Year,$B50)</f>
        <v>15530</v>
      </c>
      <c r="AF50" s="6">
        <f ca="1">SUMIFS(Count,Name,AF$9,Year,$B50)</f>
        <v>1892</v>
      </c>
      <c r="AG50" s="6">
        <f ca="1">SUMIFS(Count,Name,AG$9,Year,$B50)</f>
        <v>7145</v>
      </c>
      <c r="AH50" s="6">
        <f ca="1">SUMIFS(Count,Name,AH$9,Year,$B50)</f>
        <v>3350</v>
      </c>
      <c r="AI50" s="6">
        <f ca="1">SUMIFS(Count,Name,AI$9,Year,$B50)</f>
        <v>18446</v>
      </c>
      <c r="AJ50" s="6">
        <f ca="1">SUMIFS(Count,Name,AJ$9,Year,$B50)</f>
        <v>2321</v>
      </c>
      <c r="AK50" s="6">
        <f ca="1">SUMIFS(Count,Name,AK$9,Year,$B50)</f>
        <v>6719</v>
      </c>
      <c r="AL50" s="6">
        <f ca="1">SUMIFS(Count,Name,AL$9,Year,$B50)</f>
        <v>9890</v>
      </c>
      <c r="AM50" s="6">
        <f ca="1">SUMIFS(Count,Name,AM$9,Year,$B50)</f>
        <v>6514</v>
      </c>
      <c r="AN50" s="6">
        <f ca="1">SUMIFS(Count,Name,AN$9,Year,$B50)</f>
        <v>4710</v>
      </c>
      <c r="AO50" s="6">
        <f ca="1">SUMIFS(Count,Name,AO$9,Year,$B50)</f>
        <v>1676</v>
      </c>
      <c r="AP50" s="6">
        <f ca="1">SUMIFS(Count,Name,AP$9,Year,$B50)</f>
        <v>16654</v>
      </c>
    </row>
    <row r="51" spans="1:42">
      <c r="A51" s="11"/>
      <c r="B51" s="11">
        <f ca="1">IFERROR(__xludf.DUMMYFUNCTION("""COMPUTED_VALUE"""),2014)</f>
        <v>2014</v>
      </c>
      <c r="C51" s="6">
        <f ca="1">SUMIFS(Count,Name,C$9,Year,$B51)</f>
        <v>1057</v>
      </c>
      <c r="D51" s="6">
        <f ca="1">SUMIFS(Count,Name,D$9,Year,$B51)</f>
        <v>2193</v>
      </c>
      <c r="E51" s="6">
        <f ca="1">SUMIFS(Count,Name,E$9,Year,$B51)</f>
        <v>11180</v>
      </c>
      <c r="F51" s="6">
        <f ca="1">SUMIFS(Count,Name,F$9,Year,$B51)</f>
        <v>11597</v>
      </c>
      <c r="G51" s="6">
        <f ca="1">SUMIFS(Count,Name,G$9,Year,$B51)</f>
        <v>3558</v>
      </c>
      <c r="H51" s="6">
        <f ca="1">SUMIFS(Count,Name,H$9,Year,$B51)</f>
        <v>5850</v>
      </c>
      <c r="I51" s="6">
        <f ca="1">SUMIFS(Count,Name,I$9,Year,$B51)</f>
        <v>10375</v>
      </c>
      <c r="J51" s="6">
        <f ca="1">SUMIFS(Count,Name,J$9,Year,$B51)</f>
        <v>13949</v>
      </c>
      <c r="K51" s="6">
        <f ca="1">SUMIFS(Count,Name,K$9,Year,$B51)</f>
        <v>12243</v>
      </c>
      <c r="L51" s="6">
        <f ca="1">SUMIFS(Count,Name,L$9,Year,$B51)</f>
        <v>9581</v>
      </c>
      <c r="M51" s="6">
        <f ca="1">SUMIFS(Count,Name,M$9,Year,$B51)</f>
        <v>12656</v>
      </c>
      <c r="N51" s="6">
        <f ca="1">SUMIFS(Count,Name,N$9,Year,$B51)</f>
        <v>20958</v>
      </c>
      <c r="O51" s="6">
        <f ca="1">SUMIFS(Count,Name,O$9,Year,$B51)</f>
        <v>6592</v>
      </c>
      <c r="P51" s="6">
        <f ca="1">SUMIFS(Count,Name,P$9,Year,$B51)</f>
        <v>331</v>
      </c>
      <c r="Q51" s="6">
        <f ca="1">SUMIFS(Count,Name,Q$9,Year,$B51)</f>
        <v>16904</v>
      </c>
      <c r="R51" s="6">
        <f ca="1">SUMIFS(Count,Name,R$9,Year,$B51)</f>
        <v>14456</v>
      </c>
      <c r="S51" s="6">
        <f ca="1">SUMIFS(Count,Name,S$9,Year,$B51)</f>
        <v>5564</v>
      </c>
      <c r="T51" s="6">
        <f ca="1">SUMIFS(Count,Name,T$9,Year,$B51)</f>
        <v>1521</v>
      </c>
      <c r="U51" s="6">
        <f ca="1">SUMIFS(Count,Name,U$9,Year,$B51)</f>
        <v>1801</v>
      </c>
      <c r="V51" s="6">
        <f ca="1">SUMIFS(Count,Name,V$9,Year,$B51)</f>
        <v>10697</v>
      </c>
      <c r="W51" s="6">
        <f ca="1">SUMIFS(Count,Name,W$9,Year,$B51)</f>
        <v>8116</v>
      </c>
      <c r="X51" s="6">
        <f ca="1">SUMIFS(Count,Name,X$9,Year,$B51)</f>
        <v>12137</v>
      </c>
      <c r="Y51" s="6">
        <f ca="1">SUMIFS(Count,Name,Y$9,Year,$B51)</f>
        <v>10923</v>
      </c>
      <c r="Z51" s="6">
        <f ca="1">SUMIFS(Count,Name,Z$9,Year,$B51)</f>
        <v>4029</v>
      </c>
      <c r="AA51" s="6">
        <f ca="1">SUMIFS(Count,Name,AA$9,Year,$B51)</f>
        <v>2901</v>
      </c>
      <c r="AB51" s="6">
        <f ca="1">SUMIFS(Count,Name,AB$9,Year,$B51)</f>
        <v>3096</v>
      </c>
      <c r="AC51" s="6">
        <f ca="1">SUMIFS(Count,Name,AC$9,Year,$B51)</f>
        <v>12935</v>
      </c>
      <c r="AD51" s="6">
        <f ca="1">SUMIFS(Count,Name,AD$9,Year,$B51)</f>
        <v>1508</v>
      </c>
      <c r="AE51" s="6">
        <f ca="1">SUMIFS(Count,Name,AE$9,Year,$B51)</f>
        <v>15487</v>
      </c>
      <c r="AF51" s="6">
        <f ca="1">SUMIFS(Count,Name,AF$9,Year,$B51)</f>
        <v>1751</v>
      </c>
      <c r="AG51" s="6">
        <f ca="1">SUMIFS(Count,Name,AG$9,Year,$B51)</f>
        <v>6776</v>
      </c>
      <c r="AH51" s="6">
        <f ca="1">SUMIFS(Count,Name,AH$9,Year,$B51)</f>
        <v>2537</v>
      </c>
      <c r="AI51" s="6">
        <f ca="1">SUMIFS(Count,Name,AI$9,Year,$B51)</f>
        <v>19829</v>
      </c>
      <c r="AJ51" s="6">
        <f ca="1">SUMIFS(Count,Name,AJ$9,Year,$B51)</f>
        <v>2088</v>
      </c>
      <c r="AK51" s="6">
        <f ca="1">SUMIFS(Count,Name,AK$9,Year,$B51)</f>
        <v>6655</v>
      </c>
      <c r="AL51" s="6">
        <f ca="1">SUMIFS(Count,Name,AL$9,Year,$B51)</f>
        <v>9094</v>
      </c>
      <c r="AM51" s="6">
        <f ca="1">SUMIFS(Count,Name,AM$9,Year,$B51)</f>
        <v>5732</v>
      </c>
      <c r="AN51" s="6">
        <f ca="1">SUMIFS(Count,Name,AN$9,Year,$B51)</f>
        <v>4710</v>
      </c>
      <c r="AO51" s="6">
        <f ca="1">SUMIFS(Count,Name,AO$9,Year,$B51)</f>
        <v>1643</v>
      </c>
      <c r="AP51" s="6">
        <f ca="1">SUMIFS(Count,Name,AP$9,Year,$B51)</f>
        <v>16839</v>
      </c>
    </row>
    <row r="52" spans="1:42">
      <c r="A52" s="11"/>
      <c r="B52" s="11">
        <f ca="1">IFERROR(__xludf.DUMMYFUNCTION("""COMPUTED_VALUE"""),2015)</f>
        <v>2015</v>
      </c>
      <c r="C52" s="6">
        <f ca="1">SUMIFS(Count,Name,C$9,Year,$B52)</f>
        <v>1030</v>
      </c>
      <c r="D52" s="6">
        <f ca="1">SUMIFS(Count,Name,D$9,Year,$B52)</f>
        <v>2042</v>
      </c>
      <c r="E52" s="6">
        <f ca="1">SUMIFS(Count,Name,E$9,Year,$B52)</f>
        <v>10135</v>
      </c>
      <c r="F52" s="6">
        <f ca="1">SUMIFS(Count,Name,F$9,Year,$B52)</f>
        <v>10650</v>
      </c>
      <c r="G52" s="6">
        <f ca="1">SUMIFS(Count,Name,G$9,Year,$B52)</f>
        <v>3425</v>
      </c>
      <c r="H52" s="6">
        <f ca="1">SUMIFS(Count,Name,H$9,Year,$B52)</f>
        <v>5122</v>
      </c>
      <c r="I52" s="6">
        <f ca="1">SUMIFS(Count,Name,I$9,Year,$B52)</f>
        <v>9842</v>
      </c>
      <c r="J52" s="6">
        <f ca="1">SUMIFS(Count,Name,J$9,Year,$B52)</f>
        <v>13532</v>
      </c>
      <c r="K52" s="6">
        <f ca="1">SUMIFS(Count,Name,K$9,Year,$B52)</f>
        <v>11821</v>
      </c>
      <c r="L52" s="6">
        <f ca="1">SUMIFS(Count,Name,L$9,Year,$B52)</f>
        <v>9753</v>
      </c>
      <c r="M52" s="6">
        <f ca="1">SUMIFS(Count,Name,M$9,Year,$B52)</f>
        <v>11801</v>
      </c>
      <c r="N52" s="6">
        <f ca="1">SUMIFS(Count,Name,N$9,Year,$B52)</f>
        <v>20478</v>
      </c>
      <c r="O52" s="6">
        <f ca="1">SUMIFS(Count,Name,O$9,Year,$B52)</f>
        <v>6430</v>
      </c>
      <c r="P52" s="6">
        <f ca="1">SUMIFS(Count,Name,P$9,Year,$B52)</f>
        <v>281</v>
      </c>
      <c r="Q52" s="6">
        <f ca="1">SUMIFS(Count,Name,Q$9,Year,$B52)</f>
        <v>15979</v>
      </c>
      <c r="R52" s="6">
        <f ca="1">SUMIFS(Count,Name,R$9,Year,$B52)</f>
        <v>14857</v>
      </c>
      <c r="S52" s="6">
        <f ca="1">SUMIFS(Count,Name,S$9,Year,$B52)</f>
        <v>5022</v>
      </c>
      <c r="T52" s="6">
        <f ca="1">SUMIFS(Count,Name,T$9,Year,$B52)</f>
        <v>1286</v>
      </c>
      <c r="U52" s="6">
        <f ca="1">SUMIFS(Count,Name,U$9,Year,$B52)</f>
        <v>1590</v>
      </c>
      <c r="V52" s="6">
        <f ca="1">SUMIFS(Count,Name,V$9,Year,$B52)</f>
        <v>10406</v>
      </c>
      <c r="W52" s="6">
        <f ca="1">SUMIFS(Count,Name,W$9,Year,$B52)</f>
        <v>7649</v>
      </c>
      <c r="X52" s="6">
        <f ca="1">SUMIFS(Count,Name,X$9,Year,$B52)</f>
        <v>11521</v>
      </c>
      <c r="Y52" s="6">
        <f ca="1">SUMIFS(Count,Name,Y$9,Year,$B52)</f>
        <v>9836</v>
      </c>
      <c r="Z52" s="6">
        <f ca="1">SUMIFS(Count,Name,Z$9,Year,$B52)</f>
        <v>3720</v>
      </c>
      <c r="AA52" s="6">
        <f ca="1">SUMIFS(Count,Name,AA$9,Year,$B52)</f>
        <v>2842</v>
      </c>
      <c r="AB52" s="6">
        <f ca="1">SUMIFS(Count,Name,AB$9,Year,$B52)</f>
        <v>2695</v>
      </c>
      <c r="AC52" s="6">
        <f ca="1">SUMIFS(Count,Name,AC$9,Year,$B52)</f>
        <v>12778</v>
      </c>
      <c r="AD52" s="6">
        <f ca="1">SUMIFS(Count,Name,AD$9,Year,$B52)</f>
        <v>1283</v>
      </c>
      <c r="AE52" s="6">
        <f ca="1">SUMIFS(Count,Name,AE$9,Year,$B52)</f>
        <v>14474</v>
      </c>
      <c r="AF52" s="6">
        <f ca="1">SUMIFS(Count,Name,AF$9,Year,$B52)</f>
        <v>1704</v>
      </c>
      <c r="AG52" s="6">
        <f ca="1">SUMIFS(Count,Name,AG$9,Year,$B52)</f>
        <v>6253</v>
      </c>
      <c r="AH52" s="6">
        <f ca="1">SUMIFS(Count,Name,AH$9,Year,$B52)</f>
        <v>2116</v>
      </c>
      <c r="AI52" s="6">
        <f ca="1">SUMIFS(Count,Name,AI$9,Year,$B52)</f>
        <v>19717</v>
      </c>
      <c r="AJ52" s="6">
        <f ca="1">SUMIFS(Count,Name,AJ$9,Year,$B52)</f>
        <v>1936</v>
      </c>
      <c r="AK52" s="6">
        <f ca="1">SUMIFS(Count,Name,AK$9,Year,$B52)</f>
        <v>6129</v>
      </c>
      <c r="AL52" s="6">
        <f ca="1">SUMIFS(Count,Name,AL$9,Year,$B52)</f>
        <v>8540</v>
      </c>
      <c r="AM52" s="6">
        <f ca="1">SUMIFS(Count,Name,AM$9,Year,$B52)</f>
        <v>5347</v>
      </c>
      <c r="AN52" s="6">
        <f ca="1">SUMIFS(Count,Name,AN$9,Year,$B52)</f>
        <v>4529</v>
      </c>
      <c r="AO52" s="6">
        <f ca="1">SUMIFS(Count,Name,AO$9,Year,$B52)</f>
        <v>1558</v>
      </c>
      <c r="AP52" s="6">
        <f ca="1">SUMIFS(Count,Name,AP$9,Year,$B52)</f>
        <v>15935</v>
      </c>
    </row>
    <row r="53" spans="1:42">
      <c r="A53" s="11"/>
      <c r="B53" s="11">
        <f ca="1">IFERROR(__xludf.DUMMYFUNCTION("""COMPUTED_VALUE"""),2016)</f>
        <v>2016</v>
      </c>
      <c r="C53" s="6">
        <f ca="1">SUMIFS(Count,Name,C$9,Year,$B53)</f>
        <v>1005</v>
      </c>
      <c r="D53" s="6">
        <f ca="1">SUMIFS(Count,Name,D$9,Year,$B53)</f>
        <v>1845</v>
      </c>
      <c r="E53" s="6">
        <f ca="1">SUMIFS(Count,Name,E$9,Year,$B53)</f>
        <v>9418</v>
      </c>
      <c r="F53" s="6">
        <f ca="1">SUMIFS(Count,Name,F$9,Year,$B53)</f>
        <v>9887</v>
      </c>
      <c r="G53" s="6">
        <f ca="1">SUMIFS(Count,Name,G$9,Year,$B53)</f>
        <v>3044</v>
      </c>
      <c r="H53" s="6">
        <f ca="1">SUMIFS(Count,Name,H$9,Year,$B53)</f>
        <v>4099</v>
      </c>
      <c r="I53" s="6">
        <f ca="1">SUMIFS(Count,Name,I$9,Year,$B53)</f>
        <v>9094</v>
      </c>
      <c r="J53" s="6">
        <f ca="1">SUMIFS(Count,Name,J$9,Year,$B53)</f>
        <v>12983</v>
      </c>
      <c r="K53" s="6">
        <f ca="1">SUMIFS(Count,Name,K$9,Year,$B53)</f>
        <v>11142</v>
      </c>
      <c r="L53" s="6">
        <f ca="1">SUMIFS(Count,Name,L$9,Year,$B53)</f>
        <v>9592</v>
      </c>
      <c r="M53" s="6">
        <f ca="1">SUMIFS(Count,Name,M$9,Year,$B53)</f>
        <v>10994</v>
      </c>
      <c r="N53" s="6">
        <f ca="1">SUMIFS(Count,Name,N$9,Year,$B53)</f>
        <v>19536</v>
      </c>
      <c r="O53" s="6">
        <f ca="1">SUMIFS(Count,Name,O$9,Year,$B53)</f>
        <v>6031</v>
      </c>
      <c r="P53" s="6">
        <f ca="1">SUMIFS(Count,Name,P$9,Year,$B53)</f>
        <v>274</v>
      </c>
      <c r="Q53" s="6">
        <f ca="1">SUMIFS(Count,Name,Q$9,Year,$B53)</f>
        <v>14544</v>
      </c>
      <c r="R53" s="6">
        <f ca="1">SUMIFS(Count,Name,R$9,Year,$B53)</f>
        <v>14905</v>
      </c>
      <c r="S53" s="6">
        <f ca="1">SUMIFS(Count,Name,S$9,Year,$B53)</f>
        <v>4880</v>
      </c>
      <c r="T53" s="6">
        <f ca="1">SUMIFS(Count,Name,T$9,Year,$B53)</f>
        <v>1161</v>
      </c>
      <c r="U53" s="6">
        <f ca="1">SUMIFS(Count,Name,U$9,Year,$B53)</f>
        <v>1391</v>
      </c>
      <c r="V53" s="6">
        <f ca="1">SUMIFS(Count,Name,V$9,Year,$B53)</f>
        <v>10045</v>
      </c>
      <c r="W53" s="6">
        <f ca="1">SUMIFS(Count,Name,W$9,Year,$B53)</f>
        <v>6973</v>
      </c>
      <c r="X53" s="6">
        <f ca="1">SUMIFS(Count,Name,X$9,Year,$B53)</f>
        <v>10955</v>
      </c>
      <c r="Y53" s="6">
        <f ca="1">SUMIFS(Count,Name,Y$9,Year,$B53)</f>
        <v>9241</v>
      </c>
      <c r="Z53" s="6">
        <f ca="1">SUMIFS(Count,Name,Z$9,Year,$B53)</f>
        <v>3564</v>
      </c>
      <c r="AA53" s="6">
        <f ca="1">SUMIFS(Count,Name,AA$9,Year,$B53)</f>
        <v>2331</v>
      </c>
      <c r="AB53" s="6">
        <f ca="1">SUMIFS(Count,Name,AB$9,Year,$B53)</f>
        <v>2325</v>
      </c>
      <c r="AC53" s="6">
        <f ca="1">SUMIFS(Count,Name,AC$9,Year,$B53)</f>
        <v>12655</v>
      </c>
      <c r="AD53" s="6">
        <f ca="1">SUMIFS(Count,Name,AD$9,Year,$B53)</f>
        <v>1236</v>
      </c>
      <c r="AE53" s="6">
        <f ca="1">SUMIFS(Count,Name,AE$9,Year,$B53)</f>
        <v>14120</v>
      </c>
      <c r="AF53" s="6">
        <f ca="1">SUMIFS(Count,Name,AF$9,Year,$B53)</f>
        <v>1561</v>
      </c>
      <c r="AG53" s="6">
        <f ca="1">SUMIFS(Count,Name,AG$9,Year,$B53)</f>
        <v>5757</v>
      </c>
      <c r="AH53" s="6">
        <f ca="1">SUMIFS(Count,Name,AH$9,Year,$B53)</f>
        <v>1954</v>
      </c>
      <c r="AI53" s="6">
        <f ca="1">SUMIFS(Count,Name,AI$9,Year,$B53)</f>
        <v>19397</v>
      </c>
      <c r="AJ53" s="6">
        <f ca="1">SUMIFS(Count,Name,AJ$9,Year,$B53)</f>
        <v>1879</v>
      </c>
      <c r="AK53" s="6">
        <f ca="1">SUMIFS(Count,Name,AK$9,Year,$B53)</f>
        <v>6000</v>
      </c>
      <c r="AL53" s="6">
        <f ca="1">SUMIFS(Count,Name,AL$9,Year,$B53)</f>
        <v>8251</v>
      </c>
      <c r="AM53" s="6">
        <f ca="1">SUMIFS(Count,Name,AM$9,Year,$B53)</f>
        <v>4954</v>
      </c>
      <c r="AN53" s="6">
        <f ca="1">SUMIFS(Count,Name,AN$9,Year,$B53)</f>
        <v>4423</v>
      </c>
      <c r="AO53" s="6">
        <f ca="1">SUMIFS(Count,Name,AO$9,Year,$B53)</f>
        <v>1370</v>
      </c>
      <c r="AP53" s="6">
        <f ca="1">SUMIFS(Count,Name,AP$9,Year,$B53)</f>
        <v>15798</v>
      </c>
    </row>
    <row r="54" spans="1:42">
      <c r="A54" s="11"/>
      <c r="B54" s="11">
        <f ca="1">IFERROR(__xludf.DUMMYFUNCTION("""COMPUTED_VALUE"""),2017)</f>
        <v>2017</v>
      </c>
      <c r="C54" s="6">
        <f ca="1">SUMIFS(Count,Name,C$9,Year,$B54)</f>
        <v>963</v>
      </c>
      <c r="D54" s="6">
        <f ca="1">SUMIFS(Count,Name,D$9,Year,$B54)</f>
        <v>1738</v>
      </c>
      <c r="E54" s="6">
        <f ca="1">SUMIFS(Count,Name,E$9,Year,$B54)</f>
        <v>8277</v>
      </c>
      <c r="F54" s="6">
        <f ca="1">SUMIFS(Count,Name,F$9,Year,$B54)</f>
        <v>8861</v>
      </c>
      <c r="G54" s="6">
        <f ca="1">SUMIFS(Count,Name,G$9,Year,$B54)</f>
        <v>2528</v>
      </c>
      <c r="H54" s="6">
        <f ca="1">SUMIFS(Count,Name,H$9,Year,$B54)</f>
        <v>3493</v>
      </c>
      <c r="I54" s="6">
        <f ca="1">SUMIFS(Count,Name,I$9,Year,$B54)</f>
        <v>8307</v>
      </c>
      <c r="J54" s="6">
        <f ca="1">SUMIFS(Count,Name,J$9,Year,$B54)</f>
        <v>11738</v>
      </c>
      <c r="K54" s="6">
        <f ca="1">SUMIFS(Count,Name,K$9,Year,$B54)</f>
        <v>10222</v>
      </c>
      <c r="L54" s="6">
        <f ca="1">SUMIFS(Count,Name,L$9,Year,$B54)</f>
        <v>8991</v>
      </c>
      <c r="M54" s="6">
        <f ca="1">SUMIFS(Count,Name,M$9,Year,$B54)</f>
        <v>9806</v>
      </c>
      <c r="N54" s="6">
        <f ca="1">SUMIFS(Count,Name,N$9,Year,$B54)</f>
        <v>19857</v>
      </c>
      <c r="O54" s="6">
        <f ca="1">SUMIFS(Count,Name,O$9,Year,$B54)</f>
        <v>5924</v>
      </c>
      <c r="P54" s="6">
        <f ca="1">SUMIFS(Count,Name,P$9,Year,$B54)</f>
        <v>223</v>
      </c>
      <c r="Q54" s="6">
        <f ca="1">SUMIFS(Count,Name,Q$9,Year,$B54)</f>
        <v>13245</v>
      </c>
      <c r="R54" s="6">
        <f ca="1">SUMIFS(Count,Name,R$9,Year,$B54)</f>
        <v>14346</v>
      </c>
      <c r="S54" s="6">
        <f ca="1">SUMIFS(Count,Name,S$9,Year,$B54)</f>
        <v>4251</v>
      </c>
      <c r="T54" s="6">
        <f ca="1">SUMIFS(Count,Name,T$9,Year,$B54)</f>
        <v>1050</v>
      </c>
      <c r="U54" s="6">
        <f ca="1">SUMIFS(Count,Name,U$9,Year,$B54)</f>
        <v>1288</v>
      </c>
      <c r="V54" s="6">
        <f ca="1">SUMIFS(Count,Name,V$9,Year,$B54)</f>
        <v>9517</v>
      </c>
      <c r="W54" s="6">
        <f ca="1">SUMIFS(Count,Name,W$9,Year,$B54)</f>
        <v>6520</v>
      </c>
      <c r="X54" s="6">
        <f ca="1">SUMIFS(Count,Name,X$9,Year,$B54)</f>
        <v>10467</v>
      </c>
      <c r="Y54" s="6">
        <f ca="1">SUMIFS(Count,Name,Y$9,Year,$B54)</f>
        <v>8330</v>
      </c>
      <c r="Z54" s="6">
        <f ca="1">SUMIFS(Count,Name,Z$9,Year,$B54)</f>
        <v>3149</v>
      </c>
      <c r="AA54" s="6">
        <f ca="1">SUMIFS(Count,Name,AA$9,Year,$B54)</f>
        <v>1837</v>
      </c>
      <c r="AB54" s="6">
        <f ca="1">SUMIFS(Count,Name,AB$9,Year,$B54)</f>
        <v>1991</v>
      </c>
      <c r="AC54" s="6">
        <f ca="1">SUMIFS(Count,Name,AC$9,Year,$B54)</f>
        <v>11721</v>
      </c>
      <c r="AD54" s="6">
        <f ca="1">SUMIFS(Count,Name,AD$9,Year,$B54)</f>
        <v>1169</v>
      </c>
      <c r="AE54" s="6">
        <f ca="1">SUMIFS(Count,Name,AE$9,Year,$B54)</f>
        <v>12700</v>
      </c>
      <c r="AF54" s="6">
        <f ca="1">SUMIFS(Count,Name,AF$9,Year,$B54)</f>
        <v>1428</v>
      </c>
      <c r="AG54" s="6">
        <f ca="1">SUMIFS(Count,Name,AG$9,Year,$B54)</f>
        <v>5361</v>
      </c>
      <c r="AH54" s="6">
        <f ca="1">SUMIFS(Count,Name,AH$9,Year,$B54)</f>
        <v>1663</v>
      </c>
      <c r="AI54" s="6">
        <f ca="1">SUMIFS(Count,Name,AI$9,Year,$B54)</f>
        <v>18763</v>
      </c>
      <c r="AJ54" s="6">
        <f ca="1">SUMIFS(Count,Name,AJ$9,Year,$B54)</f>
        <v>1619</v>
      </c>
      <c r="AK54" s="6">
        <f ca="1">SUMIFS(Count,Name,AK$9,Year,$B54)</f>
        <v>5558</v>
      </c>
      <c r="AL54" s="6">
        <f ca="1">SUMIFS(Count,Name,AL$9,Year,$B54)</f>
        <v>7698</v>
      </c>
      <c r="AM54" s="6">
        <f ca="1">SUMIFS(Count,Name,AM$9,Year,$B54)</f>
        <v>4327</v>
      </c>
      <c r="AN54" s="6">
        <f ca="1">SUMIFS(Count,Name,AN$9,Year,$B54)</f>
        <v>4033</v>
      </c>
      <c r="AO54" s="6">
        <f ca="1">SUMIFS(Count,Name,AO$9,Year,$B54)</f>
        <v>1134</v>
      </c>
      <c r="AP54" s="6">
        <f ca="1">SUMIFS(Count,Name,AP$9,Year,$B54)</f>
        <v>15023</v>
      </c>
    </row>
    <row r="55" spans="1:42">
      <c r="A55" s="11"/>
      <c r="B55" s="11">
        <f ca="1">IFERROR(__xludf.DUMMYFUNCTION("""COMPUTED_VALUE"""),2018)</f>
        <v>2018</v>
      </c>
      <c r="C55" s="6">
        <f ca="1">SUMIFS(Count,Name,C$9,Year,$B55)</f>
        <v>854</v>
      </c>
      <c r="D55" s="6">
        <f ca="1">SUMIFS(Count,Name,D$9,Year,$B55)</f>
        <v>1510</v>
      </c>
      <c r="E55" s="6">
        <f ca="1">SUMIFS(Count,Name,E$9,Year,$B55)</f>
        <v>7301</v>
      </c>
      <c r="F55" s="6">
        <f ca="1">SUMIFS(Count,Name,F$9,Year,$B55)</f>
        <v>8035</v>
      </c>
      <c r="G55" s="6">
        <f ca="1">SUMIFS(Count,Name,G$9,Year,$B55)</f>
        <v>2278</v>
      </c>
      <c r="H55" s="6">
        <f ca="1">SUMIFS(Count,Name,H$9,Year,$B55)</f>
        <v>3205</v>
      </c>
      <c r="I55" s="6">
        <f ca="1">SUMIFS(Count,Name,I$9,Year,$B55)</f>
        <v>7323</v>
      </c>
      <c r="J55" s="6">
        <f ca="1">SUMIFS(Count,Name,J$9,Year,$B55)</f>
        <v>11274</v>
      </c>
      <c r="K55" s="6">
        <f ca="1">SUMIFS(Count,Name,K$9,Year,$B55)</f>
        <v>9795</v>
      </c>
      <c r="L55" s="6">
        <f ca="1">SUMIFS(Count,Name,L$9,Year,$B55)</f>
        <v>8588</v>
      </c>
      <c r="M55" s="6">
        <f ca="1">SUMIFS(Count,Name,M$9,Year,$B55)</f>
        <v>8706</v>
      </c>
      <c r="N55" s="6">
        <f ca="1">SUMIFS(Count,Name,N$9,Year,$B55)</f>
        <v>18801</v>
      </c>
      <c r="O55" s="6">
        <f ca="1">SUMIFS(Count,Name,O$9,Year,$B55)</f>
        <v>5667</v>
      </c>
      <c r="P55" s="6">
        <f ca="1">SUMIFS(Count,Name,P$9,Year,$B55)</f>
        <v>210</v>
      </c>
      <c r="Q55" s="6">
        <f ca="1">SUMIFS(Count,Name,Q$9,Year,$B55)</f>
        <v>11871</v>
      </c>
      <c r="R55" s="6">
        <f ca="1">SUMIFS(Count,Name,R$9,Year,$B55)</f>
        <v>13629</v>
      </c>
      <c r="S55" s="6">
        <f ca="1">SUMIFS(Count,Name,S$9,Year,$B55)</f>
        <v>3873</v>
      </c>
      <c r="T55" s="6">
        <f ca="1">SUMIFS(Count,Name,T$9,Year,$B55)</f>
        <v>920</v>
      </c>
      <c r="U55" s="6">
        <f ca="1">SUMIFS(Count,Name,U$9,Year,$B55)</f>
        <v>1067</v>
      </c>
      <c r="V55" s="6">
        <f ca="1">SUMIFS(Count,Name,V$9,Year,$B55)</f>
        <v>9188</v>
      </c>
      <c r="W55" s="6">
        <f ca="1">SUMIFS(Count,Name,W$9,Year,$B55)</f>
        <v>5764</v>
      </c>
      <c r="X55" s="6">
        <f ca="1">SUMIFS(Count,Name,X$9,Year,$B55)</f>
        <v>9656</v>
      </c>
      <c r="Y55" s="6">
        <f ca="1">SUMIFS(Count,Name,Y$9,Year,$B55)</f>
        <v>7429</v>
      </c>
      <c r="Z55" s="6">
        <f ca="1">SUMIFS(Count,Name,Z$9,Year,$B55)</f>
        <v>2801</v>
      </c>
      <c r="AA55" s="6">
        <f ca="1">SUMIFS(Count,Name,AA$9,Year,$B55)</f>
        <v>1705</v>
      </c>
      <c r="AB55" s="6">
        <f ca="1">SUMIFS(Count,Name,AB$9,Year,$B55)</f>
        <v>1704</v>
      </c>
      <c r="AC55" s="6">
        <f ca="1">SUMIFS(Count,Name,AC$9,Year,$B55)</f>
        <v>9995</v>
      </c>
      <c r="AD55" s="6">
        <f ca="1">SUMIFS(Count,Name,AD$9,Year,$B55)</f>
        <v>1117</v>
      </c>
      <c r="AE55" s="6">
        <f ca="1">SUMIFS(Count,Name,AE$9,Year,$B55)</f>
        <v>11729</v>
      </c>
      <c r="AF55" s="6">
        <f ca="1">SUMIFS(Count,Name,AF$9,Year,$B55)</f>
        <v>1246</v>
      </c>
      <c r="AG55" s="6">
        <f ca="1">SUMIFS(Count,Name,AG$9,Year,$B55)</f>
        <v>4837</v>
      </c>
      <c r="AH55" s="6">
        <f ca="1">SUMIFS(Count,Name,AH$9,Year,$B55)</f>
        <v>1426</v>
      </c>
      <c r="AI55" s="6">
        <f ca="1">SUMIFS(Count,Name,AI$9,Year,$B55)</f>
        <v>18039</v>
      </c>
      <c r="AJ55" s="6">
        <f ca="1">SUMIFS(Count,Name,AJ$9,Year,$B55)</f>
        <v>1557</v>
      </c>
      <c r="AK55" s="6">
        <f ca="1">SUMIFS(Count,Name,AK$9,Year,$B55)</f>
        <v>5182</v>
      </c>
      <c r="AL55" s="6">
        <f ca="1">SUMIFS(Count,Name,AL$9,Year,$B55)</f>
        <v>6934</v>
      </c>
      <c r="AM55" s="6">
        <f ca="1">SUMIFS(Count,Name,AM$9,Year,$B55)</f>
        <v>3918</v>
      </c>
      <c r="AN55" s="6">
        <f ca="1">SUMIFS(Count,Name,AN$9,Year,$B55)</f>
        <v>3774</v>
      </c>
      <c r="AO55" s="6">
        <f ca="1">SUMIFS(Count,Name,AO$9,Year,$B55)</f>
        <v>1029</v>
      </c>
      <c r="AP55" s="6">
        <f ca="1">SUMIFS(Count,Name,AP$9,Year,$B55)</f>
        <v>14633</v>
      </c>
    </row>
    <row r="56" spans="1:42">
      <c r="A56" s="11"/>
      <c r="B56" s="11">
        <f ca="1">IFERROR(__xludf.DUMMYFUNCTION("""COMPUTED_VALUE"""),2019)</f>
        <v>2019</v>
      </c>
      <c r="C56" s="6">
        <f ca="1">SUMIFS(Count,Name,C$9,Year,$B56)</f>
        <v>768</v>
      </c>
      <c r="D56" s="6">
        <f ca="1">SUMIFS(Count,Name,D$9,Year,$B56)</f>
        <v>1479</v>
      </c>
      <c r="E56" s="6">
        <f ca="1">SUMIFS(Count,Name,E$9,Year,$B56)</f>
        <v>6797</v>
      </c>
      <c r="F56" s="6">
        <f ca="1">SUMIFS(Count,Name,F$9,Year,$B56)</f>
        <v>7707</v>
      </c>
      <c r="G56" s="6">
        <f ca="1">SUMIFS(Count,Name,G$9,Year,$B56)</f>
        <v>2024</v>
      </c>
      <c r="H56" s="6">
        <f ca="1">SUMIFS(Count,Name,H$9,Year,$B56)</f>
        <v>2681</v>
      </c>
      <c r="I56" s="6">
        <f ca="1">SUMIFS(Count,Name,I$9,Year,$B56)</f>
        <v>6999</v>
      </c>
      <c r="J56" s="6">
        <f ca="1">SUMIFS(Count,Name,J$9,Year,$B56)</f>
        <v>10570</v>
      </c>
      <c r="K56" s="6">
        <f ca="1">SUMIFS(Count,Name,K$9,Year,$B56)</f>
        <v>8969</v>
      </c>
      <c r="L56" s="6">
        <f ca="1">SUMIFS(Count,Name,L$9,Year,$B56)</f>
        <v>7912</v>
      </c>
      <c r="M56" s="6">
        <f ca="1">SUMIFS(Count,Name,M$9,Year,$B56)</f>
        <v>8248</v>
      </c>
      <c r="N56" s="6">
        <f ca="1">SUMIFS(Count,Name,N$9,Year,$B56)</f>
        <v>17194</v>
      </c>
      <c r="O56" s="6">
        <f ca="1">SUMIFS(Count,Name,O$9,Year,$B56)</f>
        <v>5633</v>
      </c>
      <c r="P56" s="6">
        <f ca="1">SUMIFS(Count,Name,P$9,Year,$B56)</f>
        <v>162</v>
      </c>
      <c r="Q56" s="6">
        <f ca="1">SUMIFS(Count,Name,Q$9,Year,$B56)</f>
        <v>10759</v>
      </c>
      <c r="R56" s="6">
        <f ca="1">SUMIFS(Count,Name,R$9,Year,$B56)</f>
        <v>13174</v>
      </c>
      <c r="S56" s="6">
        <f ca="1">SUMIFS(Count,Name,S$9,Year,$B56)</f>
        <v>3569</v>
      </c>
      <c r="T56" s="6">
        <f ca="1">SUMIFS(Count,Name,T$9,Year,$B56)</f>
        <v>787</v>
      </c>
      <c r="U56" s="6">
        <f ca="1">SUMIFS(Count,Name,U$9,Year,$B56)</f>
        <v>967</v>
      </c>
      <c r="V56" s="6">
        <f ca="1">SUMIFS(Count,Name,V$9,Year,$B56)</f>
        <v>8845</v>
      </c>
      <c r="W56" s="6">
        <f ca="1">SUMIFS(Count,Name,W$9,Year,$B56)</f>
        <v>5457</v>
      </c>
      <c r="X56" s="6">
        <f ca="1">SUMIFS(Count,Name,X$9,Year,$B56)</f>
        <v>9152</v>
      </c>
      <c r="Y56" s="6">
        <f ca="1">SUMIFS(Count,Name,Y$9,Year,$B56)</f>
        <v>6613</v>
      </c>
      <c r="Z56" s="6">
        <f ca="1">SUMIFS(Count,Name,Z$9,Year,$B56)</f>
        <v>2538</v>
      </c>
      <c r="AA56" s="6">
        <f ca="1">SUMIFS(Count,Name,AA$9,Year,$B56)</f>
        <v>1534</v>
      </c>
      <c r="AB56" s="6">
        <f ca="1">SUMIFS(Count,Name,AB$9,Year,$B56)</f>
        <v>1512</v>
      </c>
      <c r="AC56" s="6">
        <f ca="1">SUMIFS(Count,Name,AC$9,Year,$B56)</f>
        <v>9254</v>
      </c>
      <c r="AD56" s="6">
        <f ca="1">SUMIFS(Count,Name,AD$9,Year,$B56)</f>
        <v>933</v>
      </c>
      <c r="AE56" s="6">
        <f ca="1">SUMIFS(Count,Name,AE$9,Year,$B56)</f>
        <v>10589</v>
      </c>
      <c r="AF56" s="6">
        <f ca="1">SUMIFS(Count,Name,AF$9,Year,$B56)</f>
        <v>1141</v>
      </c>
      <c r="AG56" s="6">
        <f ca="1">SUMIFS(Count,Name,AG$9,Year,$B56)</f>
        <v>4632</v>
      </c>
      <c r="AH56" s="6">
        <f ca="1">SUMIFS(Count,Name,AH$9,Year,$B56)</f>
        <v>1364</v>
      </c>
      <c r="AI56" s="6">
        <f ca="1">SUMIFS(Count,Name,AI$9,Year,$B56)</f>
        <v>18549</v>
      </c>
      <c r="AJ56" s="6">
        <f ca="1">SUMIFS(Count,Name,AJ$9,Year,$B56)</f>
        <v>1547</v>
      </c>
      <c r="AK56" s="6">
        <f ca="1">SUMIFS(Count,Name,AK$9,Year,$B56)</f>
        <v>4846</v>
      </c>
      <c r="AL56" s="6">
        <f ca="1">SUMIFS(Count,Name,AL$9,Year,$B56)</f>
        <v>6115</v>
      </c>
      <c r="AM56" s="6">
        <f ca="1">SUMIFS(Count,Name,AM$9,Year,$B56)</f>
        <v>3367</v>
      </c>
      <c r="AN56" s="6">
        <f ca="1">SUMIFS(Count,Name,AN$9,Year,$B56)</f>
        <v>3316</v>
      </c>
      <c r="AO56" s="6">
        <f ca="1">SUMIFS(Count,Name,AO$9,Year,$B56)</f>
        <v>896</v>
      </c>
      <c r="AP56" s="6">
        <f ca="1">SUMIFS(Count,Name,AP$9,Year,$B56)</f>
        <v>13629</v>
      </c>
    </row>
    <row r="57" spans="1:42">
      <c r="A57" s="11"/>
      <c r="B57" s="11">
        <f ca="1">IFERROR(__xludf.DUMMYFUNCTION("""COMPUTED_VALUE"""),2020)</f>
        <v>2020</v>
      </c>
      <c r="C57" s="6">
        <f ca="1">SUMIFS(Count,Name,C$9,Year,$B57)</f>
        <v>693</v>
      </c>
      <c r="D57" s="6">
        <f ca="1">SUMIFS(Count,Name,D$9,Year,$B57)</f>
        <v>1335</v>
      </c>
      <c r="E57" s="6">
        <f ca="1">SUMIFS(Count,Name,E$9,Year,$B57)</f>
        <v>6049</v>
      </c>
      <c r="F57" s="6">
        <f ca="1">SUMIFS(Count,Name,F$9,Year,$B57)</f>
        <v>7014</v>
      </c>
      <c r="G57" s="6">
        <f ca="1">SUMIFS(Count,Name,G$9,Year,$B57)</f>
        <v>1801</v>
      </c>
      <c r="H57" s="6">
        <f ca="1">SUMIFS(Count,Name,H$9,Year,$B57)</f>
        <v>2304</v>
      </c>
      <c r="I57" s="6">
        <f ca="1">SUMIFS(Count,Name,I$9,Year,$B57)</f>
        <v>6192</v>
      </c>
      <c r="J57" s="6">
        <f ca="1">SUMIFS(Count,Name,J$9,Year,$B57)</f>
        <v>9500</v>
      </c>
      <c r="K57" s="6">
        <f ca="1">SUMIFS(Count,Name,K$9,Year,$B57)</f>
        <v>8238</v>
      </c>
      <c r="L57" s="6">
        <f ca="1">SUMIFS(Count,Name,L$9,Year,$B57)</f>
        <v>7278</v>
      </c>
      <c r="M57" s="6">
        <f ca="1">SUMIFS(Count,Name,M$9,Year,$B57)</f>
        <v>6908</v>
      </c>
      <c r="N57" s="6">
        <f ca="1">SUMIFS(Count,Name,N$9,Year,$B57)</f>
        <v>15680</v>
      </c>
      <c r="O57" s="6">
        <f ca="1">SUMIFS(Count,Name,O$9,Year,$B57)</f>
        <v>4956</v>
      </c>
      <c r="P57" s="6">
        <f ca="1">SUMIFS(Count,Name,P$9,Year,$B57)</f>
        <v>151</v>
      </c>
      <c r="Q57" s="6">
        <f ca="1">SUMIFS(Count,Name,Q$9,Year,$B57)</f>
        <v>9275</v>
      </c>
      <c r="R57" s="6">
        <f ca="1">SUMIFS(Count,Name,R$9,Year,$B57)</f>
        <v>12368</v>
      </c>
      <c r="S57" s="6">
        <f ca="1">SUMIFS(Count,Name,S$9,Year,$B57)</f>
        <v>3098</v>
      </c>
      <c r="T57" s="6">
        <f ca="1">SUMIFS(Count,Name,T$9,Year,$B57)</f>
        <v>711</v>
      </c>
      <c r="U57" s="6">
        <f ca="1">SUMIFS(Count,Name,U$9,Year,$B57)</f>
        <v>777</v>
      </c>
      <c r="V57" s="6">
        <f ca="1">SUMIFS(Count,Name,V$9,Year,$B57)</f>
        <v>8251</v>
      </c>
      <c r="W57" s="6">
        <f ca="1">SUMIFS(Count,Name,W$9,Year,$B57)</f>
        <v>4741</v>
      </c>
      <c r="X57" s="6">
        <f ca="1">SUMIFS(Count,Name,X$9,Year,$B57)</f>
        <v>8458</v>
      </c>
      <c r="Y57" s="6">
        <f ca="1">SUMIFS(Count,Name,Y$9,Year,$B57)</f>
        <v>5992</v>
      </c>
      <c r="Z57" s="6">
        <f ca="1">SUMIFS(Count,Name,Z$9,Year,$B57)</f>
        <v>2307</v>
      </c>
      <c r="AA57" s="6">
        <f ca="1">SUMIFS(Count,Name,AA$9,Year,$B57)</f>
        <v>1558</v>
      </c>
      <c r="AB57" s="6">
        <f ca="1">SUMIFS(Count,Name,AB$9,Year,$B57)</f>
        <v>1274</v>
      </c>
      <c r="AC57" s="6">
        <f ca="1">SUMIFS(Count,Name,AC$9,Year,$B57)</f>
        <v>8120</v>
      </c>
      <c r="AD57" s="6">
        <f ca="1">SUMIFS(Count,Name,AD$9,Year,$B57)</f>
        <v>887</v>
      </c>
      <c r="AE57" s="6">
        <f ca="1">SUMIFS(Count,Name,AE$9,Year,$B57)</f>
        <v>9805</v>
      </c>
      <c r="AF57" s="6">
        <f ca="1">SUMIFS(Count,Name,AF$9,Year,$B57)</f>
        <v>923</v>
      </c>
      <c r="AG57" s="6">
        <f ca="1">SUMIFS(Count,Name,AG$9,Year,$B57)</f>
        <v>4061</v>
      </c>
      <c r="AH57" s="6">
        <f ca="1">SUMIFS(Count,Name,AH$9,Year,$B57)</f>
        <v>1161</v>
      </c>
      <c r="AI57" s="6">
        <f ca="1">SUMIFS(Count,Name,AI$9,Year,$B57)</f>
        <v>17664</v>
      </c>
      <c r="AJ57" s="6">
        <f ca="1">SUMIFS(Count,Name,AJ$9,Year,$B57)</f>
        <v>1303</v>
      </c>
      <c r="AK57" s="6">
        <f ca="1">SUMIFS(Count,Name,AK$9,Year,$B57)</f>
        <v>4386</v>
      </c>
      <c r="AL57" s="6">
        <f ca="1">SUMIFS(Count,Name,AL$9,Year,$B57)</f>
        <v>5329</v>
      </c>
      <c r="AM57" s="6">
        <f ca="1">SUMIFS(Count,Name,AM$9,Year,$B57)</f>
        <v>2952</v>
      </c>
      <c r="AN57" s="6">
        <f ca="1">SUMIFS(Count,Name,AN$9,Year,$B57)</f>
        <v>3060</v>
      </c>
      <c r="AO57" s="6">
        <f ca="1">SUMIFS(Count,Name,AO$9,Year,$B57)</f>
        <v>698</v>
      </c>
      <c r="AP57" s="6">
        <f ca="1">SUMIFS(Count,Name,AP$9,Year,$B57)</f>
        <v>12643</v>
      </c>
    </row>
    <row r="58" spans="1:42">
      <c r="A58" s="11"/>
      <c r="B58" s="11">
        <f ca="1">IFERROR(__xludf.DUMMYFUNCTION("""COMPUTED_VALUE"""),2021)</f>
        <v>2021</v>
      </c>
      <c r="C58" s="6">
        <f ca="1">SUMIFS(Count,Name,C$9,Year,$B58)</f>
        <v>657</v>
      </c>
      <c r="D58" s="6">
        <f ca="1">SUMIFS(Count,Name,D$9,Year,$B58)</f>
        <v>1563</v>
      </c>
      <c r="E58" s="6">
        <f ca="1">SUMIFS(Count,Name,E$9,Year,$B58)</f>
        <v>5598</v>
      </c>
      <c r="F58" s="6">
        <f ca="1">SUMIFS(Count,Name,F$9,Year,$B58)</f>
        <v>6775</v>
      </c>
      <c r="G58" s="6">
        <f ca="1">SUMIFS(Count,Name,G$9,Year,$B58)</f>
        <v>1698</v>
      </c>
      <c r="H58" s="6">
        <f ca="1">SUMIFS(Count,Name,H$9,Year,$B58)</f>
        <v>2130</v>
      </c>
      <c r="I58" s="6">
        <f ca="1">SUMIFS(Count,Name,I$9,Year,$B58)</f>
        <v>5835</v>
      </c>
      <c r="J58" s="6">
        <f ca="1">SUMIFS(Count,Name,J$9,Year,$B58)</f>
        <v>9119</v>
      </c>
      <c r="K58" s="6">
        <f ca="1">SUMIFS(Count,Name,K$9,Year,$B58)</f>
        <v>7903</v>
      </c>
      <c r="L58" s="6">
        <f ca="1">SUMIFS(Count,Name,L$9,Year,$B58)</f>
        <v>7240</v>
      </c>
      <c r="M58" s="6">
        <f ca="1">SUMIFS(Count,Name,M$9,Year,$B58)</f>
        <v>6577</v>
      </c>
      <c r="N58" s="6">
        <f ca="1">SUMIFS(Count,Name,N$9,Year,$B58)</f>
        <v>15510</v>
      </c>
      <c r="O58" s="6">
        <f ca="1">SUMIFS(Count,Name,O$9,Year,$B58)</f>
        <v>4572</v>
      </c>
      <c r="P58" s="6">
        <f ca="1">SUMIFS(Count,Name,P$9,Year,$B58)</f>
        <v>172</v>
      </c>
      <c r="Q58" s="6">
        <f ca="1">SUMIFS(Count,Name,Q$9,Year,$B58)</f>
        <v>8458</v>
      </c>
      <c r="R58" s="6">
        <f ca="1">SUMIFS(Count,Name,R$9,Year,$B58)</f>
        <v>12429</v>
      </c>
      <c r="S58" s="6">
        <f ca="1">SUMIFS(Count,Name,S$9,Year,$B58)</f>
        <v>2855</v>
      </c>
      <c r="T58" s="6">
        <f ca="1">SUMIFS(Count,Name,T$9,Year,$B58)</f>
        <v>634</v>
      </c>
      <c r="U58" s="6">
        <f ca="1">SUMIFS(Count,Name,U$9,Year,$B58)</f>
        <v>652</v>
      </c>
      <c r="V58" s="6">
        <f ca="1">SUMIFS(Count,Name,V$9,Year,$B58)</f>
        <v>8175</v>
      </c>
      <c r="W58" s="6">
        <f ca="1">SUMIFS(Count,Name,W$9,Year,$B58)</f>
        <v>4441</v>
      </c>
      <c r="X58" s="6">
        <f ca="1">SUMIFS(Count,Name,X$9,Year,$B58)</f>
        <v>8129</v>
      </c>
      <c r="Y58" s="6">
        <f ca="1">SUMIFS(Count,Name,Y$9,Year,$B58)</f>
        <v>5500</v>
      </c>
      <c r="Z58" s="6">
        <f ca="1">SUMIFS(Count,Name,Z$9,Year,$B58)</f>
        <v>2159</v>
      </c>
      <c r="AA58" s="6">
        <f ca="1">SUMIFS(Count,Name,AA$9,Year,$B58)</f>
        <v>1347</v>
      </c>
      <c r="AB58" s="6">
        <f ca="1">SUMIFS(Count,Name,AB$9,Year,$B58)</f>
        <v>963</v>
      </c>
      <c r="AC58" s="6">
        <f ca="1">SUMIFS(Count,Name,AC$9,Year,$B58)</f>
        <v>7452</v>
      </c>
      <c r="AD58" s="6">
        <f ca="1">SUMIFS(Count,Name,AD$9,Year,$B58)</f>
        <v>834</v>
      </c>
      <c r="AE58" s="6">
        <f ca="1">SUMIFS(Count,Name,AE$9,Year,$B58)</f>
        <v>9103</v>
      </c>
      <c r="AF58" s="6">
        <f ca="1">SUMIFS(Count,Name,AF$9,Year,$B58)</f>
        <v>797</v>
      </c>
      <c r="AG58" s="6">
        <f ca="1">SUMIFS(Count,Name,AG$9,Year,$B58)</f>
        <v>3847</v>
      </c>
      <c r="AH58" s="6">
        <f ca="1">SUMIFS(Count,Name,AH$9,Year,$B58)</f>
        <v>952</v>
      </c>
      <c r="AI58" s="6">
        <f ca="1">SUMIFS(Count,Name,AI$9,Year,$B58)</f>
        <v>17798</v>
      </c>
      <c r="AJ58" s="6">
        <f ca="1">SUMIFS(Count,Name,AJ$9,Year,$B58)</f>
        <v>1269</v>
      </c>
      <c r="AK58" s="6">
        <f ca="1">SUMIFS(Count,Name,AK$9,Year,$B58)</f>
        <v>4419</v>
      </c>
      <c r="AL58" s="6">
        <f ca="1">SUMIFS(Count,Name,AL$9,Year,$B58)</f>
        <v>4721</v>
      </c>
      <c r="AM58" s="6">
        <f ca="1">SUMIFS(Count,Name,AM$9,Year,$B58)</f>
        <v>2591</v>
      </c>
      <c r="AN58" s="6">
        <f ca="1">SUMIFS(Count,Name,AN$9,Year,$B58)</f>
        <v>2855</v>
      </c>
      <c r="AO58" s="6">
        <f ca="1">SUMIFS(Count,Name,AO$9,Year,$B58)</f>
        <v>688</v>
      </c>
      <c r="AP58" s="6">
        <f ca="1">SUMIFS(Count,Name,AP$9,Year,$B58)</f>
        <v>12144</v>
      </c>
    </row>
    <row r="59" spans="1:42">
      <c r="A59" s="11"/>
      <c r="B59" s="11">
        <f ca="1">IFERROR(__xludf.DUMMYFUNCTION("""COMPUTED_VALUE"""),2022)</f>
        <v>2022</v>
      </c>
      <c r="C59" s="6">
        <f ca="1">SUMIFS(Count,Name,C$9,Year,$B59)</f>
        <v>681</v>
      </c>
      <c r="D59" s="6">
        <f ca="1">SUMIFS(Count,Name,D$9,Year,$B59)</f>
        <v>1408</v>
      </c>
      <c r="E59" s="6">
        <f ca="1">SUMIFS(Count,Name,E$9,Year,$B59)</f>
        <v>5124</v>
      </c>
      <c r="F59" s="6">
        <f ca="1">SUMIFS(Count,Name,F$9,Year,$B59)</f>
        <v>6554</v>
      </c>
      <c r="G59" s="6">
        <f ca="1">SUMIFS(Count,Name,G$9,Year,$B59)</f>
        <v>1851</v>
      </c>
      <c r="H59" s="6">
        <f ca="1">SUMIFS(Count,Name,H$9,Year,$B59)</f>
        <v>1763</v>
      </c>
      <c r="I59" s="6">
        <f ca="1">SUMIFS(Count,Name,I$9,Year,$B59)</f>
        <v>5535</v>
      </c>
      <c r="J59" s="6">
        <f ca="1">SUMIFS(Count,Name,J$9,Year,$B59)</f>
        <v>9047</v>
      </c>
      <c r="K59" s="6">
        <f ca="1">SUMIFS(Count,Name,K$9,Year,$B59)</f>
        <v>7741</v>
      </c>
      <c r="L59" s="6">
        <f ca="1">SUMIFS(Count,Name,L$9,Year,$B59)</f>
        <v>6964</v>
      </c>
      <c r="M59" s="6">
        <f ca="1">SUMIFS(Count,Name,M$9,Year,$B59)</f>
        <v>6461</v>
      </c>
      <c r="N59" s="6">
        <f ca="1">SUMIFS(Count,Name,N$9,Year,$B59)</f>
        <v>14435</v>
      </c>
      <c r="O59" s="6">
        <f ca="1">SUMIFS(Count,Name,O$9,Year,$B59)</f>
        <v>4451</v>
      </c>
      <c r="P59" s="6">
        <f ca="1">SUMIFS(Count,Name,P$9,Year,$B59)</f>
        <v>180</v>
      </c>
      <c r="Q59" s="6">
        <f ca="1">SUMIFS(Count,Name,Q$9,Year,$B59)</f>
        <v>7603</v>
      </c>
      <c r="R59" s="6">
        <f ca="1">SUMIFS(Count,Name,R$9,Year,$B59)</f>
        <v>12028</v>
      </c>
      <c r="S59" s="6">
        <f ca="1">SUMIFS(Count,Name,S$9,Year,$B59)</f>
        <v>2594</v>
      </c>
      <c r="T59" s="6">
        <f ca="1">SUMIFS(Count,Name,T$9,Year,$B59)</f>
        <v>624</v>
      </c>
      <c r="U59" s="6">
        <f ca="1">SUMIFS(Count,Name,U$9,Year,$B59)</f>
        <v>617</v>
      </c>
      <c r="V59" s="6">
        <f ca="1">SUMIFS(Count,Name,V$9,Year,$B59)</f>
        <v>7930</v>
      </c>
      <c r="W59" s="6">
        <f ca="1">SUMIFS(Count,Name,W$9,Year,$B59)</f>
        <v>4175</v>
      </c>
      <c r="X59" s="6">
        <f ca="1">SUMIFS(Count,Name,X$9,Year,$B59)</f>
        <v>7771</v>
      </c>
      <c r="Y59" s="6">
        <f ca="1">SUMIFS(Count,Name,Y$9,Year,$B59)</f>
        <v>5146</v>
      </c>
      <c r="Z59" s="6">
        <f ca="1">SUMIFS(Count,Name,Z$9,Year,$B59)</f>
        <v>2067</v>
      </c>
      <c r="AA59" s="6">
        <f ca="1">SUMIFS(Count,Name,AA$9,Year,$B59)</f>
        <v>1384</v>
      </c>
      <c r="AB59" s="6">
        <f ca="1">SUMIFS(Count,Name,AB$9,Year,$B59)</f>
        <v>982</v>
      </c>
      <c r="AC59" s="6">
        <f ca="1">SUMIFS(Count,Name,AC$9,Year,$B59)</f>
        <v>7025</v>
      </c>
      <c r="AD59" s="6">
        <f ca="1">SUMIFS(Count,Name,AD$9,Year,$B59)</f>
        <v>822</v>
      </c>
      <c r="AE59" s="6">
        <f ca="1">SUMIFS(Count,Name,AE$9,Year,$B59)</f>
        <v>8829</v>
      </c>
      <c r="AF59" s="6">
        <f ca="1">SUMIFS(Count,Name,AF$9,Year,$B59)</f>
        <v>818</v>
      </c>
      <c r="AG59" s="6">
        <f ca="1">SUMIFS(Count,Name,AG$9,Year,$B59)</f>
        <v>3623</v>
      </c>
      <c r="AH59" s="6">
        <f ca="1">SUMIFS(Count,Name,AH$9,Year,$B59)</f>
        <v>992</v>
      </c>
      <c r="AI59" s="6">
        <f ca="1">SUMIFS(Count,Name,AI$9,Year,$B59)</f>
        <v>16573</v>
      </c>
      <c r="AJ59" s="6">
        <f ca="1">SUMIFS(Count,Name,AJ$9,Year,$B59)</f>
        <v>1247</v>
      </c>
      <c r="AK59" s="6">
        <f ca="1">SUMIFS(Count,Name,AK$9,Year,$B59)</f>
        <v>4051</v>
      </c>
      <c r="AL59" s="6">
        <f ca="1">SUMIFS(Count,Name,AL$9,Year,$B59)</f>
        <v>4372</v>
      </c>
      <c r="AM59" s="6">
        <f ca="1">SUMIFS(Count,Name,AM$9,Year,$B59)</f>
        <v>2586</v>
      </c>
      <c r="AN59" s="6">
        <f ca="1">SUMIFS(Count,Name,AN$9,Year,$B59)</f>
        <v>2780</v>
      </c>
      <c r="AO59" s="6">
        <f ca="1">SUMIFS(Count,Name,AO$9,Year,$B59)</f>
        <v>653</v>
      </c>
      <c r="AP59" s="6">
        <f ca="1">SUMIFS(Count,Name,AP$9,Year,$B59)</f>
        <v>11282</v>
      </c>
    </row>
    <row r="61" spans="1:42">
      <c r="A61" s="2"/>
      <c r="B61" s="48"/>
      <c r="C61" s="47"/>
      <c r="D61" s="47"/>
      <c r="E61" s="47"/>
      <c r="F61" s="47"/>
      <c r="G61" s="47"/>
      <c r="H61" s="47"/>
      <c r="I61" s="47"/>
      <c r="J61" s="47"/>
      <c r="K61" s="47"/>
    </row>
    <row r="62" spans="1:42" ht="70.5" customHeight="1">
      <c r="A62" s="3"/>
      <c r="B62" s="34" t="s">
        <v>74</v>
      </c>
      <c r="C62" s="47"/>
      <c r="D62" s="47"/>
      <c r="E62" s="47"/>
      <c r="F62" s="47"/>
      <c r="G62" s="47"/>
      <c r="H62" s="47"/>
      <c r="I62" s="47"/>
      <c r="J62" s="47"/>
    </row>
    <row r="65" spans="12:12">
      <c r="L65" s="31"/>
    </row>
  </sheetData>
  <mergeCells count="9">
    <mergeCell ref="B61:K61"/>
    <mergeCell ref="B62:J62"/>
    <mergeCell ref="B1:J1"/>
    <mergeCell ref="C2:J2"/>
    <mergeCell ref="C3:J3"/>
    <mergeCell ref="C4:J4"/>
    <mergeCell ref="C5:J5"/>
    <mergeCell ref="C6:J6"/>
    <mergeCell ref="B7:K7"/>
  </mergeCells>
  <conditionalFormatting sqref="C10:AP59">
    <cfRule type="colorScale" priority="1">
      <colorScale>
        <cfvo type="min"/>
        <cfvo type="percentile" val="50"/>
        <cfvo type="max"/>
        <color rgb="FF57BB8A"/>
        <color rgb="FFFFD666"/>
        <color rgb="FFE67C73"/>
      </colorScale>
    </cfRule>
  </conditionalFormatting>
  <conditionalFormatting sqref="C2:I6">
    <cfRule type="expression" dxfId="0" priority="2">
      <formula>AND(NOT(ISBLANK(B2)), B2=TRUE)</formula>
    </cfRule>
  </conditionalFormatting>
  <hyperlinks>
    <hyperlink ref="C5" location="'2 - Time dependence'!a61" display="4. Use the data to answer the questions beneath the table!" xr:uid="{00000000-0004-0000-0300-000000000000}"/>
  </hyperlinks>
  <pageMargins left="0" right="0" top="0" bottom="0" header="0" footer="0"/>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2025-03-18T15:45:44Z</dcterms:created>
  <dcterms:modified xsi:type="dcterms:W3CDTF">2025-03-18T15:45:44Z</dcterms:modified>
  <cp:category/>
  <cp:contentStatus/>
</cp:coreProperties>
</file>