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Courses\manufacturing and supply chain\Data Excel SQL specialization\Increasing Real Estate Management Profits\04- Modelling\"/>
    </mc:Choice>
  </mc:AlternateContent>
  <bookViews>
    <workbookView xWindow="0" yWindow="0" windowWidth="25605" windowHeight="14535" tabRatio="500" activeTab="1"/>
  </bookViews>
  <sheets>
    <sheet name=" 5-Forecast Cash Flow + Profits" sheetId="2" r:id="rId1"/>
    <sheet name="6 - Sorting by Profitability" sheetId="3"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3" l="1"/>
  <c r="AD5" i="2"/>
  <c r="AD6"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119" i="2"/>
  <c r="AD120" i="2"/>
  <c r="AD121" i="2"/>
  <c r="AD122" i="2"/>
  <c r="AD123" i="2"/>
  <c r="AD124" i="2"/>
  <c r="AD125" i="2"/>
  <c r="AD126" i="2"/>
  <c r="AD127" i="2"/>
  <c r="AD128" i="2"/>
  <c r="AD129" i="2"/>
  <c r="AD130" i="2"/>
  <c r="AD131" i="2"/>
  <c r="AD132" i="2"/>
  <c r="AD133" i="2"/>
  <c r="AD134" i="2"/>
  <c r="AD135" i="2"/>
  <c r="AD136" i="2"/>
  <c r="AD137" i="2"/>
  <c r="AD138" i="2"/>
  <c r="AD139" i="2"/>
  <c r="AD140" i="2"/>
  <c r="AD141" i="2"/>
  <c r="AD142" i="2"/>
  <c r="AD143" i="2"/>
  <c r="AD144" i="2"/>
  <c r="AD145" i="2"/>
  <c r="AD146" i="2"/>
  <c r="AD147" i="2"/>
  <c r="AD148" i="2"/>
  <c r="AD149" i="2"/>
  <c r="AD150" i="2"/>
  <c r="AD151" i="2"/>
  <c r="AD152" i="2"/>
  <c r="AD153" i="2"/>
  <c r="AD154" i="2"/>
  <c r="AD155" i="2"/>
  <c r="AD156" i="2"/>
  <c r="AD157" i="2"/>
  <c r="AD158" i="2"/>
  <c r="AD159" i="2"/>
  <c r="AD160" i="2"/>
  <c r="AD161" i="2"/>
  <c r="AD162" i="2"/>
  <c r="AD163" i="2"/>
  <c r="AD164" i="2"/>
  <c r="AD165" i="2"/>
  <c r="AD166" i="2"/>
  <c r="AD167" i="2"/>
  <c r="AD168" i="2"/>
  <c r="AD169" i="2"/>
  <c r="AD170" i="2"/>
  <c r="AD171" i="2"/>
  <c r="AD172" i="2"/>
  <c r="AD173" i="2"/>
  <c r="AD174" i="2"/>
  <c r="AD175" i="2"/>
  <c r="AD176" i="2"/>
  <c r="AD177" i="2"/>
  <c r="AD178" i="2"/>
  <c r="AD179" i="2"/>
  <c r="AD180" i="2"/>
  <c r="AD181" i="2"/>
  <c r="AD182" i="2"/>
  <c r="AD183" i="2"/>
  <c r="AD184" i="2"/>
  <c r="AD185" i="2"/>
  <c r="AD186" i="2"/>
  <c r="AD187" i="2"/>
  <c r="AD188" i="2"/>
  <c r="AD189" i="2"/>
  <c r="AD190" i="2"/>
  <c r="AD191" i="2"/>
  <c r="AD192" i="2"/>
  <c r="AD193" i="2"/>
  <c r="AD194" i="2"/>
  <c r="AD195" i="2"/>
  <c r="AD196" i="2"/>
  <c r="AD197" i="2"/>
  <c r="AD198" i="2"/>
  <c r="AD199" i="2"/>
  <c r="AD200" i="2"/>
  <c r="AD201" i="2"/>
  <c r="AD202" i="2"/>
  <c r="AD203" i="2"/>
  <c r="AD204" i="2"/>
  <c r="AD205" i="2"/>
  <c r="AD206" i="2"/>
  <c r="AD207" i="2"/>
  <c r="AD208" i="2"/>
  <c r="AD209" i="2"/>
  <c r="AD210" i="2"/>
  <c r="AD211" i="2"/>
  <c r="AD212" i="2"/>
  <c r="AD213" i="2"/>
  <c r="AD214" i="2"/>
  <c r="AD215" i="2"/>
  <c r="AD216" i="2"/>
  <c r="AD217" i="2"/>
  <c r="AD218" i="2"/>
  <c r="AD219" i="2"/>
  <c r="AD220" i="2"/>
  <c r="AD221" i="2"/>
  <c r="AD222" i="2"/>
  <c r="AD223" i="2"/>
  <c r="AD224" i="2"/>
  <c r="AD225" i="2"/>
  <c r="AD226" i="2"/>
  <c r="AD227" i="2"/>
  <c r="AD228" i="2"/>
  <c r="AD229" i="2"/>
  <c r="AD230" i="2"/>
  <c r="AD231" i="2"/>
  <c r="AD232" i="2"/>
  <c r="AD233" i="2"/>
  <c r="AD234" i="2"/>
  <c r="AD235" i="2"/>
  <c r="AD236" i="2"/>
  <c r="AD237" i="2"/>
  <c r="AD238" i="2"/>
  <c r="AD239" i="2"/>
  <c r="AD240" i="2"/>
  <c r="AD241" i="2"/>
  <c r="AD242" i="2"/>
  <c r="AD243" i="2"/>
  <c r="AD244" i="2"/>
  <c r="AD245" i="2"/>
  <c r="AD246" i="2"/>
  <c r="AD247" i="2"/>
  <c r="AD4"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1" i="2"/>
  <c r="AH232" i="2"/>
  <c r="AH233" i="2"/>
  <c r="AH234" i="2"/>
  <c r="AH235" i="2"/>
  <c r="AH236" i="2"/>
  <c r="AH237" i="2"/>
  <c r="AH238" i="2"/>
  <c r="AH239" i="2"/>
  <c r="AH240" i="2"/>
  <c r="AH241" i="2"/>
  <c r="AH242" i="2"/>
  <c r="AH243" i="2"/>
  <c r="AH244" i="2"/>
  <c r="AH245" i="2"/>
  <c r="AH246" i="2"/>
  <c r="AH247" i="2"/>
  <c r="G2" i="3"/>
  <c r="E3" i="3"/>
  <c r="G3" i="3"/>
  <c r="E4" i="3"/>
  <c r="G4" i="3"/>
  <c r="E5" i="3"/>
  <c r="G5" i="3"/>
  <c r="E6" i="3"/>
  <c r="G6" i="3"/>
  <c r="E7" i="3"/>
  <c r="G7" i="3"/>
  <c r="E8" i="3"/>
  <c r="G8" i="3"/>
  <c r="E9" i="3"/>
  <c r="G9" i="3"/>
  <c r="E10" i="3"/>
  <c r="G10" i="3"/>
  <c r="E11" i="3"/>
  <c r="G11" i="3"/>
  <c r="E12" i="3"/>
  <c r="G12" i="3"/>
  <c r="E13" i="3"/>
  <c r="G13" i="3"/>
  <c r="E14" i="3"/>
  <c r="G14" i="3"/>
  <c r="E15" i="3"/>
  <c r="G15" i="3"/>
  <c r="E16" i="3"/>
  <c r="G16" i="3"/>
  <c r="E17" i="3"/>
  <c r="G17" i="3"/>
  <c r="E18" i="3"/>
  <c r="G18" i="3"/>
  <c r="E19" i="3"/>
  <c r="G19" i="3"/>
  <c r="E20" i="3"/>
  <c r="G20" i="3"/>
  <c r="E21" i="3"/>
  <c r="G21" i="3"/>
  <c r="E22" i="3"/>
  <c r="G22" i="3"/>
  <c r="E23" i="3"/>
  <c r="G23" i="3"/>
  <c r="E24" i="3"/>
  <c r="G24" i="3"/>
  <c r="E25" i="3"/>
  <c r="G25" i="3"/>
  <c r="E26" i="3"/>
  <c r="G26" i="3"/>
  <c r="E27" i="3"/>
  <c r="G27" i="3"/>
  <c r="E28" i="3"/>
  <c r="G28" i="3"/>
  <c r="E29" i="3"/>
  <c r="G29" i="3"/>
  <c r="E30" i="3"/>
  <c r="G30" i="3"/>
  <c r="E31" i="3"/>
  <c r="G31" i="3"/>
  <c r="E32" i="3"/>
  <c r="G32" i="3"/>
  <c r="E33" i="3"/>
  <c r="G33" i="3"/>
  <c r="E34" i="3"/>
  <c r="G34" i="3"/>
  <c r="E35" i="3"/>
  <c r="G35" i="3"/>
  <c r="E36" i="3"/>
  <c r="G36" i="3"/>
  <c r="E37" i="3"/>
  <c r="G37" i="3"/>
  <c r="E38" i="3"/>
  <c r="G38" i="3"/>
  <c r="E39" i="3"/>
  <c r="G39" i="3"/>
  <c r="E40" i="3"/>
  <c r="G40" i="3"/>
  <c r="E41" i="3"/>
  <c r="G41" i="3"/>
  <c r="E42" i="3"/>
  <c r="G42" i="3"/>
  <c r="E43" i="3"/>
  <c r="G43" i="3"/>
  <c r="E44" i="3"/>
  <c r="G44" i="3"/>
  <c r="E45" i="3"/>
  <c r="G45" i="3"/>
  <c r="E46" i="3"/>
  <c r="G46" i="3"/>
  <c r="E47" i="3"/>
  <c r="G47" i="3"/>
  <c r="E48" i="3"/>
  <c r="G48" i="3"/>
  <c r="E49" i="3"/>
  <c r="G49" i="3"/>
  <c r="E50" i="3"/>
  <c r="G50" i="3"/>
  <c r="E51" i="3"/>
  <c r="G51" i="3"/>
  <c r="E52" i="3"/>
  <c r="G52" i="3"/>
  <c r="E53" i="3"/>
  <c r="G53" i="3"/>
  <c r="E54" i="3"/>
  <c r="G54" i="3"/>
  <c r="E55" i="3"/>
  <c r="G55" i="3"/>
  <c r="E56" i="3"/>
  <c r="G56" i="3"/>
  <c r="E57" i="3"/>
  <c r="G57" i="3"/>
  <c r="E58" i="3"/>
  <c r="G58" i="3"/>
  <c r="E59" i="3"/>
  <c r="G59" i="3"/>
  <c r="E60" i="3"/>
  <c r="G60" i="3"/>
  <c r="E61" i="3"/>
  <c r="G61" i="3"/>
  <c r="E62" i="3"/>
  <c r="G62" i="3"/>
  <c r="E63" i="3"/>
  <c r="G63" i="3"/>
  <c r="E64" i="3"/>
  <c r="G64" i="3"/>
  <c r="E65" i="3"/>
  <c r="G65" i="3"/>
  <c r="E66" i="3"/>
  <c r="G66" i="3"/>
  <c r="E67" i="3"/>
  <c r="G67" i="3"/>
  <c r="E68" i="3"/>
  <c r="G68" i="3"/>
  <c r="E69" i="3"/>
  <c r="G69" i="3"/>
  <c r="E70" i="3"/>
  <c r="G70" i="3"/>
  <c r="E71" i="3"/>
  <c r="G71" i="3"/>
  <c r="E72" i="3"/>
  <c r="G72" i="3"/>
  <c r="E73" i="3"/>
  <c r="G73" i="3"/>
  <c r="E74" i="3"/>
  <c r="G74" i="3"/>
  <c r="E75" i="3"/>
  <c r="G75" i="3"/>
  <c r="E76" i="3"/>
  <c r="G76" i="3"/>
  <c r="E77" i="3"/>
  <c r="G77" i="3"/>
  <c r="E78" i="3"/>
  <c r="G78" i="3"/>
  <c r="E79" i="3"/>
  <c r="G79" i="3"/>
  <c r="E80" i="3"/>
  <c r="G80" i="3"/>
  <c r="E81" i="3"/>
  <c r="G81" i="3"/>
  <c r="E82" i="3"/>
  <c r="G82" i="3"/>
  <c r="E83" i="3"/>
  <c r="G83" i="3"/>
  <c r="E84" i="3"/>
  <c r="G84" i="3"/>
  <c r="E85" i="3"/>
  <c r="G85" i="3"/>
  <c r="E86" i="3"/>
  <c r="G86" i="3"/>
  <c r="E87" i="3"/>
  <c r="G87" i="3"/>
  <c r="E88" i="3"/>
  <c r="G88" i="3"/>
  <c r="E89" i="3"/>
  <c r="G89" i="3"/>
  <c r="E90" i="3"/>
  <c r="G90" i="3"/>
  <c r="E91" i="3"/>
  <c r="G91" i="3"/>
  <c r="E92" i="3"/>
  <c r="G92" i="3"/>
  <c r="E93" i="3"/>
  <c r="G93" i="3"/>
  <c r="E94" i="3"/>
  <c r="G94" i="3"/>
  <c r="E95" i="3"/>
  <c r="G95" i="3"/>
  <c r="E96" i="3"/>
  <c r="G96" i="3"/>
  <c r="E97" i="3"/>
  <c r="G97" i="3"/>
  <c r="E98" i="3"/>
  <c r="G98" i="3"/>
  <c r="E99" i="3"/>
  <c r="G99" i="3"/>
  <c r="E100" i="3"/>
  <c r="G100" i="3"/>
  <c r="E101" i="3"/>
  <c r="G101" i="3"/>
  <c r="E102" i="3"/>
  <c r="G102" i="3"/>
  <c r="E103" i="3"/>
  <c r="G103" i="3"/>
  <c r="E104" i="3"/>
  <c r="G104" i="3"/>
  <c r="E105" i="3"/>
  <c r="G105" i="3"/>
  <c r="E106" i="3"/>
  <c r="G106" i="3"/>
  <c r="E107" i="3"/>
  <c r="G107" i="3"/>
  <c r="E108" i="3"/>
  <c r="G108" i="3"/>
  <c r="E109" i="3"/>
  <c r="G109" i="3"/>
  <c r="E110" i="3"/>
  <c r="G110" i="3"/>
  <c r="E111" i="3"/>
  <c r="G111" i="3"/>
  <c r="E112" i="3"/>
  <c r="G112" i="3"/>
  <c r="E113" i="3"/>
  <c r="G113" i="3"/>
  <c r="E114" i="3"/>
  <c r="G114" i="3"/>
  <c r="E115" i="3"/>
  <c r="G115" i="3"/>
  <c r="E116" i="3"/>
  <c r="G116" i="3"/>
  <c r="E117" i="3"/>
  <c r="G117" i="3"/>
  <c r="E118" i="3"/>
  <c r="G118" i="3"/>
  <c r="E119" i="3"/>
  <c r="G119" i="3"/>
  <c r="E120" i="3"/>
  <c r="G120" i="3"/>
  <c r="E121" i="3"/>
  <c r="G121" i="3"/>
  <c r="E122" i="3"/>
  <c r="G122" i="3"/>
  <c r="E123" i="3"/>
  <c r="G123" i="3"/>
  <c r="E124" i="3"/>
  <c r="G124" i="3"/>
  <c r="E125" i="3"/>
  <c r="G125" i="3"/>
  <c r="E126" i="3"/>
  <c r="G126" i="3"/>
  <c r="E127" i="3"/>
  <c r="G127" i="3"/>
  <c r="E128" i="3"/>
  <c r="G128" i="3"/>
  <c r="E129" i="3"/>
  <c r="G129" i="3"/>
  <c r="E130" i="3"/>
  <c r="G130" i="3"/>
  <c r="E131" i="3"/>
  <c r="G131" i="3"/>
  <c r="E132" i="3"/>
  <c r="G132" i="3"/>
  <c r="E133" i="3"/>
  <c r="G133" i="3"/>
  <c r="E134" i="3"/>
  <c r="G134" i="3"/>
  <c r="E135" i="3"/>
  <c r="G135" i="3"/>
  <c r="E136" i="3"/>
  <c r="G136" i="3"/>
  <c r="E137" i="3"/>
  <c r="G137" i="3"/>
  <c r="E138" i="3"/>
  <c r="G138" i="3"/>
  <c r="E139" i="3"/>
  <c r="G139" i="3"/>
  <c r="E140" i="3"/>
  <c r="G140" i="3"/>
  <c r="E141" i="3"/>
  <c r="G141" i="3"/>
  <c r="E142" i="3"/>
  <c r="G142" i="3"/>
  <c r="E143" i="3"/>
  <c r="G143" i="3"/>
  <c r="E144" i="3"/>
  <c r="G144" i="3"/>
  <c r="E145" i="3"/>
  <c r="G145" i="3"/>
  <c r="E146" i="3"/>
  <c r="G146" i="3"/>
  <c r="E147" i="3"/>
  <c r="G147" i="3"/>
  <c r="E148" i="3"/>
  <c r="G148" i="3"/>
  <c r="E149" i="3"/>
  <c r="G149" i="3"/>
  <c r="E150" i="3"/>
  <c r="G150" i="3"/>
  <c r="E151" i="3"/>
  <c r="G151" i="3"/>
  <c r="E152" i="3"/>
  <c r="G152" i="3"/>
  <c r="E153" i="3"/>
  <c r="G153" i="3"/>
  <c r="E154" i="3"/>
  <c r="G154" i="3"/>
  <c r="E155" i="3"/>
  <c r="G155" i="3"/>
  <c r="E156" i="3"/>
  <c r="G156" i="3"/>
  <c r="E157" i="3"/>
  <c r="G157" i="3"/>
  <c r="E158" i="3"/>
  <c r="G158" i="3"/>
  <c r="E159" i="3"/>
  <c r="G159" i="3"/>
  <c r="E160" i="3"/>
  <c r="G160" i="3"/>
  <c r="E161" i="3"/>
  <c r="G161" i="3"/>
  <c r="E162" i="3"/>
  <c r="G162" i="3"/>
  <c r="E163" i="3"/>
  <c r="G163" i="3"/>
  <c r="E164" i="3"/>
  <c r="G164" i="3"/>
  <c r="E165" i="3"/>
  <c r="G165" i="3"/>
  <c r="E166" i="3"/>
  <c r="G166" i="3"/>
  <c r="E167" i="3"/>
  <c r="G167" i="3"/>
  <c r="E168" i="3"/>
  <c r="G168" i="3"/>
  <c r="E169" i="3"/>
  <c r="G169" i="3"/>
  <c r="E170" i="3"/>
  <c r="G170" i="3"/>
  <c r="E171" i="3"/>
  <c r="G171" i="3"/>
  <c r="E172" i="3"/>
  <c r="G172" i="3"/>
  <c r="E173" i="3"/>
  <c r="G173" i="3"/>
  <c r="E174" i="3"/>
  <c r="G174" i="3"/>
  <c r="E175" i="3"/>
  <c r="G175" i="3"/>
  <c r="E176" i="3"/>
  <c r="G176" i="3"/>
  <c r="E177" i="3"/>
  <c r="G177" i="3"/>
  <c r="E178" i="3"/>
  <c r="G178" i="3"/>
  <c r="E179" i="3"/>
  <c r="G179" i="3"/>
  <c r="E180" i="3"/>
  <c r="G180" i="3"/>
  <c r="E181" i="3"/>
  <c r="G181" i="3"/>
  <c r="E182" i="3"/>
  <c r="G182" i="3"/>
  <c r="E183" i="3"/>
  <c r="G183" i="3"/>
  <c r="E184" i="3"/>
  <c r="G184" i="3"/>
  <c r="E185" i="3"/>
  <c r="G185" i="3"/>
  <c r="E186" i="3"/>
  <c r="G186" i="3"/>
  <c r="E187" i="3"/>
  <c r="G187" i="3"/>
  <c r="E188" i="3"/>
  <c r="G188" i="3"/>
  <c r="E189" i="3"/>
  <c r="G189" i="3"/>
  <c r="E190" i="3"/>
  <c r="G190" i="3"/>
  <c r="E191" i="3"/>
  <c r="G191" i="3"/>
  <c r="E192" i="3"/>
  <c r="G192" i="3"/>
  <c r="E193" i="3"/>
  <c r="G193" i="3"/>
  <c r="E194" i="3"/>
  <c r="G194" i="3"/>
  <c r="E195" i="3"/>
  <c r="G195" i="3"/>
  <c r="E196" i="3"/>
  <c r="G196" i="3"/>
  <c r="E197" i="3"/>
  <c r="G197" i="3"/>
  <c r="E198" i="3"/>
  <c r="G198" i="3"/>
  <c r="E199" i="3"/>
  <c r="G199" i="3"/>
  <c r="E200" i="3"/>
  <c r="G200" i="3"/>
  <c r="E201" i="3"/>
  <c r="G201" i="3"/>
  <c r="E202" i="3"/>
  <c r="G202" i="3"/>
  <c r="E203" i="3"/>
  <c r="G203" i="3"/>
  <c r="E204" i="3"/>
  <c r="G204" i="3"/>
  <c r="E205" i="3"/>
  <c r="G205" i="3"/>
  <c r="E206" i="3"/>
  <c r="G206" i="3"/>
  <c r="E207" i="3"/>
  <c r="G207" i="3"/>
  <c r="E208" i="3"/>
  <c r="G208" i="3"/>
  <c r="E209" i="3"/>
  <c r="G209" i="3"/>
  <c r="E210" i="3"/>
  <c r="G210" i="3"/>
  <c r="E211" i="3"/>
  <c r="G211" i="3"/>
  <c r="E212" i="3"/>
  <c r="G212" i="3"/>
  <c r="E213" i="3"/>
  <c r="G213" i="3"/>
  <c r="E214" i="3"/>
  <c r="G214" i="3"/>
  <c r="E215" i="3"/>
  <c r="G215" i="3"/>
  <c r="E216" i="3"/>
  <c r="G216" i="3"/>
  <c r="E217" i="3"/>
  <c r="G217" i="3"/>
  <c r="E218" i="3"/>
  <c r="G218" i="3"/>
  <c r="E219" i="3"/>
  <c r="G219" i="3"/>
  <c r="E220" i="3"/>
  <c r="G220" i="3"/>
  <c r="E221" i="3"/>
  <c r="G221" i="3"/>
  <c r="E222" i="3"/>
  <c r="G222" i="3"/>
  <c r="E223" i="3"/>
  <c r="G223" i="3"/>
  <c r="E224" i="3"/>
  <c r="G224" i="3"/>
  <c r="E225" i="3"/>
  <c r="G225" i="3"/>
  <c r="E226" i="3"/>
  <c r="G226" i="3"/>
  <c r="E227" i="3"/>
  <c r="G227" i="3"/>
  <c r="E228" i="3"/>
  <c r="G228" i="3"/>
  <c r="E229" i="3"/>
  <c r="G229" i="3"/>
  <c r="E230" i="3"/>
  <c r="G230" i="3"/>
  <c r="E231" i="3"/>
  <c r="G231" i="3"/>
  <c r="E232" i="3"/>
  <c r="G232" i="3"/>
  <c r="E233" i="3"/>
  <c r="G233" i="3"/>
  <c r="E234" i="3"/>
  <c r="G234" i="3"/>
  <c r="E235" i="3"/>
  <c r="G235" i="3"/>
  <c r="E236" i="3"/>
  <c r="G236" i="3"/>
  <c r="E237" i="3"/>
  <c r="G237" i="3"/>
  <c r="E238" i="3"/>
  <c r="G238" i="3"/>
  <c r="E239" i="3"/>
  <c r="G239" i="3"/>
  <c r="E240" i="3"/>
  <c r="G240" i="3"/>
  <c r="E241" i="3"/>
  <c r="G241" i="3"/>
  <c r="E242" i="3"/>
  <c r="G242" i="3"/>
  <c r="E243" i="3"/>
  <c r="G243" i="3"/>
  <c r="E244" i="3"/>
  <c r="G244" i="3"/>
  <c r="E245" i="3"/>
  <c r="G245" i="3"/>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AI159" i="2"/>
  <c r="AI160" i="2"/>
  <c r="AI161" i="2"/>
  <c r="AI162" i="2"/>
  <c r="AI163" i="2"/>
  <c r="AI164" i="2"/>
  <c r="AI165" i="2"/>
  <c r="AI166" i="2"/>
  <c r="AI167" i="2"/>
  <c r="AI168" i="2"/>
  <c r="AI169" i="2"/>
  <c r="AI170" i="2"/>
  <c r="AI171" i="2"/>
  <c r="AI172" i="2"/>
  <c r="AI173" i="2"/>
  <c r="AI174" i="2"/>
  <c r="AI175" i="2"/>
  <c r="AI176" i="2"/>
  <c r="AI177" i="2"/>
  <c r="AI178" i="2"/>
  <c r="AI179" i="2"/>
  <c r="AI180" i="2"/>
  <c r="AI181" i="2"/>
  <c r="AI182" i="2"/>
  <c r="AI183" i="2"/>
  <c r="AI184" i="2"/>
  <c r="AI185" i="2"/>
  <c r="AI186" i="2"/>
  <c r="AI187" i="2"/>
  <c r="AI188" i="2"/>
  <c r="AI189" i="2"/>
  <c r="AI190" i="2"/>
  <c r="AI191" i="2"/>
  <c r="AI192" i="2"/>
  <c r="AI193" i="2"/>
  <c r="AI194" i="2"/>
  <c r="AI195" i="2"/>
  <c r="AI196" i="2"/>
  <c r="AI197" i="2"/>
  <c r="AI198" i="2"/>
  <c r="AI199" i="2"/>
  <c r="AI200" i="2"/>
  <c r="AI201" i="2"/>
  <c r="AI202" i="2"/>
  <c r="AI203" i="2"/>
  <c r="AI204" i="2"/>
  <c r="AI205" i="2"/>
  <c r="AI206" i="2"/>
  <c r="AI207" i="2"/>
  <c r="AI208" i="2"/>
  <c r="AI209" i="2"/>
  <c r="AI210" i="2"/>
  <c r="AI211" i="2"/>
  <c r="AI212" i="2"/>
  <c r="AI213" i="2"/>
  <c r="AI214" i="2"/>
  <c r="AI215" i="2"/>
  <c r="AI216" i="2"/>
  <c r="AI217" i="2"/>
  <c r="AI218" i="2"/>
  <c r="AI219" i="2"/>
  <c r="AI220" i="2"/>
  <c r="AI221" i="2"/>
  <c r="AI222" i="2"/>
  <c r="AI223" i="2"/>
  <c r="AI224" i="2"/>
  <c r="AI225" i="2"/>
  <c r="AI226" i="2"/>
  <c r="AI227" i="2"/>
  <c r="AI228" i="2"/>
  <c r="AI229" i="2"/>
  <c r="AI230" i="2"/>
  <c r="AI231" i="2"/>
  <c r="AI232" i="2"/>
  <c r="AI233" i="2"/>
  <c r="AI234" i="2"/>
  <c r="AI235" i="2"/>
  <c r="AI236" i="2"/>
  <c r="AI237" i="2"/>
  <c r="AI238" i="2"/>
  <c r="AI239" i="2"/>
  <c r="AI240" i="2"/>
  <c r="AI241" i="2"/>
  <c r="AI242" i="2"/>
  <c r="AI243" i="2"/>
  <c r="AI244" i="2"/>
  <c r="AI245" i="2"/>
  <c r="AI246" i="2"/>
  <c r="AI247" i="2"/>
  <c r="AI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14" i="2"/>
  <c r="AK215" i="2"/>
  <c r="AK216" i="2"/>
  <c r="AK217" i="2"/>
  <c r="AK218" i="2"/>
  <c r="AK219" i="2"/>
  <c r="AK220" i="2"/>
  <c r="AK221" i="2"/>
  <c r="AK222" i="2"/>
  <c r="AK223" i="2"/>
  <c r="AK224" i="2"/>
  <c r="AK225" i="2"/>
  <c r="AK226" i="2"/>
  <c r="AK227" i="2"/>
  <c r="AK228" i="2"/>
  <c r="AK229" i="2"/>
  <c r="AK230" i="2"/>
  <c r="AK231" i="2"/>
  <c r="AK232" i="2"/>
  <c r="AK233" i="2"/>
  <c r="AK234" i="2"/>
  <c r="AK235" i="2"/>
  <c r="AK236" i="2"/>
  <c r="AK237" i="2"/>
  <c r="AK238" i="2"/>
  <c r="AK239" i="2"/>
  <c r="AK240" i="2"/>
  <c r="AK241" i="2"/>
  <c r="AK242" i="2"/>
  <c r="AK243" i="2"/>
  <c r="AK244" i="2"/>
  <c r="AK245" i="2"/>
  <c r="AK246" i="2"/>
  <c r="AK247" i="2"/>
  <c r="AK4" i="2"/>
  <c r="AJ7" i="2"/>
  <c r="AJ6" i="2"/>
  <c r="AJ5" i="2"/>
  <c r="AJ4" i="2"/>
  <c r="AF5" i="2"/>
  <c r="AP5" i="2"/>
  <c r="AF6" i="2"/>
  <c r="AP6" i="2"/>
  <c r="AF7" i="2"/>
  <c r="AP7" i="2"/>
  <c r="AF8" i="2"/>
  <c r="AP8" i="2"/>
  <c r="AF9" i="2"/>
  <c r="AP9" i="2"/>
  <c r="AF10" i="2"/>
  <c r="AP10" i="2"/>
  <c r="AF11" i="2"/>
  <c r="AP11" i="2"/>
  <c r="AF12" i="2"/>
  <c r="AP12" i="2"/>
  <c r="AF13" i="2"/>
  <c r="AP13" i="2"/>
  <c r="AF14" i="2"/>
  <c r="AP14" i="2"/>
  <c r="AF15" i="2"/>
  <c r="AP15" i="2"/>
  <c r="AF16" i="2"/>
  <c r="AP16" i="2"/>
  <c r="AF17" i="2"/>
  <c r="AP17" i="2"/>
  <c r="AF18" i="2"/>
  <c r="AP18" i="2"/>
  <c r="AF19" i="2"/>
  <c r="AP19" i="2"/>
  <c r="AF20" i="2"/>
  <c r="AP20" i="2"/>
  <c r="AF21" i="2"/>
  <c r="AP21" i="2"/>
  <c r="AF22" i="2"/>
  <c r="AP22" i="2"/>
  <c r="AF23" i="2"/>
  <c r="AP23" i="2"/>
  <c r="AF24" i="2"/>
  <c r="AP24" i="2"/>
  <c r="AF25" i="2"/>
  <c r="AP25" i="2"/>
  <c r="AF26" i="2"/>
  <c r="AP26" i="2"/>
  <c r="AF27" i="2"/>
  <c r="AP27" i="2"/>
  <c r="AF28" i="2"/>
  <c r="AP28" i="2"/>
  <c r="AF29" i="2"/>
  <c r="AP29" i="2"/>
  <c r="AF30" i="2"/>
  <c r="AP30" i="2"/>
  <c r="AF31" i="2"/>
  <c r="AP31" i="2"/>
  <c r="AF32" i="2"/>
  <c r="AP32" i="2"/>
  <c r="AF33" i="2"/>
  <c r="AP33" i="2"/>
  <c r="AF34" i="2"/>
  <c r="AP34" i="2"/>
  <c r="AF35" i="2"/>
  <c r="AP35" i="2"/>
  <c r="AF36" i="2"/>
  <c r="AP36" i="2"/>
  <c r="AF37" i="2"/>
  <c r="AP37" i="2"/>
  <c r="AF38" i="2"/>
  <c r="AP38" i="2"/>
  <c r="AF39" i="2"/>
  <c r="AP39" i="2"/>
  <c r="AF40" i="2"/>
  <c r="AP40" i="2"/>
  <c r="AF41" i="2"/>
  <c r="AP41" i="2"/>
  <c r="AF42" i="2"/>
  <c r="AP42" i="2"/>
  <c r="AF43" i="2"/>
  <c r="AP43" i="2"/>
  <c r="AF44" i="2"/>
  <c r="AP44" i="2"/>
  <c r="AF45" i="2"/>
  <c r="AP45" i="2"/>
  <c r="AF46" i="2"/>
  <c r="AP46" i="2"/>
  <c r="AF47" i="2"/>
  <c r="AP47" i="2"/>
  <c r="AF48" i="2"/>
  <c r="AP48" i="2"/>
  <c r="AF49" i="2"/>
  <c r="AP49" i="2"/>
  <c r="AF50" i="2"/>
  <c r="AP50" i="2"/>
  <c r="AF51" i="2"/>
  <c r="AP51" i="2"/>
  <c r="AF52" i="2"/>
  <c r="AP52" i="2"/>
  <c r="AF53" i="2"/>
  <c r="AP53" i="2"/>
  <c r="AF54" i="2"/>
  <c r="AP54" i="2"/>
  <c r="AF55" i="2"/>
  <c r="AP55" i="2"/>
  <c r="AF56" i="2"/>
  <c r="AP56" i="2"/>
  <c r="AF57" i="2"/>
  <c r="AP57" i="2"/>
  <c r="AF58" i="2"/>
  <c r="AP58" i="2"/>
  <c r="AF59" i="2"/>
  <c r="AP59" i="2"/>
  <c r="AF60" i="2"/>
  <c r="AP60" i="2"/>
  <c r="AF61" i="2"/>
  <c r="AP61" i="2"/>
  <c r="AF62" i="2"/>
  <c r="AP62" i="2"/>
  <c r="AF63" i="2"/>
  <c r="AP63" i="2"/>
  <c r="AF64" i="2"/>
  <c r="AP64" i="2"/>
  <c r="AF65" i="2"/>
  <c r="AP65" i="2"/>
  <c r="AF66" i="2"/>
  <c r="AP66" i="2"/>
  <c r="AF67" i="2"/>
  <c r="AP67" i="2"/>
  <c r="AF68" i="2"/>
  <c r="AP68" i="2"/>
  <c r="AF69" i="2"/>
  <c r="AP69" i="2"/>
  <c r="AF70" i="2"/>
  <c r="AP70" i="2"/>
  <c r="AF71" i="2"/>
  <c r="AP71" i="2"/>
  <c r="AF72" i="2"/>
  <c r="AP72" i="2"/>
  <c r="AF73" i="2"/>
  <c r="AP73" i="2"/>
  <c r="AF74" i="2"/>
  <c r="AP74" i="2"/>
  <c r="AF75" i="2"/>
  <c r="AP75" i="2"/>
  <c r="AF76" i="2"/>
  <c r="AP76" i="2"/>
  <c r="AF77" i="2"/>
  <c r="AP77" i="2"/>
  <c r="AF78" i="2"/>
  <c r="AP78" i="2"/>
  <c r="AF79" i="2"/>
  <c r="AP79" i="2"/>
  <c r="AF80" i="2"/>
  <c r="AP80" i="2"/>
  <c r="AF81" i="2"/>
  <c r="AP81" i="2"/>
  <c r="AF82" i="2"/>
  <c r="AP82" i="2"/>
  <c r="AF83" i="2"/>
  <c r="AP83" i="2"/>
  <c r="AF84" i="2"/>
  <c r="AP84" i="2"/>
  <c r="AF85" i="2"/>
  <c r="AP85" i="2"/>
  <c r="AF86" i="2"/>
  <c r="AP86" i="2"/>
  <c r="AF87" i="2"/>
  <c r="AP87" i="2"/>
  <c r="AF88" i="2"/>
  <c r="AP88" i="2"/>
  <c r="AF89" i="2"/>
  <c r="AP89" i="2"/>
  <c r="AF90" i="2"/>
  <c r="AP90" i="2"/>
  <c r="AF91" i="2"/>
  <c r="AP91" i="2"/>
  <c r="AF92" i="2"/>
  <c r="AP92" i="2"/>
  <c r="AF93" i="2"/>
  <c r="AP93" i="2"/>
  <c r="AF94" i="2"/>
  <c r="AP94" i="2"/>
  <c r="AF95" i="2"/>
  <c r="AP95" i="2"/>
  <c r="AF96" i="2"/>
  <c r="AP96" i="2"/>
  <c r="AF97" i="2"/>
  <c r="AP97" i="2"/>
  <c r="AF98" i="2"/>
  <c r="AP98" i="2"/>
  <c r="AF99" i="2"/>
  <c r="AP99" i="2"/>
  <c r="AF100" i="2"/>
  <c r="AP100" i="2"/>
  <c r="AF101" i="2"/>
  <c r="AP101" i="2"/>
  <c r="AF102" i="2"/>
  <c r="AP102" i="2"/>
  <c r="AF103" i="2"/>
  <c r="AP103" i="2"/>
  <c r="AF104" i="2"/>
  <c r="AP104" i="2"/>
  <c r="AF105" i="2"/>
  <c r="AP105" i="2"/>
  <c r="AF106" i="2"/>
  <c r="AP106" i="2"/>
  <c r="AF107" i="2"/>
  <c r="AP107" i="2"/>
  <c r="AF108" i="2"/>
  <c r="AP108" i="2"/>
  <c r="AF109" i="2"/>
  <c r="AP109" i="2"/>
  <c r="AF110" i="2"/>
  <c r="AP110" i="2"/>
  <c r="AF111" i="2"/>
  <c r="AP111" i="2"/>
  <c r="AF112" i="2"/>
  <c r="AP112" i="2"/>
  <c r="AF113" i="2"/>
  <c r="AP113" i="2"/>
  <c r="AF114" i="2"/>
  <c r="AP114" i="2"/>
  <c r="AF115" i="2"/>
  <c r="AP115" i="2"/>
  <c r="AF116" i="2"/>
  <c r="AP116" i="2"/>
  <c r="AF117" i="2"/>
  <c r="AP117" i="2"/>
  <c r="AF118" i="2"/>
  <c r="AP118" i="2"/>
  <c r="AF119" i="2"/>
  <c r="AP119" i="2"/>
  <c r="AF120" i="2"/>
  <c r="AP120" i="2"/>
  <c r="AF121" i="2"/>
  <c r="AP121" i="2"/>
  <c r="AF122" i="2"/>
  <c r="AP122" i="2"/>
  <c r="AF123" i="2"/>
  <c r="AP123" i="2"/>
  <c r="AF124" i="2"/>
  <c r="AP124" i="2"/>
  <c r="AF125" i="2"/>
  <c r="AP125" i="2"/>
  <c r="AF126" i="2"/>
  <c r="AP126" i="2"/>
  <c r="AF127" i="2"/>
  <c r="AP127" i="2"/>
  <c r="AF128" i="2"/>
  <c r="AP128" i="2"/>
  <c r="AF129" i="2"/>
  <c r="AP129" i="2"/>
  <c r="AF130" i="2"/>
  <c r="AP130" i="2"/>
  <c r="AF131" i="2"/>
  <c r="AP131" i="2"/>
  <c r="AF132" i="2"/>
  <c r="AP132" i="2"/>
  <c r="AF133" i="2"/>
  <c r="AP133" i="2"/>
  <c r="AF134" i="2"/>
  <c r="AP134" i="2"/>
  <c r="AF135" i="2"/>
  <c r="AP135" i="2"/>
  <c r="AF136" i="2"/>
  <c r="AP136" i="2"/>
  <c r="AF137" i="2"/>
  <c r="AP137" i="2"/>
  <c r="AF138" i="2"/>
  <c r="AP138" i="2"/>
  <c r="AF139" i="2"/>
  <c r="AP139" i="2"/>
  <c r="AF140" i="2"/>
  <c r="AP140" i="2"/>
  <c r="AF141" i="2"/>
  <c r="AP141" i="2"/>
  <c r="AF142" i="2"/>
  <c r="AP142" i="2"/>
  <c r="AF143" i="2"/>
  <c r="AP143" i="2"/>
  <c r="AF144" i="2"/>
  <c r="AP144" i="2"/>
  <c r="AF145" i="2"/>
  <c r="AP145" i="2"/>
  <c r="AF146" i="2"/>
  <c r="AP146" i="2"/>
  <c r="AF147" i="2"/>
  <c r="AP147" i="2"/>
  <c r="AF148" i="2"/>
  <c r="AP148" i="2"/>
  <c r="AF149" i="2"/>
  <c r="AP149" i="2"/>
  <c r="AF150" i="2"/>
  <c r="AP150" i="2"/>
  <c r="AF151" i="2"/>
  <c r="AP151" i="2"/>
  <c r="AF152" i="2"/>
  <c r="AP152" i="2"/>
  <c r="AF153" i="2"/>
  <c r="AP153" i="2"/>
  <c r="AF154" i="2"/>
  <c r="AP154" i="2"/>
  <c r="AF155" i="2"/>
  <c r="AP155" i="2"/>
  <c r="AF156" i="2"/>
  <c r="AP156" i="2"/>
  <c r="AF157" i="2"/>
  <c r="AP157" i="2"/>
  <c r="AF158" i="2"/>
  <c r="AP158" i="2"/>
  <c r="AF159" i="2"/>
  <c r="AP159" i="2"/>
  <c r="AF160" i="2"/>
  <c r="AP160" i="2"/>
  <c r="AF161" i="2"/>
  <c r="AP161" i="2"/>
  <c r="AF162" i="2"/>
  <c r="AP162" i="2"/>
  <c r="AF163" i="2"/>
  <c r="AP163" i="2"/>
  <c r="AF164" i="2"/>
  <c r="AP164" i="2"/>
  <c r="AF165" i="2"/>
  <c r="AP165" i="2"/>
  <c r="AF166" i="2"/>
  <c r="AP166" i="2"/>
  <c r="AF167" i="2"/>
  <c r="AP167" i="2"/>
  <c r="AF168" i="2"/>
  <c r="AP168" i="2"/>
  <c r="AF169" i="2"/>
  <c r="AP169" i="2"/>
  <c r="AF170" i="2"/>
  <c r="AP170" i="2"/>
  <c r="AF171" i="2"/>
  <c r="AP171" i="2"/>
  <c r="AF172" i="2"/>
  <c r="AP172" i="2"/>
  <c r="AF173" i="2"/>
  <c r="AP173" i="2"/>
  <c r="AF174" i="2"/>
  <c r="AP174" i="2"/>
  <c r="AF175" i="2"/>
  <c r="AP175" i="2"/>
  <c r="AF176" i="2"/>
  <c r="AP176" i="2"/>
  <c r="AF177" i="2"/>
  <c r="AP177" i="2"/>
  <c r="AF178" i="2"/>
  <c r="AP178" i="2"/>
  <c r="AF179" i="2"/>
  <c r="AP179" i="2"/>
  <c r="AF180" i="2"/>
  <c r="AP180" i="2"/>
  <c r="AF181" i="2"/>
  <c r="AP181" i="2"/>
  <c r="AF182" i="2"/>
  <c r="AP182" i="2"/>
  <c r="AF183" i="2"/>
  <c r="AP183" i="2"/>
  <c r="AF184" i="2"/>
  <c r="AP184" i="2"/>
  <c r="AF185" i="2"/>
  <c r="AP185" i="2"/>
  <c r="AF186" i="2"/>
  <c r="AP186" i="2"/>
  <c r="AF187" i="2"/>
  <c r="AP187" i="2"/>
  <c r="AF188" i="2"/>
  <c r="AP188" i="2"/>
  <c r="AF189" i="2"/>
  <c r="AP189" i="2"/>
  <c r="AF190" i="2"/>
  <c r="AP190" i="2"/>
  <c r="AF191" i="2"/>
  <c r="AP191" i="2"/>
  <c r="AF192" i="2"/>
  <c r="AP192" i="2"/>
  <c r="AF193" i="2"/>
  <c r="AP193" i="2"/>
  <c r="AF194" i="2"/>
  <c r="AP194" i="2"/>
  <c r="AF195" i="2"/>
  <c r="AP195" i="2"/>
  <c r="AF196" i="2"/>
  <c r="AP196" i="2"/>
  <c r="AF197" i="2"/>
  <c r="AP197" i="2"/>
  <c r="AF198" i="2"/>
  <c r="AP198" i="2"/>
  <c r="AF199" i="2"/>
  <c r="AP199" i="2"/>
  <c r="AF200" i="2"/>
  <c r="AP200" i="2"/>
  <c r="AF201" i="2"/>
  <c r="AP201" i="2"/>
  <c r="AF202" i="2"/>
  <c r="AP202" i="2"/>
  <c r="AF203" i="2"/>
  <c r="AP203" i="2"/>
  <c r="AF204" i="2"/>
  <c r="AP204" i="2"/>
  <c r="AF205" i="2"/>
  <c r="AP205" i="2"/>
  <c r="AF206" i="2"/>
  <c r="AP206" i="2"/>
  <c r="AF207" i="2"/>
  <c r="AP207" i="2"/>
  <c r="AF208" i="2"/>
  <c r="AP208" i="2"/>
  <c r="AF209" i="2"/>
  <c r="AP209" i="2"/>
  <c r="AF210" i="2"/>
  <c r="AP210" i="2"/>
  <c r="AF211" i="2"/>
  <c r="AP211" i="2"/>
  <c r="AF212" i="2"/>
  <c r="AP212" i="2"/>
  <c r="AF213" i="2"/>
  <c r="AP213" i="2"/>
  <c r="AF214" i="2"/>
  <c r="AP214" i="2"/>
  <c r="AF215" i="2"/>
  <c r="AP215" i="2"/>
  <c r="AF216" i="2"/>
  <c r="AP216" i="2"/>
  <c r="AF217" i="2"/>
  <c r="AP217" i="2"/>
  <c r="AF218" i="2"/>
  <c r="AP218" i="2"/>
  <c r="AF219" i="2"/>
  <c r="AP219" i="2"/>
  <c r="AF220" i="2"/>
  <c r="AP220" i="2"/>
  <c r="AF221" i="2"/>
  <c r="AP221" i="2"/>
  <c r="AF222" i="2"/>
  <c r="AP222" i="2"/>
  <c r="AF223" i="2"/>
  <c r="AP223" i="2"/>
  <c r="AF224" i="2"/>
  <c r="AP224" i="2"/>
  <c r="AF225" i="2"/>
  <c r="AP225" i="2"/>
  <c r="AF226" i="2"/>
  <c r="AP226" i="2"/>
  <c r="AF227" i="2"/>
  <c r="AP227" i="2"/>
  <c r="AF228" i="2"/>
  <c r="AP228" i="2"/>
  <c r="AF229" i="2"/>
  <c r="AP229" i="2"/>
  <c r="AF230" i="2"/>
  <c r="AP230" i="2"/>
  <c r="AF231" i="2"/>
  <c r="AP231" i="2"/>
  <c r="AF232" i="2"/>
  <c r="AP232" i="2"/>
  <c r="AF233" i="2"/>
  <c r="AP233" i="2"/>
  <c r="AF234" i="2"/>
  <c r="AP234" i="2"/>
  <c r="AF235" i="2"/>
  <c r="AP235" i="2"/>
  <c r="AF236" i="2"/>
  <c r="AP236" i="2"/>
  <c r="AF237" i="2"/>
  <c r="AP237" i="2"/>
  <c r="AF238" i="2"/>
  <c r="AP238" i="2"/>
  <c r="AF239" i="2"/>
  <c r="AP239" i="2"/>
  <c r="AF240" i="2"/>
  <c r="AP240" i="2"/>
  <c r="AF241" i="2"/>
  <c r="AP241" i="2"/>
  <c r="AF242" i="2"/>
  <c r="AP242" i="2"/>
  <c r="AF243" i="2"/>
  <c r="AP243" i="2"/>
  <c r="AF244" i="2"/>
  <c r="AP244" i="2"/>
  <c r="AF245" i="2"/>
  <c r="AP245" i="2"/>
  <c r="AF246" i="2"/>
  <c r="AP246" i="2"/>
  <c r="AF247" i="2"/>
  <c r="AP247" i="2"/>
  <c r="AF4" i="2"/>
  <c r="AO4" i="2"/>
  <c r="AP4" i="2"/>
  <c r="AO5" i="2"/>
  <c r="AO6" i="2"/>
  <c r="AO7" i="2"/>
  <c r="AO8" i="2"/>
  <c r="AO9" i="2"/>
  <c r="AO10" i="2"/>
  <c r="AO11" i="2"/>
  <c r="AO12" i="2"/>
  <c r="AO13" i="2"/>
  <c r="AO14" i="2"/>
  <c r="AO15" i="2"/>
  <c r="AO16" i="2"/>
  <c r="AO17" i="2"/>
  <c r="AO18" i="2"/>
  <c r="AO19" i="2"/>
  <c r="AO20" i="2"/>
  <c r="AO21" i="2"/>
  <c r="AO22" i="2"/>
  <c r="AO23" i="2"/>
  <c r="AO24" i="2"/>
  <c r="AO25" i="2"/>
  <c r="AO26" i="2"/>
  <c r="AO27" i="2"/>
  <c r="AO28" i="2"/>
  <c r="AO29" i="2"/>
  <c r="AO30" i="2"/>
  <c r="AO31" i="2"/>
  <c r="AO32" i="2"/>
  <c r="AO33" i="2"/>
  <c r="AO34" i="2"/>
  <c r="AO35" i="2"/>
  <c r="AO36" i="2"/>
  <c r="AO37" i="2"/>
  <c r="AO38" i="2"/>
  <c r="AO39" i="2"/>
  <c r="AO40" i="2"/>
  <c r="AO41" i="2"/>
  <c r="AO42" i="2"/>
  <c r="AO43" i="2"/>
  <c r="AO44" i="2"/>
  <c r="AO45" i="2"/>
  <c r="AO46"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AO113" i="2"/>
  <c r="AO114" i="2"/>
  <c r="AO115" i="2"/>
  <c r="AO116" i="2"/>
  <c r="AO117" i="2"/>
  <c r="AO118" i="2"/>
  <c r="AO119" i="2"/>
  <c r="AO120" i="2"/>
  <c r="AO121" i="2"/>
  <c r="AO122" i="2"/>
  <c r="AO123" i="2"/>
  <c r="AO124" i="2"/>
  <c r="AO125" i="2"/>
  <c r="AO126" i="2"/>
  <c r="AO127" i="2"/>
  <c r="AO128" i="2"/>
  <c r="AO129" i="2"/>
  <c r="AO130" i="2"/>
  <c r="AO131" i="2"/>
  <c r="AO132" i="2"/>
  <c r="AO133" i="2"/>
  <c r="AO134" i="2"/>
  <c r="AO135" i="2"/>
  <c r="AO136" i="2"/>
  <c r="AO137" i="2"/>
  <c r="AO138" i="2"/>
  <c r="AO139" i="2"/>
  <c r="AO140" i="2"/>
  <c r="AO141" i="2"/>
  <c r="AO142" i="2"/>
  <c r="AO143" i="2"/>
  <c r="AO144" i="2"/>
  <c r="AO145" i="2"/>
  <c r="AO146" i="2"/>
  <c r="AO147" i="2"/>
  <c r="AO148" i="2"/>
  <c r="AO149" i="2"/>
  <c r="AO150" i="2"/>
  <c r="AO151" i="2"/>
  <c r="AO152" i="2"/>
  <c r="AO153" i="2"/>
  <c r="AO154" i="2"/>
  <c r="AO155" i="2"/>
  <c r="AO156" i="2"/>
  <c r="AO157" i="2"/>
  <c r="AO158" i="2"/>
  <c r="AO159" i="2"/>
  <c r="AO160" i="2"/>
  <c r="AO161" i="2"/>
  <c r="AO162" i="2"/>
  <c r="AO163" i="2"/>
  <c r="AO164" i="2"/>
  <c r="AO165" i="2"/>
  <c r="AO166" i="2"/>
  <c r="AO167" i="2"/>
  <c r="AO168" i="2"/>
  <c r="AO169" i="2"/>
  <c r="AO170" i="2"/>
  <c r="AO171" i="2"/>
  <c r="AO172" i="2"/>
  <c r="AO173" i="2"/>
  <c r="AO174" i="2"/>
  <c r="AO175" i="2"/>
  <c r="AO176" i="2"/>
  <c r="AO177" i="2"/>
  <c r="AO178" i="2"/>
  <c r="AO179" i="2"/>
  <c r="AO180" i="2"/>
  <c r="AO181" i="2"/>
  <c r="AO182" i="2"/>
  <c r="AO183" i="2"/>
  <c r="AO184" i="2"/>
  <c r="AO185" i="2"/>
  <c r="AO186" i="2"/>
  <c r="AO187" i="2"/>
  <c r="AO188" i="2"/>
  <c r="AO189" i="2"/>
  <c r="AO190" i="2"/>
  <c r="AO191" i="2"/>
  <c r="AO192" i="2"/>
  <c r="AO193" i="2"/>
  <c r="AO194" i="2"/>
  <c r="AO195" i="2"/>
  <c r="AO196" i="2"/>
  <c r="AO197" i="2"/>
  <c r="AO198" i="2"/>
  <c r="AO199" i="2"/>
  <c r="AO200" i="2"/>
  <c r="AO201" i="2"/>
  <c r="AO202" i="2"/>
  <c r="AO203" i="2"/>
  <c r="AO204" i="2"/>
  <c r="AO205" i="2"/>
  <c r="AO206" i="2"/>
  <c r="AO207" i="2"/>
  <c r="AO208" i="2"/>
  <c r="AO209" i="2"/>
  <c r="AO210" i="2"/>
  <c r="AO211" i="2"/>
  <c r="AO212" i="2"/>
  <c r="AO213" i="2"/>
  <c r="AO214" i="2"/>
  <c r="AO215" i="2"/>
  <c r="AO216" i="2"/>
  <c r="AO217" i="2"/>
  <c r="AO218" i="2"/>
  <c r="AO219" i="2"/>
  <c r="AO220" i="2"/>
  <c r="AO221" i="2"/>
  <c r="AO222" i="2"/>
  <c r="AO223" i="2"/>
  <c r="AO224" i="2"/>
  <c r="AO225" i="2"/>
  <c r="AO226" i="2"/>
  <c r="AO227" i="2"/>
  <c r="AO228" i="2"/>
  <c r="AO229" i="2"/>
  <c r="AO230" i="2"/>
  <c r="AO231" i="2"/>
  <c r="AO232" i="2"/>
  <c r="AO233" i="2"/>
  <c r="AO234" i="2"/>
  <c r="AO235" i="2"/>
  <c r="AO236" i="2"/>
  <c r="AO237" i="2"/>
  <c r="AO238" i="2"/>
  <c r="AO239" i="2"/>
  <c r="AO240" i="2"/>
  <c r="AO241" i="2"/>
  <c r="AO242" i="2"/>
  <c r="AO243" i="2"/>
  <c r="AO244" i="2"/>
  <c r="AO245" i="2"/>
  <c r="AO246" i="2"/>
  <c r="AO247" i="2"/>
  <c r="AN5" i="2"/>
  <c r="AN6" i="2"/>
  <c r="AN7" i="2"/>
  <c r="AJ8" i="2"/>
  <c r="AN8" i="2"/>
  <c r="AJ9" i="2"/>
  <c r="AN9" i="2"/>
  <c r="AJ10" i="2"/>
  <c r="AN10" i="2"/>
  <c r="AJ11" i="2"/>
  <c r="AN11" i="2"/>
  <c r="AJ12" i="2"/>
  <c r="AN12" i="2"/>
  <c r="AJ13" i="2"/>
  <c r="AN13" i="2"/>
  <c r="AJ14" i="2"/>
  <c r="AN14" i="2"/>
  <c r="AJ15" i="2"/>
  <c r="AN15" i="2"/>
  <c r="AJ16" i="2"/>
  <c r="AN16" i="2"/>
  <c r="AJ17" i="2"/>
  <c r="AN17" i="2"/>
  <c r="AJ18" i="2"/>
  <c r="AN18" i="2"/>
  <c r="AJ19" i="2"/>
  <c r="AN19" i="2"/>
  <c r="AJ20" i="2"/>
  <c r="AN20" i="2"/>
  <c r="AJ21" i="2"/>
  <c r="AN21" i="2"/>
  <c r="AJ22" i="2"/>
  <c r="AN22" i="2"/>
  <c r="AJ23" i="2"/>
  <c r="AN23" i="2"/>
  <c r="AJ24" i="2"/>
  <c r="AN24" i="2"/>
  <c r="AJ25" i="2"/>
  <c r="AN25" i="2"/>
  <c r="AJ26" i="2"/>
  <c r="AN26" i="2"/>
  <c r="AJ27" i="2"/>
  <c r="AN27" i="2"/>
  <c r="AJ28" i="2"/>
  <c r="AN28" i="2"/>
  <c r="AJ29" i="2"/>
  <c r="AN29" i="2"/>
  <c r="AJ30" i="2"/>
  <c r="AN30" i="2"/>
  <c r="AJ31" i="2"/>
  <c r="AN31" i="2"/>
  <c r="AJ32" i="2"/>
  <c r="AN32" i="2"/>
  <c r="AJ33" i="2"/>
  <c r="AN33" i="2"/>
  <c r="AJ34" i="2"/>
  <c r="AN34" i="2"/>
  <c r="AJ35" i="2"/>
  <c r="AN35" i="2"/>
  <c r="AJ36" i="2"/>
  <c r="AN36" i="2"/>
  <c r="AJ37" i="2"/>
  <c r="AN37" i="2"/>
  <c r="AJ38" i="2"/>
  <c r="AN38" i="2"/>
  <c r="AJ39" i="2"/>
  <c r="AN39" i="2"/>
  <c r="AJ40" i="2"/>
  <c r="AN40" i="2"/>
  <c r="AJ41" i="2"/>
  <c r="AN41" i="2"/>
  <c r="AJ42" i="2"/>
  <c r="AN42" i="2"/>
  <c r="AJ43" i="2"/>
  <c r="AN43" i="2"/>
  <c r="AJ44" i="2"/>
  <c r="AN44" i="2"/>
  <c r="AJ45" i="2"/>
  <c r="AN45" i="2"/>
  <c r="AJ46" i="2"/>
  <c r="AN46" i="2"/>
  <c r="AJ47" i="2"/>
  <c r="AN47" i="2"/>
  <c r="AJ48" i="2"/>
  <c r="AN48" i="2"/>
  <c r="AJ49" i="2"/>
  <c r="AN49" i="2"/>
  <c r="AJ50" i="2"/>
  <c r="AN50" i="2"/>
  <c r="AJ51" i="2"/>
  <c r="AN51" i="2"/>
  <c r="AJ52" i="2"/>
  <c r="AN52" i="2"/>
  <c r="AJ53" i="2"/>
  <c r="AN53" i="2"/>
  <c r="AJ54" i="2"/>
  <c r="AN54" i="2"/>
  <c r="AJ55" i="2"/>
  <c r="AN55" i="2"/>
  <c r="AJ56" i="2"/>
  <c r="AN56" i="2"/>
  <c r="AJ57" i="2"/>
  <c r="AN57" i="2"/>
  <c r="AJ58" i="2"/>
  <c r="AN58" i="2"/>
  <c r="AJ59" i="2"/>
  <c r="AN59" i="2"/>
  <c r="AJ60" i="2"/>
  <c r="AN60" i="2"/>
  <c r="AJ61" i="2"/>
  <c r="AN61" i="2"/>
  <c r="AJ62" i="2"/>
  <c r="AN62" i="2"/>
  <c r="AJ63" i="2"/>
  <c r="AN63" i="2"/>
  <c r="AJ64" i="2"/>
  <c r="AN64" i="2"/>
  <c r="AJ65" i="2"/>
  <c r="AN65" i="2"/>
  <c r="AJ66" i="2"/>
  <c r="AN66" i="2"/>
  <c r="AJ67" i="2"/>
  <c r="AN67" i="2"/>
  <c r="AJ68" i="2"/>
  <c r="AN68" i="2"/>
  <c r="AJ69" i="2"/>
  <c r="AN69" i="2"/>
  <c r="AJ70" i="2"/>
  <c r="AN70" i="2"/>
  <c r="AJ71" i="2"/>
  <c r="AN71" i="2"/>
  <c r="AJ72" i="2"/>
  <c r="AN72" i="2"/>
  <c r="AJ73" i="2"/>
  <c r="AN73" i="2"/>
  <c r="AJ74" i="2"/>
  <c r="AN74" i="2"/>
  <c r="AJ75" i="2"/>
  <c r="AN75" i="2"/>
  <c r="AJ76" i="2"/>
  <c r="AN76" i="2"/>
  <c r="AJ77" i="2"/>
  <c r="AN77" i="2"/>
  <c r="AJ78" i="2"/>
  <c r="AN78" i="2"/>
  <c r="AJ79" i="2"/>
  <c r="AN79" i="2"/>
  <c r="AJ80" i="2"/>
  <c r="AN80" i="2"/>
  <c r="AJ81" i="2"/>
  <c r="AN81" i="2"/>
  <c r="AJ82" i="2"/>
  <c r="AN82" i="2"/>
  <c r="AJ83" i="2"/>
  <c r="AN83" i="2"/>
  <c r="AJ84" i="2"/>
  <c r="AN84" i="2"/>
  <c r="AJ85" i="2"/>
  <c r="AN85" i="2"/>
  <c r="AJ86" i="2"/>
  <c r="AN86" i="2"/>
  <c r="AJ87" i="2"/>
  <c r="AN87" i="2"/>
  <c r="AJ88" i="2"/>
  <c r="AN88" i="2"/>
  <c r="AJ89" i="2"/>
  <c r="AN89" i="2"/>
  <c r="AJ90" i="2"/>
  <c r="AN90" i="2"/>
  <c r="AJ91" i="2"/>
  <c r="AN91" i="2"/>
  <c r="AJ92" i="2"/>
  <c r="AN92" i="2"/>
  <c r="AJ93" i="2"/>
  <c r="AN93" i="2"/>
  <c r="AJ94" i="2"/>
  <c r="AN94" i="2"/>
  <c r="AJ95" i="2"/>
  <c r="AN95" i="2"/>
  <c r="AJ96" i="2"/>
  <c r="AN96" i="2"/>
  <c r="AJ97" i="2"/>
  <c r="AN97" i="2"/>
  <c r="AJ98" i="2"/>
  <c r="AN98" i="2"/>
  <c r="AJ99" i="2"/>
  <c r="AN99" i="2"/>
  <c r="AJ100" i="2"/>
  <c r="AN100" i="2"/>
  <c r="AJ101" i="2"/>
  <c r="AN101" i="2"/>
  <c r="AJ102" i="2"/>
  <c r="AN102" i="2"/>
  <c r="AJ103" i="2"/>
  <c r="AN103" i="2"/>
  <c r="AJ104" i="2"/>
  <c r="AN104" i="2"/>
  <c r="AJ105" i="2"/>
  <c r="AN105" i="2"/>
  <c r="AJ106" i="2"/>
  <c r="AN106" i="2"/>
  <c r="AJ107" i="2"/>
  <c r="AN107" i="2"/>
  <c r="AJ108" i="2"/>
  <c r="AN108" i="2"/>
  <c r="AJ109" i="2"/>
  <c r="AN109" i="2"/>
  <c r="AJ110" i="2"/>
  <c r="AN110" i="2"/>
  <c r="AJ111" i="2"/>
  <c r="AN111" i="2"/>
  <c r="AJ112" i="2"/>
  <c r="AN112" i="2"/>
  <c r="AJ113" i="2"/>
  <c r="AN113" i="2"/>
  <c r="AJ114" i="2"/>
  <c r="AN114" i="2"/>
  <c r="AJ115" i="2"/>
  <c r="AN115" i="2"/>
  <c r="AJ116" i="2"/>
  <c r="AN116" i="2"/>
  <c r="AJ117" i="2"/>
  <c r="AN117" i="2"/>
  <c r="AJ118" i="2"/>
  <c r="AN118" i="2"/>
  <c r="AJ119" i="2"/>
  <c r="AN119" i="2"/>
  <c r="AJ120" i="2"/>
  <c r="AN120" i="2"/>
  <c r="AJ121" i="2"/>
  <c r="AN121" i="2"/>
  <c r="AJ122" i="2"/>
  <c r="AN122" i="2"/>
  <c r="AJ123" i="2"/>
  <c r="AN123" i="2"/>
  <c r="AJ124" i="2"/>
  <c r="AN124" i="2"/>
  <c r="AJ125" i="2"/>
  <c r="AN125" i="2"/>
  <c r="AJ126" i="2"/>
  <c r="AN126" i="2"/>
  <c r="AJ127" i="2"/>
  <c r="AN127" i="2"/>
  <c r="AJ128" i="2"/>
  <c r="AN128" i="2"/>
  <c r="AJ129" i="2"/>
  <c r="AN129" i="2"/>
  <c r="AJ130" i="2"/>
  <c r="AN130" i="2"/>
  <c r="AJ131" i="2"/>
  <c r="AN131" i="2"/>
  <c r="AJ132" i="2"/>
  <c r="AN132" i="2"/>
  <c r="AJ133" i="2"/>
  <c r="AN133" i="2"/>
  <c r="AJ134" i="2"/>
  <c r="AN134" i="2"/>
  <c r="AJ135" i="2"/>
  <c r="AN135" i="2"/>
  <c r="AJ136" i="2"/>
  <c r="AN136" i="2"/>
  <c r="AJ137" i="2"/>
  <c r="AN137" i="2"/>
  <c r="AJ138" i="2"/>
  <c r="AN138" i="2"/>
  <c r="AJ139" i="2"/>
  <c r="AN139" i="2"/>
  <c r="AJ140" i="2"/>
  <c r="AN140" i="2"/>
  <c r="AJ141" i="2"/>
  <c r="AN141" i="2"/>
  <c r="AJ142" i="2"/>
  <c r="AN142" i="2"/>
  <c r="AJ143" i="2"/>
  <c r="AN143" i="2"/>
  <c r="AJ144" i="2"/>
  <c r="AN144" i="2"/>
  <c r="AJ145" i="2"/>
  <c r="AN145" i="2"/>
  <c r="AJ146" i="2"/>
  <c r="AN146" i="2"/>
  <c r="AJ147" i="2"/>
  <c r="AN147" i="2"/>
  <c r="AJ148" i="2"/>
  <c r="AN148" i="2"/>
  <c r="AJ149" i="2"/>
  <c r="AN149" i="2"/>
  <c r="AJ150" i="2"/>
  <c r="AN150" i="2"/>
  <c r="AJ151" i="2"/>
  <c r="AN151" i="2"/>
  <c r="AJ152" i="2"/>
  <c r="AN152" i="2"/>
  <c r="AJ153" i="2"/>
  <c r="AN153" i="2"/>
  <c r="AJ154" i="2"/>
  <c r="AN154" i="2"/>
  <c r="AJ155" i="2"/>
  <c r="AN155" i="2"/>
  <c r="AJ156" i="2"/>
  <c r="AN156" i="2"/>
  <c r="AJ157" i="2"/>
  <c r="AN157" i="2"/>
  <c r="AJ158" i="2"/>
  <c r="AN158" i="2"/>
  <c r="AJ159" i="2"/>
  <c r="AN159" i="2"/>
  <c r="AJ160" i="2"/>
  <c r="AN160" i="2"/>
  <c r="AJ161" i="2"/>
  <c r="AN161" i="2"/>
  <c r="AJ162" i="2"/>
  <c r="AN162" i="2"/>
  <c r="AJ163" i="2"/>
  <c r="AN163" i="2"/>
  <c r="AJ164" i="2"/>
  <c r="AN164" i="2"/>
  <c r="AJ165" i="2"/>
  <c r="AN165" i="2"/>
  <c r="AJ166" i="2"/>
  <c r="AN166" i="2"/>
  <c r="AJ167" i="2"/>
  <c r="AN167" i="2"/>
  <c r="AJ168" i="2"/>
  <c r="AN168" i="2"/>
  <c r="AJ169" i="2"/>
  <c r="AN169" i="2"/>
  <c r="AJ170" i="2"/>
  <c r="AN170" i="2"/>
  <c r="AJ171" i="2"/>
  <c r="AN171" i="2"/>
  <c r="AJ172" i="2"/>
  <c r="AN172" i="2"/>
  <c r="AJ173" i="2"/>
  <c r="AN173" i="2"/>
  <c r="AJ174" i="2"/>
  <c r="AN174" i="2"/>
  <c r="AJ175" i="2"/>
  <c r="AN175" i="2"/>
  <c r="AJ176" i="2"/>
  <c r="AN176" i="2"/>
  <c r="AJ177" i="2"/>
  <c r="AN177" i="2"/>
  <c r="AJ178" i="2"/>
  <c r="AN178" i="2"/>
  <c r="AJ179" i="2"/>
  <c r="AN179" i="2"/>
  <c r="AJ180" i="2"/>
  <c r="AN180" i="2"/>
  <c r="AJ181" i="2"/>
  <c r="AN181" i="2"/>
  <c r="AJ182" i="2"/>
  <c r="AN182" i="2"/>
  <c r="AJ183" i="2"/>
  <c r="AN183" i="2"/>
  <c r="AJ184" i="2"/>
  <c r="AN184" i="2"/>
  <c r="AJ185" i="2"/>
  <c r="AN185" i="2"/>
  <c r="AJ186" i="2"/>
  <c r="AN186" i="2"/>
  <c r="AJ187" i="2"/>
  <c r="AN187" i="2"/>
  <c r="AJ188" i="2"/>
  <c r="AN188" i="2"/>
  <c r="AJ189" i="2"/>
  <c r="AN189" i="2"/>
  <c r="AJ190" i="2"/>
  <c r="AN190" i="2"/>
  <c r="AJ191" i="2"/>
  <c r="AN191" i="2"/>
  <c r="AJ192" i="2"/>
  <c r="AN192" i="2"/>
  <c r="AJ193" i="2"/>
  <c r="AN193" i="2"/>
  <c r="AJ194" i="2"/>
  <c r="AN194" i="2"/>
  <c r="AJ195" i="2"/>
  <c r="AN195" i="2"/>
  <c r="AJ196" i="2"/>
  <c r="AN196" i="2"/>
  <c r="AJ197" i="2"/>
  <c r="AN197" i="2"/>
  <c r="AJ198" i="2"/>
  <c r="AN198" i="2"/>
  <c r="AJ199" i="2"/>
  <c r="AN199" i="2"/>
  <c r="AJ200" i="2"/>
  <c r="AN200" i="2"/>
  <c r="AJ201" i="2"/>
  <c r="AN201" i="2"/>
  <c r="AJ202" i="2"/>
  <c r="AN202" i="2"/>
  <c r="AJ203" i="2"/>
  <c r="AN203" i="2"/>
  <c r="AJ204" i="2"/>
  <c r="AN204" i="2"/>
  <c r="AJ205" i="2"/>
  <c r="AN205" i="2"/>
  <c r="AJ206" i="2"/>
  <c r="AN206" i="2"/>
  <c r="AJ207" i="2"/>
  <c r="AN207" i="2"/>
  <c r="AJ208" i="2"/>
  <c r="AN208" i="2"/>
  <c r="AJ209" i="2"/>
  <c r="AN209" i="2"/>
  <c r="AJ210" i="2"/>
  <c r="AN210" i="2"/>
  <c r="AJ211" i="2"/>
  <c r="AN211" i="2"/>
  <c r="AJ212" i="2"/>
  <c r="AN212" i="2"/>
  <c r="AJ213" i="2"/>
  <c r="AN213" i="2"/>
  <c r="AJ214" i="2"/>
  <c r="AN214" i="2"/>
  <c r="AJ215" i="2"/>
  <c r="AN215" i="2"/>
  <c r="AJ216" i="2"/>
  <c r="AN216" i="2"/>
  <c r="AJ217" i="2"/>
  <c r="AN217" i="2"/>
  <c r="AJ218" i="2"/>
  <c r="AN218" i="2"/>
  <c r="AJ219" i="2"/>
  <c r="AN219" i="2"/>
  <c r="AJ220" i="2"/>
  <c r="AN220" i="2"/>
  <c r="AJ221" i="2"/>
  <c r="AN221" i="2"/>
  <c r="AJ222" i="2"/>
  <c r="AN222" i="2"/>
  <c r="AJ223" i="2"/>
  <c r="AN223" i="2"/>
  <c r="AJ224" i="2"/>
  <c r="AN224" i="2"/>
  <c r="AJ225" i="2"/>
  <c r="AN225" i="2"/>
  <c r="AJ226" i="2"/>
  <c r="AN226" i="2"/>
  <c r="AJ227" i="2"/>
  <c r="AN227" i="2"/>
  <c r="AJ228" i="2"/>
  <c r="AN228" i="2"/>
  <c r="AJ229" i="2"/>
  <c r="AN229" i="2"/>
  <c r="AJ230" i="2"/>
  <c r="AN230" i="2"/>
  <c r="AJ231" i="2"/>
  <c r="AN231" i="2"/>
  <c r="AJ232" i="2"/>
  <c r="AN232" i="2"/>
  <c r="AJ233" i="2"/>
  <c r="AN233" i="2"/>
  <c r="AJ234" i="2"/>
  <c r="AN234" i="2"/>
  <c r="AJ235" i="2"/>
  <c r="AN235" i="2"/>
  <c r="AJ236" i="2"/>
  <c r="AN236" i="2"/>
  <c r="AJ237" i="2"/>
  <c r="AN237" i="2"/>
  <c r="AJ238" i="2"/>
  <c r="AN238" i="2"/>
  <c r="AJ239" i="2"/>
  <c r="AN239" i="2"/>
  <c r="AJ240" i="2"/>
  <c r="AN240" i="2"/>
  <c r="AJ241" i="2"/>
  <c r="AN241" i="2"/>
  <c r="AJ242" i="2"/>
  <c r="AN242" i="2"/>
  <c r="AJ243" i="2"/>
  <c r="AN243" i="2"/>
  <c r="AJ244" i="2"/>
  <c r="AN244" i="2"/>
  <c r="AJ245" i="2"/>
  <c r="AN245" i="2"/>
  <c r="AJ246" i="2"/>
  <c r="AN246" i="2"/>
  <c r="AJ247" i="2"/>
  <c r="AN247" i="2"/>
  <c r="AN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AM106" i="2"/>
  <c r="AM107" i="2"/>
  <c r="AM108" i="2"/>
  <c r="AM109" i="2"/>
  <c r="AM110" i="2"/>
  <c r="AM111" i="2"/>
  <c r="AM112" i="2"/>
  <c r="AM113" i="2"/>
  <c r="AM114" i="2"/>
  <c r="AM115" i="2"/>
  <c r="AM116" i="2"/>
  <c r="AM117" i="2"/>
  <c r="AM118" i="2"/>
  <c r="AM119" i="2"/>
  <c r="AM120" i="2"/>
  <c r="AM121" i="2"/>
  <c r="AM122" i="2"/>
  <c r="AM123" i="2"/>
  <c r="AM124" i="2"/>
  <c r="AM125" i="2"/>
  <c r="AM126" i="2"/>
  <c r="AM127" i="2"/>
  <c r="AM128" i="2"/>
  <c r="AM129" i="2"/>
  <c r="AM130" i="2"/>
  <c r="AM131" i="2"/>
  <c r="AM132" i="2"/>
  <c r="AM133" i="2"/>
  <c r="AM134" i="2"/>
  <c r="AM135" i="2"/>
  <c r="AM136" i="2"/>
  <c r="AM137" i="2"/>
  <c r="AM138" i="2"/>
  <c r="AM139" i="2"/>
  <c r="AM140" i="2"/>
  <c r="AM141" i="2"/>
  <c r="AM142" i="2"/>
  <c r="AM143" i="2"/>
  <c r="AM144" i="2"/>
  <c r="AM145" i="2"/>
  <c r="AM146" i="2"/>
  <c r="AM147" i="2"/>
  <c r="AM148" i="2"/>
  <c r="AM149" i="2"/>
  <c r="AM150" i="2"/>
  <c r="AM151" i="2"/>
  <c r="AM152" i="2"/>
  <c r="AM153" i="2"/>
  <c r="AM154" i="2"/>
  <c r="AM155" i="2"/>
  <c r="AM156" i="2"/>
  <c r="AM157" i="2"/>
  <c r="AM158" i="2"/>
  <c r="AM159" i="2"/>
  <c r="AM160" i="2"/>
  <c r="AM161" i="2"/>
  <c r="AM162" i="2"/>
  <c r="AM163" i="2"/>
  <c r="AM164" i="2"/>
  <c r="AM165" i="2"/>
  <c r="AM166" i="2"/>
  <c r="AM167" i="2"/>
  <c r="AM168" i="2"/>
  <c r="AM169" i="2"/>
  <c r="AM170" i="2"/>
  <c r="AM171" i="2"/>
  <c r="AM172" i="2"/>
  <c r="AM173" i="2"/>
  <c r="AM174" i="2"/>
  <c r="AM175" i="2"/>
  <c r="AM176" i="2"/>
  <c r="AM177" i="2"/>
  <c r="AM178" i="2"/>
  <c r="AM179" i="2"/>
  <c r="AM180" i="2"/>
  <c r="AM181" i="2"/>
  <c r="AM182" i="2"/>
  <c r="AM183" i="2"/>
  <c r="AM184" i="2"/>
  <c r="AM185" i="2"/>
  <c r="AM186" i="2"/>
  <c r="AM187" i="2"/>
  <c r="AM188" i="2"/>
  <c r="AM189" i="2"/>
  <c r="AM190" i="2"/>
  <c r="AM191" i="2"/>
  <c r="AM192" i="2"/>
  <c r="AM193" i="2"/>
  <c r="AM194" i="2"/>
  <c r="AM195" i="2"/>
  <c r="AM196" i="2"/>
  <c r="AM197" i="2"/>
  <c r="AM198" i="2"/>
  <c r="AM199" i="2"/>
  <c r="AM200" i="2"/>
  <c r="AM201" i="2"/>
  <c r="AM202" i="2"/>
  <c r="AM203" i="2"/>
  <c r="AM204" i="2"/>
  <c r="AM205" i="2"/>
  <c r="AM206" i="2"/>
  <c r="AM207" i="2"/>
  <c r="AM208" i="2"/>
  <c r="AM209" i="2"/>
  <c r="AM210" i="2"/>
  <c r="AM211" i="2"/>
  <c r="AM212" i="2"/>
  <c r="AM213" i="2"/>
  <c r="AM214" i="2"/>
  <c r="AM215" i="2"/>
  <c r="AM216" i="2"/>
  <c r="AM217" i="2"/>
  <c r="AM218" i="2"/>
  <c r="AM219" i="2"/>
  <c r="AM220" i="2"/>
  <c r="AM221" i="2"/>
  <c r="AM222" i="2"/>
  <c r="AM223" i="2"/>
  <c r="AM224" i="2"/>
  <c r="AM225" i="2"/>
  <c r="AM226" i="2"/>
  <c r="AM227" i="2"/>
  <c r="AM228" i="2"/>
  <c r="AM229" i="2"/>
  <c r="AM230" i="2"/>
  <c r="AM231" i="2"/>
  <c r="AM232" i="2"/>
  <c r="AM233" i="2"/>
  <c r="AM234" i="2"/>
  <c r="AM235" i="2"/>
  <c r="AM236" i="2"/>
  <c r="AM237" i="2"/>
  <c r="AM238" i="2"/>
  <c r="AM239" i="2"/>
  <c r="AM240" i="2"/>
  <c r="AM241" i="2"/>
  <c r="AM242" i="2"/>
  <c r="AM243" i="2"/>
  <c r="AM244" i="2"/>
  <c r="AM245" i="2"/>
  <c r="AM246" i="2"/>
  <c r="AM247" i="2"/>
  <c r="AM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4"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M4" i="2"/>
  <c r="N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4" i="2"/>
  <c r="S247" i="2"/>
  <c r="S246" i="2"/>
  <c r="S245" i="2"/>
  <c r="S244" i="2"/>
  <c r="S243" i="2"/>
  <c r="S242" i="2"/>
  <c r="S241" i="2"/>
  <c r="S240" i="2"/>
  <c r="S239" i="2"/>
  <c r="S238" i="2"/>
  <c r="S237" i="2"/>
  <c r="S236" i="2"/>
  <c r="S235" i="2"/>
  <c r="S234" i="2"/>
  <c r="S233" i="2"/>
  <c r="S232" i="2"/>
  <c r="S231" i="2"/>
  <c r="S230" i="2"/>
  <c r="S229" i="2"/>
  <c r="S228" i="2"/>
  <c r="S227" i="2"/>
  <c r="S226" i="2"/>
  <c r="S225" i="2"/>
  <c r="S224" i="2"/>
  <c r="S223" i="2"/>
  <c r="S222" i="2"/>
  <c r="S221" i="2"/>
  <c r="S220" i="2"/>
  <c r="S219" i="2"/>
  <c r="S218" i="2"/>
  <c r="S217" i="2"/>
  <c r="S216" i="2"/>
  <c r="S215" i="2"/>
  <c r="S214" i="2"/>
  <c r="S213" i="2"/>
  <c r="S212" i="2"/>
  <c r="S211" i="2"/>
  <c r="S210" i="2"/>
  <c r="S209" i="2"/>
  <c r="S208" i="2"/>
  <c r="S207" i="2"/>
  <c r="S206" i="2"/>
  <c r="S205" i="2"/>
  <c r="S204" i="2"/>
  <c r="S203" i="2"/>
  <c r="S202" i="2"/>
  <c r="S201" i="2"/>
  <c r="S200" i="2"/>
  <c r="S199" i="2"/>
  <c r="S198" i="2"/>
  <c r="S197" i="2"/>
  <c r="S196" i="2"/>
  <c r="S195" i="2"/>
  <c r="S194" i="2"/>
  <c r="S193" i="2"/>
  <c r="S192" i="2"/>
  <c r="S191" i="2"/>
  <c r="S190" i="2"/>
  <c r="S189" i="2"/>
  <c r="S188" i="2"/>
  <c r="S187" i="2"/>
  <c r="S186" i="2"/>
  <c r="S185" i="2"/>
  <c r="S184" i="2"/>
  <c r="S183" i="2"/>
  <c r="S182" i="2"/>
  <c r="S181" i="2"/>
  <c r="S180" i="2"/>
  <c r="S179" i="2"/>
  <c r="S178" i="2"/>
  <c r="S177" i="2"/>
  <c r="S176" i="2"/>
  <c r="S175" i="2"/>
  <c r="S174" i="2"/>
  <c r="S173" i="2"/>
  <c r="S172" i="2"/>
  <c r="S171" i="2"/>
  <c r="S170" i="2"/>
  <c r="S169" i="2"/>
  <c r="S168" i="2"/>
  <c r="S167" i="2"/>
  <c r="S166" i="2"/>
  <c r="S165" i="2"/>
  <c r="S164" i="2"/>
  <c r="S163" i="2"/>
  <c r="S162" i="2"/>
  <c r="S161" i="2"/>
  <c r="S160" i="2"/>
  <c r="S159" i="2"/>
  <c r="S158" i="2"/>
  <c r="S157" i="2"/>
  <c r="S156" i="2"/>
  <c r="S155" i="2"/>
  <c r="S154" i="2"/>
  <c r="S153" i="2"/>
  <c r="S152" i="2"/>
  <c r="S151" i="2"/>
  <c r="S150" i="2"/>
  <c r="S149" i="2"/>
  <c r="S148" i="2"/>
  <c r="S147" i="2"/>
  <c r="S146" i="2"/>
  <c r="S145" i="2"/>
  <c r="S144" i="2"/>
  <c r="S143" i="2"/>
  <c r="S142" i="2"/>
  <c r="S141" i="2"/>
  <c r="S140" i="2"/>
  <c r="S139" i="2"/>
  <c r="S138" i="2"/>
  <c r="S137" i="2"/>
  <c r="S136" i="2"/>
  <c r="S135" i="2"/>
  <c r="S134" i="2"/>
  <c r="S133" i="2"/>
  <c r="S132" i="2"/>
  <c r="S131" i="2"/>
  <c r="S130" i="2"/>
  <c r="S129" i="2"/>
  <c r="S128" i="2"/>
  <c r="S127" i="2"/>
  <c r="S126" i="2"/>
  <c r="S125" i="2"/>
  <c r="S124"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M247" i="2"/>
  <c r="L247" i="2"/>
  <c r="N247" i="2"/>
  <c r="F247" i="2"/>
  <c r="G247" i="2"/>
  <c r="M246" i="2"/>
  <c r="L246" i="2"/>
  <c r="N246" i="2"/>
  <c r="F246" i="2"/>
  <c r="G246" i="2"/>
  <c r="M245" i="2"/>
  <c r="L245" i="2"/>
  <c r="N245" i="2"/>
  <c r="F245" i="2"/>
  <c r="G245" i="2"/>
  <c r="M244" i="2"/>
  <c r="L244" i="2"/>
  <c r="N244" i="2"/>
  <c r="F244" i="2"/>
  <c r="G244" i="2"/>
  <c r="M243" i="2"/>
  <c r="L243" i="2"/>
  <c r="N243" i="2"/>
  <c r="F243" i="2"/>
  <c r="G243" i="2"/>
  <c r="M242" i="2"/>
  <c r="L242" i="2"/>
  <c r="N242" i="2"/>
  <c r="F242" i="2"/>
  <c r="G242" i="2"/>
  <c r="M241" i="2"/>
  <c r="L241" i="2"/>
  <c r="N241" i="2"/>
  <c r="F241" i="2"/>
  <c r="G241" i="2"/>
  <c r="M240" i="2"/>
  <c r="L240" i="2"/>
  <c r="N240" i="2"/>
  <c r="F240" i="2"/>
  <c r="G240" i="2"/>
  <c r="M239" i="2"/>
  <c r="L239" i="2"/>
  <c r="N239" i="2"/>
  <c r="F239" i="2"/>
  <c r="G239" i="2"/>
  <c r="M238" i="2"/>
  <c r="L238" i="2"/>
  <c r="N238" i="2"/>
  <c r="F238" i="2"/>
  <c r="G238" i="2"/>
  <c r="M237" i="2"/>
  <c r="L237" i="2"/>
  <c r="N237" i="2"/>
  <c r="F237" i="2"/>
  <c r="G237" i="2"/>
  <c r="M236" i="2"/>
  <c r="L236" i="2"/>
  <c r="N236" i="2"/>
  <c r="F236" i="2"/>
  <c r="G236" i="2"/>
  <c r="M235" i="2"/>
  <c r="L235" i="2"/>
  <c r="N235" i="2"/>
  <c r="F235" i="2"/>
  <c r="G235" i="2"/>
  <c r="M234" i="2"/>
  <c r="L234" i="2"/>
  <c r="N234" i="2"/>
  <c r="F234" i="2"/>
  <c r="G234" i="2"/>
  <c r="M233" i="2"/>
  <c r="L233" i="2"/>
  <c r="N233" i="2"/>
  <c r="F233" i="2"/>
  <c r="G233" i="2"/>
  <c r="M232" i="2"/>
  <c r="L232" i="2"/>
  <c r="N232" i="2"/>
  <c r="F232" i="2"/>
  <c r="G232" i="2"/>
  <c r="M231" i="2"/>
  <c r="L231" i="2"/>
  <c r="N231" i="2"/>
  <c r="F231" i="2"/>
  <c r="G231" i="2"/>
  <c r="M230" i="2"/>
  <c r="L230" i="2"/>
  <c r="N230" i="2"/>
  <c r="F230" i="2"/>
  <c r="G230" i="2"/>
  <c r="M229" i="2"/>
  <c r="L229" i="2"/>
  <c r="N229" i="2"/>
  <c r="F229" i="2"/>
  <c r="G229" i="2"/>
  <c r="M228" i="2"/>
  <c r="L228" i="2"/>
  <c r="N228" i="2"/>
  <c r="F228" i="2"/>
  <c r="G228" i="2"/>
  <c r="M227" i="2"/>
  <c r="L227" i="2"/>
  <c r="N227" i="2"/>
  <c r="F227" i="2"/>
  <c r="G227" i="2"/>
  <c r="M226" i="2"/>
  <c r="L226" i="2"/>
  <c r="N226" i="2"/>
  <c r="F226" i="2"/>
  <c r="G226" i="2"/>
  <c r="M225" i="2"/>
  <c r="L225" i="2"/>
  <c r="N225" i="2"/>
  <c r="F225" i="2"/>
  <c r="G225" i="2"/>
  <c r="M224" i="2"/>
  <c r="L224" i="2"/>
  <c r="N224" i="2"/>
  <c r="F224" i="2"/>
  <c r="G224" i="2"/>
  <c r="M223" i="2"/>
  <c r="L223" i="2"/>
  <c r="N223" i="2"/>
  <c r="F223" i="2"/>
  <c r="G223" i="2"/>
  <c r="M222" i="2"/>
  <c r="L222" i="2"/>
  <c r="N222" i="2"/>
  <c r="F222" i="2"/>
  <c r="G222" i="2"/>
  <c r="M221" i="2"/>
  <c r="L221" i="2"/>
  <c r="N221" i="2"/>
  <c r="F221" i="2"/>
  <c r="G221" i="2"/>
  <c r="M220" i="2"/>
  <c r="L220" i="2"/>
  <c r="N220" i="2"/>
  <c r="F220" i="2"/>
  <c r="G220" i="2"/>
  <c r="M219" i="2"/>
  <c r="L219" i="2"/>
  <c r="N219" i="2"/>
  <c r="F219" i="2"/>
  <c r="G219" i="2"/>
  <c r="M218" i="2"/>
  <c r="L218" i="2"/>
  <c r="N218" i="2"/>
  <c r="F218" i="2"/>
  <c r="G218" i="2"/>
  <c r="M217" i="2"/>
  <c r="L217" i="2"/>
  <c r="N217" i="2"/>
  <c r="F217" i="2"/>
  <c r="G217" i="2"/>
  <c r="M216" i="2"/>
  <c r="L216" i="2"/>
  <c r="N216" i="2"/>
  <c r="F216" i="2"/>
  <c r="G216" i="2"/>
  <c r="M215" i="2"/>
  <c r="L215" i="2"/>
  <c r="N215" i="2"/>
  <c r="F215" i="2"/>
  <c r="G215" i="2"/>
  <c r="M214" i="2"/>
  <c r="L214" i="2"/>
  <c r="N214" i="2"/>
  <c r="F214" i="2"/>
  <c r="G214" i="2"/>
  <c r="M213" i="2"/>
  <c r="L213" i="2"/>
  <c r="N213" i="2"/>
  <c r="F213" i="2"/>
  <c r="G213" i="2"/>
  <c r="M212" i="2"/>
  <c r="L212" i="2"/>
  <c r="N212" i="2"/>
  <c r="F212" i="2"/>
  <c r="G212" i="2"/>
  <c r="M211" i="2"/>
  <c r="L211" i="2"/>
  <c r="N211" i="2"/>
  <c r="F211" i="2"/>
  <c r="G211" i="2"/>
  <c r="M210" i="2"/>
  <c r="L210" i="2"/>
  <c r="N210" i="2"/>
  <c r="F210" i="2"/>
  <c r="G210" i="2"/>
  <c r="M209" i="2"/>
  <c r="L209" i="2"/>
  <c r="N209" i="2"/>
  <c r="F209" i="2"/>
  <c r="G209" i="2"/>
  <c r="M208" i="2"/>
  <c r="L208" i="2"/>
  <c r="N208" i="2"/>
  <c r="F208" i="2"/>
  <c r="G208" i="2"/>
  <c r="M207" i="2"/>
  <c r="L207" i="2"/>
  <c r="N207" i="2"/>
  <c r="F207" i="2"/>
  <c r="G207" i="2"/>
  <c r="M206" i="2"/>
  <c r="L206" i="2"/>
  <c r="N206" i="2"/>
  <c r="F206" i="2"/>
  <c r="G206" i="2"/>
  <c r="M205" i="2"/>
  <c r="L205" i="2"/>
  <c r="N205" i="2"/>
  <c r="F205" i="2"/>
  <c r="G205" i="2"/>
  <c r="M204" i="2"/>
  <c r="L204" i="2"/>
  <c r="N204" i="2"/>
  <c r="F204" i="2"/>
  <c r="G204" i="2"/>
  <c r="M203" i="2"/>
  <c r="L203" i="2"/>
  <c r="N203" i="2"/>
  <c r="F203" i="2"/>
  <c r="G203" i="2"/>
  <c r="M202" i="2"/>
  <c r="L202" i="2"/>
  <c r="N202" i="2"/>
  <c r="F202" i="2"/>
  <c r="G202" i="2"/>
  <c r="M201" i="2"/>
  <c r="L201" i="2"/>
  <c r="N201" i="2"/>
  <c r="F201" i="2"/>
  <c r="G201" i="2"/>
  <c r="M200" i="2"/>
  <c r="L200" i="2"/>
  <c r="N200" i="2"/>
  <c r="F200" i="2"/>
  <c r="G200" i="2"/>
  <c r="M199" i="2"/>
  <c r="L199" i="2"/>
  <c r="N199" i="2"/>
  <c r="F199" i="2"/>
  <c r="G199" i="2"/>
  <c r="M198" i="2"/>
  <c r="L198" i="2"/>
  <c r="N198" i="2"/>
  <c r="F198" i="2"/>
  <c r="G198" i="2"/>
  <c r="M197" i="2"/>
  <c r="L197" i="2"/>
  <c r="N197" i="2"/>
  <c r="F197" i="2"/>
  <c r="G197" i="2"/>
  <c r="M196" i="2"/>
  <c r="L196" i="2"/>
  <c r="N196" i="2"/>
  <c r="F196" i="2"/>
  <c r="G196" i="2"/>
  <c r="M195" i="2"/>
  <c r="L195" i="2"/>
  <c r="N195" i="2"/>
  <c r="F195" i="2"/>
  <c r="G195" i="2"/>
  <c r="M194" i="2"/>
  <c r="L194" i="2"/>
  <c r="N194" i="2"/>
  <c r="F194" i="2"/>
  <c r="G194" i="2"/>
  <c r="M193" i="2"/>
  <c r="L193" i="2"/>
  <c r="N193" i="2"/>
  <c r="F193" i="2"/>
  <c r="G193" i="2"/>
  <c r="M192" i="2"/>
  <c r="L192" i="2"/>
  <c r="N192" i="2"/>
  <c r="F192" i="2"/>
  <c r="G192" i="2"/>
  <c r="M191" i="2"/>
  <c r="L191" i="2"/>
  <c r="N191" i="2"/>
  <c r="F191" i="2"/>
  <c r="G191" i="2"/>
  <c r="M190" i="2"/>
  <c r="L190" i="2"/>
  <c r="N190" i="2"/>
  <c r="F190" i="2"/>
  <c r="G190" i="2"/>
  <c r="M189" i="2"/>
  <c r="L189" i="2"/>
  <c r="N189" i="2"/>
  <c r="F189" i="2"/>
  <c r="G189" i="2"/>
  <c r="M188" i="2"/>
  <c r="L188" i="2"/>
  <c r="N188" i="2"/>
  <c r="F188" i="2"/>
  <c r="G188" i="2"/>
  <c r="M187" i="2"/>
  <c r="L187" i="2"/>
  <c r="N187" i="2"/>
  <c r="F187" i="2"/>
  <c r="G187" i="2"/>
  <c r="M186" i="2"/>
  <c r="L186" i="2"/>
  <c r="N186" i="2"/>
  <c r="F186" i="2"/>
  <c r="G186" i="2"/>
  <c r="M185" i="2"/>
  <c r="L185" i="2"/>
  <c r="N185" i="2"/>
  <c r="F185" i="2"/>
  <c r="G185" i="2"/>
  <c r="M184" i="2"/>
  <c r="L184" i="2"/>
  <c r="N184" i="2"/>
  <c r="F184" i="2"/>
  <c r="G184" i="2"/>
  <c r="M183" i="2"/>
  <c r="L183" i="2"/>
  <c r="N183" i="2"/>
  <c r="F183" i="2"/>
  <c r="G183" i="2"/>
  <c r="M182" i="2"/>
  <c r="L182" i="2"/>
  <c r="N182" i="2"/>
  <c r="F182" i="2"/>
  <c r="G182" i="2"/>
  <c r="M181" i="2"/>
  <c r="L181" i="2"/>
  <c r="N181" i="2"/>
  <c r="F181" i="2"/>
  <c r="G181" i="2"/>
  <c r="M180" i="2"/>
  <c r="L180" i="2"/>
  <c r="N180" i="2"/>
  <c r="F180" i="2"/>
  <c r="G180" i="2"/>
  <c r="M179" i="2"/>
  <c r="L179" i="2"/>
  <c r="N179" i="2"/>
  <c r="F179" i="2"/>
  <c r="G179" i="2"/>
  <c r="M178" i="2"/>
  <c r="L178" i="2"/>
  <c r="N178" i="2"/>
  <c r="F178" i="2"/>
  <c r="G178" i="2"/>
  <c r="M177" i="2"/>
  <c r="L177" i="2"/>
  <c r="N177" i="2"/>
  <c r="F177" i="2"/>
  <c r="G177" i="2"/>
  <c r="M176" i="2"/>
  <c r="L176" i="2"/>
  <c r="N176" i="2"/>
  <c r="F176" i="2"/>
  <c r="G176" i="2"/>
  <c r="M175" i="2"/>
  <c r="L175" i="2"/>
  <c r="N175" i="2"/>
  <c r="F175" i="2"/>
  <c r="G175" i="2"/>
  <c r="M174" i="2"/>
  <c r="L174" i="2"/>
  <c r="N174" i="2"/>
  <c r="F174" i="2"/>
  <c r="G174" i="2"/>
  <c r="M173" i="2"/>
  <c r="L173" i="2"/>
  <c r="N173" i="2"/>
  <c r="F173" i="2"/>
  <c r="G173" i="2"/>
  <c r="M172" i="2"/>
  <c r="L172" i="2"/>
  <c r="N172" i="2"/>
  <c r="F172" i="2"/>
  <c r="G172" i="2"/>
  <c r="M171" i="2"/>
  <c r="L171" i="2"/>
  <c r="N171" i="2"/>
  <c r="F171" i="2"/>
  <c r="G171" i="2"/>
  <c r="M170" i="2"/>
  <c r="L170" i="2"/>
  <c r="N170" i="2"/>
  <c r="F170" i="2"/>
  <c r="G170" i="2"/>
  <c r="M169" i="2"/>
  <c r="L169" i="2"/>
  <c r="N169" i="2"/>
  <c r="F169" i="2"/>
  <c r="G169" i="2"/>
  <c r="M168" i="2"/>
  <c r="L168" i="2"/>
  <c r="N168" i="2"/>
  <c r="F168" i="2"/>
  <c r="G168" i="2"/>
  <c r="M167" i="2"/>
  <c r="L167" i="2"/>
  <c r="N167" i="2"/>
  <c r="F167" i="2"/>
  <c r="G167" i="2"/>
  <c r="M166" i="2"/>
  <c r="L166" i="2"/>
  <c r="N166" i="2"/>
  <c r="F166" i="2"/>
  <c r="G166" i="2"/>
  <c r="M165" i="2"/>
  <c r="L165" i="2"/>
  <c r="N165" i="2"/>
  <c r="F165" i="2"/>
  <c r="G165" i="2"/>
  <c r="M164" i="2"/>
  <c r="L164" i="2"/>
  <c r="N164" i="2"/>
  <c r="F164" i="2"/>
  <c r="G164" i="2"/>
  <c r="M163" i="2"/>
  <c r="L163" i="2"/>
  <c r="N163" i="2"/>
  <c r="F163" i="2"/>
  <c r="G163" i="2"/>
  <c r="M162" i="2"/>
  <c r="L162" i="2"/>
  <c r="N162" i="2"/>
  <c r="F162" i="2"/>
  <c r="G162" i="2"/>
  <c r="M161" i="2"/>
  <c r="L161" i="2"/>
  <c r="N161" i="2"/>
  <c r="F161" i="2"/>
  <c r="G161" i="2"/>
  <c r="M160" i="2"/>
  <c r="L160" i="2"/>
  <c r="N160" i="2"/>
  <c r="F160" i="2"/>
  <c r="G160" i="2"/>
  <c r="M159" i="2"/>
  <c r="L159" i="2"/>
  <c r="N159" i="2"/>
  <c r="F159" i="2"/>
  <c r="G159" i="2"/>
  <c r="M158" i="2"/>
  <c r="L158" i="2"/>
  <c r="N158" i="2"/>
  <c r="F158" i="2"/>
  <c r="G158" i="2"/>
  <c r="M157" i="2"/>
  <c r="L157" i="2"/>
  <c r="N157" i="2"/>
  <c r="F157" i="2"/>
  <c r="G157" i="2"/>
  <c r="M156" i="2"/>
  <c r="L156" i="2"/>
  <c r="N156" i="2"/>
  <c r="F156" i="2"/>
  <c r="G156" i="2"/>
  <c r="M155" i="2"/>
  <c r="L155" i="2"/>
  <c r="N155" i="2"/>
  <c r="F155" i="2"/>
  <c r="G155" i="2"/>
  <c r="M154" i="2"/>
  <c r="L154" i="2"/>
  <c r="N154" i="2"/>
  <c r="F154" i="2"/>
  <c r="G154" i="2"/>
  <c r="M153" i="2"/>
  <c r="L153" i="2"/>
  <c r="N153" i="2"/>
  <c r="F153" i="2"/>
  <c r="G153" i="2"/>
  <c r="M152" i="2"/>
  <c r="L152" i="2"/>
  <c r="N152" i="2"/>
  <c r="F152" i="2"/>
  <c r="G152" i="2"/>
  <c r="M151" i="2"/>
  <c r="L151" i="2"/>
  <c r="N151" i="2"/>
  <c r="F151" i="2"/>
  <c r="G151" i="2"/>
  <c r="M150" i="2"/>
  <c r="L150" i="2"/>
  <c r="N150" i="2"/>
  <c r="F150" i="2"/>
  <c r="G150" i="2"/>
  <c r="M149" i="2"/>
  <c r="L149" i="2"/>
  <c r="N149" i="2"/>
  <c r="F149" i="2"/>
  <c r="G149" i="2"/>
  <c r="M148" i="2"/>
  <c r="L148" i="2"/>
  <c r="N148" i="2"/>
  <c r="F148" i="2"/>
  <c r="G148" i="2"/>
  <c r="M147" i="2"/>
  <c r="L147" i="2"/>
  <c r="N147" i="2"/>
  <c r="F147" i="2"/>
  <c r="G147" i="2"/>
  <c r="M146" i="2"/>
  <c r="L146" i="2"/>
  <c r="N146" i="2"/>
  <c r="F146" i="2"/>
  <c r="G146" i="2"/>
  <c r="M145" i="2"/>
  <c r="L145" i="2"/>
  <c r="N145" i="2"/>
  <c r="F145" i="2"/>
  <c r="G145" i="2"/>
  <c r="M144" i="2"/>
  <c r="L144" i="2"/>
  <c r="N144" i="2"/>
  <c r="F144" i="2"/>
  <c r="G144" i="2"/>
  <c r="M143" i="2"/>
  <c r="L143" i="2"/>
  <c r="N143" i="2"/>
  <c r="F143" i="2"/>
  <c r="G143" i="2"/>
  <c r="M142" i="2"/>
  <c r="L142" i="2"/>
  <c r="N142" i="2"/>
  <c r="F142" i="2"/>
  <c r="G142" i="2"/>
  <c r="M141" i="2"/>
  <c r="L141" i="2"/>
  <c r="N141" i="2"/>
  <c r="F141" i="2"/>
  <c r="G141" i="2"/>
  <c r="M140" i="2"/>
  <c r="L140" i="2"/>
  <c r="N140" i="2"/>
  <c r="F140" i="2"/>
  <c r="G140" i="2"/>
  <c r="M139" i="2"/>
  <c r="L139" i="2"/>
  <c r="N139" i="2"/>
  <c r="F139" i="2"/>
  <c r="G139" i="2"/>
  <c r="M138" i="2"/>
  <c r="L138" i="2"/>
  <c r="N138" i="2"/>
  <c r="F138" i="2"/>
  <c r="G138" i="2"/>
  <c r="M137" i="2"/>
  <c r="L137" i="2"/>
  <c r="N137" i="2"/>
  <c r="F137" i="2"/>
  <c r="G137" i="2"/>
  <c r="M136" i="2"/>
  <c r="L136" i="2"/>
  <c r="N136" i="2"/>
  <c r="F136" i="2"/>
  <c r="G136" i="2"/>
  <c r="M135" i="2"/>
  <c r="L135" i="2"/>
  <c r="N135" i="2"/>
  <c r="F135" i="2"/>
  <c r="G135" i="2"/>
  <c r="M134" i="2"/>
  <c r="L134" i="2"/>
  <c r="N134" i="2"/>
  <c r="F134" i="2"/>
  <c r="G134" i="2"/>
  <c r="M133" i="2"/>
  <c r="L133" i="2"/>
  <c r="N133" i="2"/>
  <c r="F133" i="2"/>
  <c r="G133" i="2"/>
  <c r="M132" i="2"/>
  <c r="L132" i="2"/>
  <c r="N132" i="2"/>
  <c r="F132" i="2"/>
  <c r="G132" i="2"/>
  <c r="M131" i="2"/>
  <c r="L131" i="2"/>
  <c r="N131" i="2"/>
  <c r="F131" i="2"/>
  <c r="G131" i="2"/>
  <c r="M130" i="2"/>
  <c r="L130" i="2"/>
  <c r="N130" i="2"/>
  <c r="F130" i="2"/>
  <c r="G130" i="2"/>
  <c r="M129" i="2"/>
  <c r="L129" i="2"/>
  <c r="N129" i="2"/>
  <c r="F129" i="2"/>
  <c r="G129" i="2"/>
  <c r="M128" i="2"/>
  <c r="L128" i="2"/>
  <c r="N128" i="2"/>
  <c r="F128" i="2"/>
  <c r="G128" i="2"/>
  <c r="M127" i="2"/>
  <c r="L127" i="2"/>
  <c r="N127" i="2"/>
  <c r="F127" i="2"/>
  <c r="G127" i="2"/>
  <c r="M126" i="2"/>
  <c r="L126" i="2"/>
  <c r="N126" i="2"/>
  <c r="F126" i="2"/>
  <c r="G126" i="2"/>
  <c r="M125" i="2"/>
  <c r="L125" i="2"/>
  <c r="N125" i="2"/>
  <c r="F125" i="2"/>
  <c r="G125" i="2"/>
  <c r="M124" i="2"/>
  <c r="L124" i="2"/>
  <c r="N124" i="2"/>
  <c r="F124" i="2"/>
  <c r="G124" i="2"/>
  <c r="M123" i="2"/>
  <c r="L123" i="2"/>
  <c r="N123" i="2"/>
  <c r="F123" i="2"/>
  <c r="G123" i="2"/>
  <c r="M122" i="2"/>
  <c r="L122" i="2"/>
  <c r="N122" i="2"/>
  <c r="F122" i="2"/>
  <c r="G122" i="2"/>
  <c r="M121" i="2"/>
  <c r="L121" i="2"/>
  <c r="N121" i="2"/>
  <c r="F121" i="2"/>
  <c r="G121" i="2"/>
  <c r="M120" i="2"/>
  <c r="L120" i="2"/>
  <c r="N120" i="2"/>
  <c r="F120" i="2"/>
  <c r="G120" i="2"/>
  <c r="M119" i="2"/>
  <c r="L119" i="2"/>
  <c r="N119" i="2"/>
  <c r="F119" i="2"/>
  <c r="G119" i="2"/>
  <c r="M118" i="2"/>
  <c r="L118" i="2"/>
  <c r="N118" i="2"/>
  <c r="F118" i="2"/>
  <c r="G118" i="2"/>
  <c r="M117" i="2"/>
  <c r="L117" i="2"/>
  <c r="N117" i="2"/>
  <c r="F117" i="2"/>
  <c r="G117" i="2"/>
  <c r="M116" i="2"/>
  <c r="L116" i="2"/>
  <c r="N116" i="2"/>
  <c r="F116" i="2"/>
  <c r="G116" i="2"/>
  <c r="M115" i="2"/>
  <c r="L115" i="2"/>
  <c r="N115" i="2"/>
  <c r="F115" i="2"/>
  <c r="G115" i="2"/>
  <c r="M114" i="2"/>
  <c r="L114" i="2"/>
  <c r="N114" i="2"/>
  <c r="F114" i="2"/>
  <c r="G114" i="2"/>
  <c r="M113" i="2"/>
  <c r="L113" i="2"/>
  <c r="N113" i="2"/>
  <c r="F113" i="2"/>
  <c r="G113" i="2"/>
  <c r="M112" i="2"/>
  <c r="L112" i="2"/>
  <c r="N112" i="2"/>
  <c r="F112" i="2"/>
  <c r="G112" i="2"/>
  <c r="M111" i="2"/>
  <c r="L111" i="2"/>
  <c r="N111" i="2"/>
  <c r="F111" i="2"/>
  <c r="G111" i="2"/>
  <c r="M110" i="2"/>
  <c r="L110" i="2"/>
  <c r="N110" i="2"/>
  <c r="F110" i="2"/>
  <c r="G110" i="2"/>
  <c r="M109" i="2"/>
  <c r="L109" i="2"/>
  <c r="N109" i="2"/>
  <c r="F109" i="2"/>
  <c r="G109" i="2"/>
  <c r="M108" i="2"/>
  <c r="L108" i="2"/>
  <c r="N108" i="2"/>
  <c r="F108" i="2"/>
  <c r="G108" i="2"/>
  <c r="M107" i="2"/>
  <c r="L107" i="2"/>
  <c r="N107" i="2"/>
  <c r="F107" i="2"/>
  <c r="G107" i="2"/>
  <c r="M106" i="2"/>
  <c r="L106" i="2"/>
  <c r="N106" i="2"/>
  <c r="F106" i="2"/>
  <c r="G106" i="2"/>
  <c r="M105" i="2"/>
  <c r="L105" i="2"/>
  <c r="N105" i="2"/>
  <c r="F105" i="2"/>
  <c r="G105" i="2"/>
  <c r="M104" i="2"/>
  <c r="L104" i="2"/>
  <c r="N104" i="2"/>
  <c r="F104" i="2"/>
  <c r="G104" i="2"/>
  <c r="M103" i="2"/>
  <c r="L103" i="2"/>
  <c r="N103" i="2"/>
  <c r="F103" i="2"/>
  <c r="G103" i="2"/>
  <c r="M102" i="2"/>
  <c r="L102" i="2"/>
  <c r="N102" i="2"/>
  <c r="F102" i="2"/>
  <c r="G102" i="2"/>
  <c r="M101" i="2"/>
  <c r="L101" i="2"/>
  <c r="N101" i="2"/>
  <c r="F101" i="2"/>
  <c r="G101" i="2"/>
  <c r="M100" i="2"/>
  <c r="L100" i="2"/>
  <c r="N100" i="2"/>
  <c r="F100" i="2"/>
  <c r="G100" i="2"/>
  <c r="M99" i="2"/>
  <c r="L99" i="2"/>
  <c r="N99" i="2"/>
  <c r="F99" i="2"/>
  <c r="G99" i="2"/>
  <c r="M98" i="2"/>
  <c r="L98" i="2"/>
  <c r="N98" i="2"/>
  <c r="F98" i="2"/>
  <c r="G98" i="2"/>
  <c r="M97" i="2"/>
  <c r="L97" i="2"/>
  <c r="N97" i="2"/>
  <c r="F97" i="2"/>
  <c r="G97" i="2"/>
  <c r="M96" i="2"/>
  <c r="L96" i="2"/>
  <c r="N96" i="2"/>
  <c r="F96" i="2"/>
  <c r="G96" i="2"/>
  <c r="M95" i="2"/>
  <c r="L95" i="2"/>
  <c r="N95" i="2"/>
  <c r="F95" i="2"/>
  <c r="G95" i="2"/>
  <c r="M94" i="2"/>
  <c r="L94" i="2"/>
  <c r="N94" i="2"/>
  <c r="F94" i="2"/>
  <c r="G94" i="2"/>
  <c r="M93" i="2"/>
  <c r="L93" i="2"/>
  <c r="N93" i="2"/>
  <c r="F93" i="2"/>
  <c r="G93" i="2"/>
  <c r="M92" i="2"/>
  <c r="L92" i="2"/>
  <c r="N92" i="2"/>
  <c r="F92" i="2"/>
  <c r="G92" i="2"/>
  <c r="M91" i="2"/>
  <c r="L91" i="2"/>
  <c r="N91" i="2"/>
  <c r="F91" i="2"/>
  <c r="G91" i="2"/>
  <c r="M90" i="2"/>
  <c r="L90" i="2"/>
  <c r="N90" i="2"/>
  <c r="F90" i="2"/>
  <c r="G90" i="2"/>
  <c r="M89" i="2"/>
  <c r="L89" i="2"/>
  <c r="N89" i="2"/>
  <c r="F89" i="2"/>
  <c r="G89" i="2"/>
  <c r="M88" i="2"/>
  <c r="L88" i="2"/>
  <c r="N88" i="2"/>
  <c r="F88" i="2"/>
  <c r="G88" i="2"/>
  <c r="M87" i="2"/>
  <c r="L87" i="2"/>
  <c r="N87" i="2"/>
  <c r="F87" i="2"/>
  <c r="G87" i="2"/>
  <c r="M86" i="2"/>
  <c r="L86" i="2"/>
  <c r="N86" i="2"/>
  <c r="F86" i="2"/>
  <c r="G86" i="2"/>
  <c r="M85" i="2"/>
  <c r="L85" i="2"/>
  <c r="N85" i="2"/>
  <c r="F85" i="2"/>
  <c r="G85" i="2"/>
  <c r="M84" i="2"/>
  <c r="L84" i="2"/>
  <c r="N84" i="2"/>
  <c r="F84" i="2"/>
  <c r="G84" i="2"/>
  <c r="M83" i="2"/>
  <c r="L83" i="2"/>
  <c r="N83" i="2"/>
  <c r="F83" i="2"/>
  <c r="G83" i="2"/>
  <c r="M82" i="2"/>
  <c r="L82" i="2"/>
  <c r="N82" i="2"/>
  <c r="F82" i="2"/>
  <c r="G82" i="2"/>
  <c r="M81" i="2"/>
  <c r="L81" i="2"/>
  <c r="N81" i="2"/>
  <c r="F81" i="2"/>
  <c r="G81" i="2"/>
  <c r="M80" i="2"/>
  <c r="L80" i="2"/>
  <c r="N80" i="2"/>
  <c r="F80" i="2"/>
  <c r="G80" i="2"/>
  <c r="M79" i="2"/>
  <c r="L79" i="2"/>
  <c r="N79" i="2"/>
  <c r="F79" i="2"/>
  <c r="G79" i="2"/>
  <c r="M78" i="2"/>
  <c r="L78" i="2"/>
  <c r="N78" i="2"/>
  <c r="F78" i="2"/>
  <c r="G78" i="2"/>
  <c r="M77" i="2"/>
  <c r="L77" i="2"/>
  <c r="N77" i="2"/>
  <c r="F77" i="2"/>
  <c r="G77" i="2"/>
  <c r="M76" i="2"/>
  <c r="L76" i="2"/>
  <c r="N76" i="2"/>
  <c r="F76" i="2"/>
  <c r="G76" i="2"/>
  <c r="M75" i="2"/>
  <c r="L75" i="2"/>
  <c r="N75" i="2"/>
  <c r="F75" i="2"/>
  <c r="G75" i="2"/>
  <c r="M74" i="2"/>
  <c r="L74" i="2"/>
  <c r="N74" i="2"/>
  <c r="F74" i="2"/>
  <c r="G74" i="2"/>
  <c r="M73" i="2"/>
  <c r="L73" i="2"/>
  <c r="N73" i="2"/>
  <c r="F73" i="2"/>
  <c r="G73" i="2"/>
  <c r="M72" i="2"/>
  <c r="L72" i="2"/>
  <c r="N72" i="2"/>
  <c r="F72" i="2"/>
  <c r="G72" i="2"/>
  <c r="M71" i="2"/>
  <c r="L71" i="2"/>
  <c r="N71" i="2"/>
  <c r="F71" i="2"/>
  <c r="G71" i="2"/>
  <c r="M70" i="2"/>
  <c r="L70" i="2"/>
  <c r="N70" i="2"/>
  <c r="F70" i="2"/>
  <c r="G70" i="2"/>
  <c r="M69" i="2"/>
  <c r="L69" i="2"/>
  <c r="N69" i="2"/>
  <c r="F69" i="2"/>
  <c r="G69" i="2"/>
  <c r="M68" i="2"/>
  <c r="L68" i="2"/>
  <c r="N68" i="2"/>
  <c r="F68" i="2"/>
  <c r="G68" i="2"/>
  <c r="M67" i="2"/>
  <c r="L67" i="2"/>
  <c r="N67" i="2"/>
  <c r="F67" i="2"/>
  <c r="G67" i="2"/>
  <c r="M66" i="2"/>
  <c r="L66" i="2"/>
  <c r="N66" i="2"/>
  <c r="F66" i="2"/>
  <c r="G66" i="2"/>
  <c r="M65" i="2"/>
  <c r="L65" i="2"/>
  <c r="N65" i="2"/>
  <c r="F65" i="2"/>
  <c r="G65" i="2"/>
  <c r="M64" i="2"/>
  <c r="L64" i="2"/>
  <c r="N64" i="2"/>
  <c r="F64" i="2"/>
  <c r="G64" i="2"/>
  <c r="M63" i="2"/>
  <c r="L63" i="2"/>
  <c r="N63" i="2"/>
  <c r="F63" i="2"/>
  <c r="G63" i="2"/>
  <c r="M62" i="2"/>
  <c r="L62" i="2"/>
  <c r="N62" i="2"/>
  <c r="F62" i="2"/>
  <c r="G62" i="2"/>
  <c r="M61" i="2"/>
  <c r="L61" i="2"/>
  <c r="N61" i="2"/>
  <c r="F61" i="2"/>
  <c r="G61" i="2"/>
  <c r="M60" i="2"/>
  <c r="L60" i="2"/>
  <c r="N60" i="2"/>
  <c r="F60" i="2"/>
  <c r="G60" i="2"/>
  <c r="M59" i="2"/>
  <c r="L59" i="2"/>
  <c r="N59" i="2"/>
  <c r="F59" i="2"/>
  <c r="G59" i="2"/>
  <c r="M58" i="2"/>
  <c r="L58" i="2"/>
  <c r="N58" i="2"/>
  <c r="F58" i="2"/>
  <c r="G58" i="2"/>
  <c r="M57" i="2"/>
  <c r="L57" i="2"/>
  <c r="N57" i="2"/>
  <c r="F57" i="2"/>
  <c r="G57" i="2"/>
  <c r="M56" i="2"/>
  <c r="L56" i="2"/>
  <c r="N56" i="2"/>
  <c r="F56" i="2"/>
  <c r="G56" i="2"/>
  <c r="M55" i="2"/>
  <c r="L55" i="2"/>
  <c r="N55" i="2"/>
  <c r="F55" i="2"/>
  <c r="G55" i="2"/>
  <c r="M54" i="2"/>
  <c r="L54" i="2"/>
  <c r="N54" i="2"/>
  <c r="F54" i="2"/>
  <c r="G54" i="2"/>
  <c r="M53" i="2"/>
  <c r="L53" i="2"/>
  <c r="N53" i="2"/>
  <c r="F53" i="2"/>
  <c r="G53" i="2"/>
  <c r="M52" i="2"/>
  <c r="L52" i="2"/>
  <c r="N52" i="2"/>
  <c r="F52" i="2"/>
  <c r="G52" i="2"/>
  <c r="M51" i="2"/>
  <c r="L51" i="2"/>
  <c r="N51" i="2"/>
  <c r="F51" i="2"/>
  <c r="G51" i="2"/>
  <c r="M50" i="2"/>
  <c r="L50" i="2"/>
  <c r="N50" i="2"/>
  <c r="F50" i="2"/>
  <c r="G50" i="2"/>
  <c r="M49" i="2"/>
  <c r="L49" i="2"/>
  <c r="N49" i="2"/>
  <c r="F49" i="2"/>
  <c r="G49" i="2"/>
  <c r="M48" i="2"/>
  <c r="L48" i="2"/>
  <c r="N48" i="2"/>
  <c r="F48" i="2"/>
  <c r="G48" i="2"/>
  <c r="M47" i="2"/>
  <c r="L47" i="2"/>
  <c r="N47" i="2"/>
  <c r="F47" i="2"/>
  <c r="G47" i="2"/>
  <c r="M46" i="2"/>
  <c r="L46" i="2"/>
  <c r="N46" i="2"/>
  <c r="F46" i="2"/>
  <c r="G46" i="2"/>
  <c r="M45" i="2"/>
  <c r="L45" i="2"/>
  <c r="N45" i="2"/>
  <c r="F45" i="2"/>
  <c r="G45" i="2"/>
  <c r="M44" i="2"/>
  <c r="L44" i="2"/>
  <c r="N44" i="2"/>
  <c r="F44" i="2"/>
  <c r="G44" i="2"/>
  <c r="M43" i="2"/>
  <c r="L43" i="2"/>
  <c r="N43" i="2"/>
  <c r="F43" i="2"/>
  <c r="G43" i="2"/>
  <c r="M42" i="2"/>
  <c r="L42" i="2"/>
  <c r="N42" i="2"/>
  <c r="F42" i="2"/>
  <c r="G42" i="2"/>
  <c r="M41" i="2"/>
  <c r="L41" i="2"/>
  <c r="N41" i="2"/>
  <c r="F41" i="2"/>
  <c r="G41" i="2"/>
  <c r="M40" i="2"/>
  <c r="L40" i="2"/>
  <c r="N40" i="2"/>
  <c r="F40" i="2"/>
  <c r="G40" i="2"/>
  <c r="M39" i="2"/>
  <c r="L39" i="2"/>
  <c r="N39" i="2"/>
  <c r="F39" i="2"/>
  <c r="G39" i="2"/>
  <c r="M38" i="2"/>
  <c r="L38" i="2"/>
  <c r="N38" i="2"/>
  <c r="F38" i="2"/>
  <c r="G38" i="2"/>
  <c r="M37" i="2"/>
  <c r="L37" i="2"/>
  <c r="N37" i="2"/>
  <c r="F37" i="2"/>
  <c r="G37" i="2"/>
  <c r="M36" i="2"/>
  <c r="L36" i="2"/>
  <c r="N36" i="2"/>
  <c r="F36" i="2"/>
  <c r="G36" i="2"/>
  <c r="M35" i="2"/>
  <c r="L35" i="2"/>
  <c r="N35" i="2"/>
  <c r="F35" i="2"/>
  <c r="G35" i="2"/>
  <c r="M34" i="2"/>
  <c r="L34" i="2"/>
  <c r="N34" i="2"/>
  <c r="F34" i="2"/>
  <c r="G34" i="2"/>
  <c r="M33" i="2"/>
  <c r="L33" i="2"/>
  <c r="N33" i="2"/>
  <c r="F33" i="2"/>
  <c r="G33" i="2"/>
  <c r="M32" i="2"/>
  <c r="L32" i="2"/>
  <c r="N32" i="2"/>
  <c r="F32" i="2"/>
  <c r="G32" i="2"/>
  <c r="M31" i="2"/>
  <c r="L31" i="2"/>
  <c r="N31" i="2"/>
  <c r="F31" i="2"/>
  <c r="G31" i="2"/>
  <c r="M30" i="2"/>
  <c r="L30" i="2"/>
  <c r="N30" i="2"/>
  <c r="F30" i="2"/>
  <c r="G30" i="2"/>
  <c r="M29" i="2"/>
  <c r="L29" i="2"/>
  <c r="N29" i="2"/>
  <c r="F29" i="2"/>
  <c r="G29" i="2"/>
  <c r="M28" i="2"/>
  <c r="L28" i="2"/>
  <c r="N28" i="2"/>
  <c r="F28" i="2"/>
  <c r="G28" i="2"/>
  <c r="M27" i="2"/>
  <c r="L27" i="2"/>
  <c r="N27" i="2"/>
  <c r="F27" i="2"/>
  <c r="G27" i="2"/>
  <c r="M26" i="2"/>
  <c r="L26" i="2"/>
  <c r="N26" i="2"/>
  <c r="F26" i="2"/>
  <c r="G26" i="2"/>
  <c r="M25" i="2"/>
  <c r="L25" i="2"/>
  <c r="N25" i="2"/>
  <c r="F25" i="2"/>
  <c r="G25" i="2"/>
  <c r="M24" i="2"/>
  <c r="L24" i="2"/>
  <c r="N24" i="2"/>
  <c r="F24" i="2"/>
  <c r="G24" i="2"/>
  <c r="M23" i="2"/>
  <c r="L23" i="2"/>
  <c r="N23" i="2"/>
  <c r="F23" i="2"/>
  <c r="G23" i="2"/>
  <c r="M22" i="2"/>
  <c r="L22" i="2"/>
  <c r="N22" i="2"/>
  <c r="F22" i="2"/>
  <c r="G22" i="2"/>
  <c r="M21" i="2"/>
  <c r="L21" i="2"/>
  <c r="N21" i="2"/>
  <c r="F21" i="2"/>
  <c r="G21" i="2"/>
  <c r="M20" i="2"/>
  <c r="L20" i="2"/>
  <c r="N20" i="2"/>
  <c r="F20" i="2"/>
  <c r="G20" i="2"/>
  <c r="M19" i="2"/>
  <c r="L19" i="2"/>
  <c r="N19" i="2"/>
  <c r="F19" i="2"/>
  <c r="G19" i="2"/>
  <c r="M18" i="2"/>
  <c r="L18" i="2"/>
  <c r="N18" i="2"/>
  <c r="F18" i="2"/>
  <c r="G18" i="2"/>
  <c r="M17" i="2"/>
  <c r="L17" i="2"/>
  <c r="N17" i="2"/>
  <c r="F17" i="2"/>
  <c r="G17" i="2"/>
  <c r="M16" i="2"/>
  <c r="L16" i="2"/>
  <c r="N16" i="2"/>
  <c r="F16" i="2"/>
  <c r="G16" i="2"/>
  <c r="M15" i="2"/>
  <c r="L15" i="2"/>
  <c r="N15" i="2"/>
  <c r="F15" i="2"/>
  <c r="G15" i="2"/>
  <c r="M14" i="2"/>
  <c r="L14" i="2"/>
  <c r="N14" i="2"/>
  <c r="F14" i="2"/>
  <c r="G14" i="2"/>
  <c r="M13" i="2"/>
  <c r="L13" i="2"/>
  <c r="N13" i="2"/>
  <c r="F13" i="2"/>
  <c r="G13" i="2"/>
  <c r="M12" i="2"/>
  <c r="L12" i="2"/>
  <c r="N12" i="2"/>
  <c r="F12" i="2"/>
  <c r="G12" i="2"/>
  <c r="M11" i="2"/>
  <c r="L11" i="2"/>
  <c r="N11" i="2"/>
  <c r="F11" i="2"/>
  <c r="G11" i="2"/>
  <c r="M10" i="2"/>
  <c r="L10" i="2"/>
  <c r="N10" i="2"/>
  <c r="F10" i="2"/>
  <c r="G10" i="2"/>
  <c r="M9" i="2"/>
  <c r="L9" i="2"/>
  <c r="N9" i="2"/>
  <c r="F9" i="2"/>
  <c r="G9" i="2"/>
  <c r="M8" i="2"/>
  <c r="L8" i="2"/>
  <c r="N8" i="2"/>
  <c r="F8" i="2"/>
  <c r="G8" i="2"/>
  <c r="M7" i="2"/>
  <c r="L7" i="2"/>
  <c r="N7" i="2"/>
  <c r="F7" i="2"/>
  <c r="G7" i="2"/>
  <c r="M6" i="2"/>
  <c r="L6" i="2"/>
  <c r="N6" i="2"/>
  <c r="F6" i="2"/>
  <c r="G6" i="2"/>
  <c r="M5" i="2"/>
  <c r="L5" i="2"/>
  <c r="N5" i="2"/>
  <c r="F5" i="2"/>
  <c r="G5" i="2"/>
  <c r="L4" i="2"/>
  <c r="F4" i="2"/>
  <c r="G4" i="2"/>
  <c r="R2" i="2"/>
  <c r="Q2" i="2"/>
  <c r="K2" i="2"/>
  <c r="AC1" i="2"/>
</calcChain>
</file>

<file path=xl/sharedStrings.xml><?xml version="1.0" encoding="utf-8"?>
<sst xmlns="http://schemas.openxmlformats.org/spreadsheetml/2006/main" count="1084" uniqueCount="413">
  <si>
    <t xml:space="preserve">key </t>
  </si>
  <si>
    <t>Inputs from Database</t>
  </si>
  <si>
    <t>Calculated Final Values</t>
  </si>
  <si>
    <t>Calculated Intermediate Values</t>
  </si>
  <si>
    <t>Range Given:</t>
  </si>
  <si>
    <t>Chart/Scatter Plot --- normalized values on x axis</t>
  </si>
  <si>
    <t>y axis values</t>
  </si>
  <si>
    <t xml:space="preserve">                       Normalized Data Best-fit Line Parameters:</t>
  </si>
  <si>
    <t xml:space="preserve">Slope Beta </t>
  </si>
  <si>
    <t>Y-Intercept Alpha</t>
  </si>
  <si>
    <t xml:space="preserve">                                                                                    Transaction Fees:</t>
  </si>
  <si>
    <t xml:space="preserve">Long Term (LT) </t>
  </si>
  <si>
    <t>=(Monthly Rent*12)*(LT Occupancy Rate))</t>
  </si>
  <si>
    <t>Short Term (ST)</t>
  </si>
  <si>
    <t>[(Range*(Example Rent  $ minus $ 10th)) / ($ 90th minus $ 10th)] + .1</t>
  </si>
  <si>
    <t xml:space="preserve">Repeat earlier column for convenience </t>
  </si>
  <si>
    <t xml:space="preserve">=365*(variable cell dollars per night)*(Model forecast occupancy rate) </t>
  </si>
  <si>
    <t xml:space="preserve">= (Revenues Before Transaction fees)*(1 minus transaction  fees)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</si>
  <si>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</si>
  <si>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</si>
  <si>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</si>
  <si>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</si>
  <si>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</si>
  <si>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</si>
  <si>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</si>
  <si>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</si>
  <si>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=(Forecast ST Revenues)*(1 minus transaction  fees)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</si>
  <si>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</si>
  <si>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</si>
  <si>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</si>
  <si>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</si>
  <si>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</si>
  <si>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</si>
  <si>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</si>
  <si>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 xml:space="preserve">ST Example $ Rent </t>
  </si>
  <si>
    <t>ST Example Occupancy Rate</t>
  </si>
  <si>
    <t>ST -  $ 10th percentile rent</t>
  </si>
  <si>
    <t>ST - $ 90th percentile rent</t>
  </si>
  <si>
    <t xml:space="preserve">$ 90th minus $ 10th </t>
  </si>
  <si>
    <t xml:space="preserve">Example $ Rent minus $ 10th </t>
  </si>
  <si>
    <t>ST Example Nightly Rent Normalized to Percentile</t>
  </si>
  <si>
    <t xml:space="preserve"> SOLVER  "Variable Cell" - Rent in Dollars per Night (ST) </t>
  </si>
  <si>
    <t xml:space="preserve">Dollars Normalized to Percentile </t>
  </si>
  <si>
    <t xml:space="preserve">Model forecast occupancy = (Beta*( Dollars Normalized to Percentile)) + Alpha </t>
  </si>
  <si>
    <t>SOLVER "Objective"-  Forecast ST Annual Revenues Before Transaction Fees</t>
  </si>
  <si>
    <t>Forecast ST Annual Revenues After Transaction Fees</t>
  </si>
  <si>
    <t xml:space="preserve">10th Percentile $ Rent </t>
  </si>
  <si>
    <t>1.25*($ 90th - $ 10th)</t>
  </si>
  <si>
    <t xml:space="preserve">$ 10th - (($ 90th - $ 10th)/8)) </t>
  </si>
  <si>
    <t>Optimal Rent</t>
  </si>
  <si>
    <t xml:space="preserve">Correct Forecast Occupancy Rate </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</si>
  <si>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</si>
  <si>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</si>
  <si>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</si>
  <si>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</si>
  <si>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</si>
  <si>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</si>
  <si>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</si>
  <si>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</si>
  <si>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</si>
  <si>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</si>
  <si>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</si>
  <si>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</si>
  <si>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</si>
  <si>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</si>
  <si>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</si>
  <si>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</si>
  <si>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</si>
  <si>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</si>
  <si>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</si>
  <si>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</si>
  <si>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</si>
  <si>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</si>
  <si>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</si>
  <si>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</si>
  <si>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</si>
  <si>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</si>
  <si>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</si>
  <si>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</si>
  <si>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</si>
  <si>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</si>
  <si>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</si>
  <si>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</si>
  <si>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</si>
  <si>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</si>
  <si>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</si>
  <si>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</si>
  <si>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</si>
  <si>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</si>
  <si>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</si>
  <si>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</si>
  <si>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</si>
  <si>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</si>
  <si>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</si>
  <si>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</si>
  <si>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</si>
  <si>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Copy The Watershed Property IDs Column to this column</t>
  </si>
  <si>
    <t xml:space="preserve">Copy "Net Change in Profits, each year thereafter (for next 4 years) " Column to this column </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</si>
  <si>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</si>
  <si>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</si>
  <si>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</si>
  <si>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</si>
  <si>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</si>
  <si>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</si>
  <si>
    <t>1.25*($ 90th - $ 10th)/(2*beta)</t>
  </si>
  <si>
    <t>W171</t>
  </si>
  <si>
    <t>L10126</t>
  </si>
  <si>
    <t>house</t>
  </si>
  <si>
    <t>W172</t>
  </si>
  <si>
    <t>W169</t>
  </si>
  <si>
    <t>apartment</t>
  </si>
  <si>
    <t>W170</t>
  </si>
  <si>
    <t>W175</t>
  </si>
  <si>
    <t>L10130</t>
  </si>
  <si>
    <t>W176</t>
  </si>
  <si>
    <t>W173</t>
  </si>
  <si>
    <t>W174</t>
  </si>
  <si>
    <t>W179</t>
  </si>
  <si>
    <t>L10133</t>
  </si>
  <si>
    <t>W180</t>
  </si>
  <si>
    <t>W177</t>
  </si>
  <si>
    <t>W178</t>
  </si>
  <si>
    <t>W183</t>
  </si>
  <si>
    <t>L10136</t>
  </si>
  <si>
    <t>W184</t>
  </si>
  <si>
    <t>W181</t>
  </si>
  <si>
    <t>W182</t>
  </si>
  <si>
    <t>W37</t>
  </si>
  <si>
    <t>L11419</t>
  </si>
  <si>
    <t>W38</t>
  </si>
  <si>
    <t>W40</t>
  </si>
  <si>
    <t>L11421</t>
  </si>
  <si>
    <t>W41</t>
  </si>
  <si>
    <t>W42</t>
  </si>
  <si>
    <t>W39</t>
  </si>
  <si>
    <t>W44</t>
  </si>
  <si>
    <t>L11427</t>
  </si>
  <si>
    <t>W43</t>
  </si>
  <si>
    <t>W46</t>
  </si>
  <si>
    <t>L11431</t>
  </si>
  <si>
    <t>W47</t>
  </si>
  <si>
    <t>W48</t>
  </si>
  <si>
    <t>W45</t>
  </si>
  <si>
    <t>W50</t>
  </si>
  <si>
    <t>L11434</t>
  </si>
  <si>
    <t>W51</t>
  </si>
  <si>
    <t>W52</t>
  </si>
  <si>
    <t>W49</t>
  </si>
  <si>
    <t>W54</t>
  </si>
  <si>
    <t>L11480</t>
  </si>
  <si>
    <t>W55</t>
  </si>
  <si>
    <t>W56</t>
  </si>
  <si>
    <t>W53</t>
  </si>
  <si>
    <t>W58</t>
  </si>
  <si>
    <t>L11495</t>
  </si>
  <si>
    <t>W59</t>
  </si>
  <si>
    <t>W60</t>
  </si>
  <si>
    <t>W57</t>
  </si>
  <si>
    <t>W207</t>
  </si>
  <si>
    <t>L12252</t>
  </si>
  <si>
    <t>W208</t>
  </si>
  <si>
    <t>W205</t>
  </si>
  <si>
    <t>W206</t>
  </si>
  <si>
    <t>W211</t>
  </si>
  <si>
    <t>L12260</t>
  </si>
  <si>
    <t>W212</t>
  </si>
  <si>
    <t>W209</t>
  </si>
  <si>
    <t>W210</t>
  </si>
  <si>
    <t>W215</t>
  </si>
  <si>
    <t>L12264</t>
  </si>
  <si>
    <t>W216</t>
  </si>
  <si>
    <t>W213</t>
  </si>
  <si>
    <t>W214</t>
  </si>
  <si>
    <t>W235</t>
  </si>
  <si>
    <t>L14416</t>
  </si>
  <si>
    <t>W236</t>
  </si>
  <si>
    <t>W233</t>
  </si>
  <si>
    <t>W234</t>
  </si>
  <si>
    <t>W239</t>
  </si>
  <si>
    <t>L14418</t>
  </si>
  <si>
    <t>W240</t>
  </si>
  <si>
    <t>W237</t>
  </si>
  <si>
    <t>W238</t>
  </si>
  <si>
    <t>W243</t>
  </si>
  <si>
    <t>L14419</t>
  </si>
  <si>
    <t>W244</t>
  </si>
  <si>
    <t>W241</t>
  </si>
  <si>
    <t>W242</t>
  </si>
  <si>
    <t>W103</t>
  </si>
  <si>
    <t>L15257</t>
  </si>
  <si>
    <t>W104</t>
  </si>
  <si>
    <t>W101</t>
  </si>
  <si>
    <t>W102</t>
  </si>
  <si>
    <t>W107</t>
  </si>
  <si>
    <t>L15260</t>
  </si>
  <si>
    <t>W108</t>
  </si>
  <si>
    <t>W105</t>
  </si>
  <si>
    <t>W106</t>
  </si>
  <si>
    <t>W111</t>
  </si>
  <si>
    <t>L15264</t>
  </si>
  <si>
    <t>W112</t>
  </si>
  <si>
    <t>W109</t>
  </si>
  <si>
    <t>W110</t>
  </si>
  <si>
    <t>W115</t>
  </si>
  <si>
    <t>L15278</t>
  </si>
  <si>
    <t>W116</t>
  </si>
  <si>
    <t>W113</t>
  </si>
  <si>
    <t>W114</t>
  </si>
  <si>
    <t>W119</t>
  </si>
  <si>
    <t>L15280</t>
  </si>
  <si>
    <t>W120</t>
  </si>
  <si>
    <t>W117</t>
  </si>
  <si>
    <t>W118</t>
  </si>
  <si>
    <t>W223</t>
  </si>
  <si>
    <t>L16887</t>
  </si>
  <si>
    <t>W224</t>
  </si>
  <si>
    <t>W221</t>
  </si>
  <si>
    <t>W222</t>
  </si>
  <si>
    <t>W219</t>
  </si>
  <si>
    <t>L16888</t>
  </si>
  <si>
    <t>W220</t>
  </si>
  <si>
    <t>W217</t>
  </si>
  <si>
    <t>W218</t>
  </si>
  <si>
    <t>W231</t>
  </si>
  <si>
    <t>L16890</t>
  </si>
  <si>
    <t>W232</t>
  </si>
  <si>
    <t>W229</t>
  </si>
  <si>
    <t>W230</t>
  </si>
  <si>
    <t>W227</t>
  </si>
  <si>
    <t>L16898</t>
  </si>
  <si>
    <t>W228</t>
  </si>
  <si>
    <t>W225</t>
  </si>
  <si>
    <t>W226</t>
  </si>
  <si>
    <t>W62</t>
  </si>
  <si>
    <t>L1734</t>
  </si>
  <si>
    <t>W63</t>
  </si>
  <si>
    <t>W64</t>
  </si>
  <si>
    <t>W61</t>
  </si>
  <si>
    <t>W66</t>
  </si>
  <si>
    <t>L1735</t>
  </si>
  <si>
    <t>W67</t>
  </si>
  <si>
    <t>W68</t>
  </si>
  <si>
    <t>W65</t>
  </si>
  <si>
    <t>W71</t>
  </si>
  <si>
    <t>L1736</t>
  </si>
  <si>
    <t>W72</t>
  </si>
  <si>
    <t>W69</t>
  </si>
  <si>
    <t>W70</t>
  </si>
  <si>
    <t>W74</t>
  </si>
  <si>
    <t>L1737</t>
  </si>
  <si>
    <t>W75</t>
  </si>
  <si>
    <t>W76</t>
  </si>
  <si>
    <t>W73</t>
  </si>
  <si>
    <t>W79</t>
  </si>
  <si>
    <t>L1738</t>
  </si>
  <si>
    <t>W80</t>
  </si>
  <si>
    <t>W77</t>
  </si>
  <si>
    <t>W78</t>
  </si>
  <si>
    <t>W187</t>
  </si>
  <si>
    <t>L1882</t>
  </si>
  <si>
    <t>W188</t>
  </si>
  <si>
    <t>W185</t>
  </si>
  <si>
    <t>W186</t>
  </si>
  <si>
    <t>W191</t>
  </si>
  <si>
    <t>L1883</t>
  </si>
  <si>
    <t>W192</t>
  </si>
  <si>
    <t>W189</t>
  </si>
  <si>
    <t>W190</t>
  </si>
  <si>
    <t>W195</t>
  </si>
  <si>
    <t>L1887</t>
  </si>
  <si>
    <t>W196</t>
  </si>
  <si>
    <t>W193</t>
  </si>
  <si>
    <t>W194</t>
  </si>
  <si>
    <t>W199</t>
  </si>
  <si>
    <t>L1902</t>
  </si>
  <si>
    <t>W200</t>
  </si>
  <si>
    <t>W197</t>
  </si>
  <si>
    <t>W198</t>
  </si>
  <si>
    <t>W203</t>
  </si>
  <si>
    <t>L1916</t>
  </si>
  <si>
    <t>W204</t>
  </si>
  <si>
    <t>W201</t>
  </si>
  <si>
    <t>W202</t>
  </si>
  <si>
    <t>W82</t>
  </si>
  <si>
    <t>L1940</t>
  </si>
  <si>
    <t>W83</t>
  </si>
  <si>
    <t>W84</t>
  </si>
  <si>
    <t>W81</t>
  </si>
  <si>
    <t>W86</t>
  </si>
  <si>
    <t>L1941</t>
  </si>
  <si>
    <t>W87</t>
  </si>
  <si>
    <t>W88</t>
  </si>
  <si>
    <t>W85</t>
  </si>
  <si>
    <t>W90</t>
  </si>
  <si>
    <t>L1942</t>
  </si>
  <si>
    <t>W91</t>
  </si>
  <si>
    <t>W92</t>
  </si>
  <si>
    <t>W89</t>
  </si>
  <si>
    <t>W95</t>
  </si>
  <si>
    <t>L1943</t>
  </si>
  <si>
    <t>W96</t>
  </si>
  <si>
    <t>W93</t>
  </si>
  <si>
    <t>W94</t>
  </si>
  <si>
    <t>W98</t>
  </si>
  <si>
    <t>L1944</t>
  </si>
  <si>
    <t>W99</t>
  </si>
  <si>
    <t>W100</t>
  </si>
  <si>
    <t>W97</t>
  </si>
  <si>
    <t>W131</t>
  </si>
  <si>
    <t>L2314</t>
  </si>
  <si>
    <t>W132</t>
  </si>
  <si>
    <t>W129</t>
  </si>
  <si>
    <t>W130</t>
  </si>
  <si>
    <t>W135</t>
  </si>
  <si>
    <t>L2318</t>
  </si>
  <si>
    <t>W136</t>
  </si>
  <si>
    <t>W133</t>
  </si>
  <si>
    <t>W134</t>
  </si>
  <si>
    <t>W139</t>
  </si>
  <si>
    <t>L2323</t>
  </si>
  <si>
    <t>W140</t>
  </si>
  <si>
    <t>W137</t>
  </si>
  <si>
    <t>W138</t>
  </si>
  <si>
    <t>W143</t>
  </si>
  <si>
    <t>L2325</t>
  </si>
  <si>
    <t>W144</t>
  </si>
  <si>
    <t>W141</t>
  </si>
  <si>
    <t>W142</t>
  </si>
  <si>
    <t>W147</t>
  </si>
  <si>
    <t>L2338</t>
  </si>
  <si>
    <t>W148</t>
  </si>
  <si>
    <t>W145</t>
  </si>
  <si>
    <t>W146</t>
  </si>
  <si>
    <t>W151</t>
  </si>
  <si>
    <t>L3244</t>
  </si>
  <si>
    <t>W152</t>
  </si>
  <si>
    <t>W149</t>
  </si>
  <si>
    <t>W150</t>
  </si>
  <si>
    <t>W155</t>
  </si>
  <si>
    <t>L3256</t>
  </si>
  <si>
    <t>W156</t>
  </si>
  <si>
    <t>W153</t>
  </si>
  <si>
    <t>W154</t>
  </si>
  <si>
    <t>W159</t>
  </si>
  <si>
    <t>L3261</t>
  </si>
  <si>
    <t>W160</t>
  </si>
  <si>
    <t>W157</t>
  </si>
  <si>
    <t>W158</t>
  </si>
  <si>
    <t>W163</t>
  </si>
  <si>
    <t>L3262</t>
  </si>
  <si>
    <t>W164</t>
  </si>
  <si>
    <t>W161</t>
  </si>
  <si>
    <t>W162</t>
  </si>
  <si>
    <t>W167</t>
  </si>
  <si>
    <t>L3264</t>
  </si>
  <si>
    <t>W168</t>
  </si>
  <si>
    <t>W165</t>
  </si>
  <si>
    <t>W166</t>
  </si>
  <si>
    <t>W123</t>
  </si>
  <si>
    <t>L463</t>
  </si>
  <si>
    <t>W124</t>
  </si>
  <si>
    <t>W121</t>
  </si>
  <si>
    <t>W122</t>
  </si>
  <si>
    <t>W127</t>
  </si>
  <si>
    <t>L464</t>
  </si>
  <si>
    <t>W128</t>
  </si>
  <si>
    <t>W125</t>
  </si>
  <si>
    <t>W126</t>
  </si>
  <si>
    <t>W18</t>
  </si>
  <si>
    <t>L4761</t>
  </si>
  <si>
    <t>W19</t>
  </si>
  <si>
    <t>W20</t>
  </si>
  <si>
    <t>W17</t>
  </si>
  <si>
    <t>W22</t>
  </si>
  <si>
    <t>L4765</t>
  </si>
  <si>
    <t>W23</t>
  </si>
  <si>
    <t>W24</t>
  </si>
  <si>
    <t>W21</t>
  </si>
  <si>
    <t>W27</t>
  </si>
  <si>
    <t>L4770</t>
  </si>
  <si>
    <t>W28</t>
  </si>
  <si>
    <t>W25</t>
  </si>
  <si>
    <t>W26</t>
  </si>
  <si>
    <t>W30</t>
  </si>
  <si>
    <t>L4794</t>
  </si>
  <si>
    <t>W31</t>
  </si>
  <si>
    <t>W32</t>
  </si>
  <si>
    <t>W29</t>
  </si>
  <si>
    <t>W34</t>
  </si>
  <si>
    <t>L4804</t>
  </si>
  <si>
    <t>W35</t>
  </si>
  <si>
    <t>W36</t>
  </si>
  <si>
    <t>W33</t>
  </si>
  <si>
    <t>W2</t>
  </si>
  <si>
    <t>L9531</t>
  </si>
  <si>
    <t>W3</t>
  </si>
  <si>
    <t>W4</t>
  </si>
  <si>
    <t>W1</t>
  </si>
  <si>
    <t>W6</t>
  </si>
  <si>
    <t>L9532</t>
  </si>
  <si>
    <t>W7</t>
  </si>
  <si>
    <t>W8</t>
  </si>
  <si>
    <t>W5</t>
  </si>
  <si>
    <t>W11</t>
  </si>
  <si>
    <t>L9533</t>
  </si>
  <si>
    <t>W12</t>
  </si>
  <si>
    <t>W9</t>
  </si>
  <si>
    <t>W10</t>
  </si>
  <si>
    <t>W14</t>
  </si>
  <si>
    <t>L9534</t>
  </si>
  <si>
    <t>W15</t>
  </si>
  <si>
    <t>W16</t>
  </si>
  <si>
    <t>W13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</si>
</sst>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44" formatCode="_(&quot;$&quot;* #,##0.00_);_(&quot;$&quot;* \(#,##0.00\);_(&quot;$&quot;* &quot;-&quot;??_);_(@_)"/>
    <numFmt numFmtId="164" formatCode="0.000"/>
    <numFmt numFmtId="165" formatCode="&quot;$&quot;#,##0.00"/>
  </numFmts>
  <fonts count="11" x14ac:knownFonts="1">
    <font>
      <sz val="12"/>
      <color theme="1"/>
      <name val="Calibri"/>
      <family val="2"/>
      <scheme val="minor"/>
    </font>
    <font>
      <sz val="12"/>
      <color rgb="FF006100"/>
      <name val="Calibri"/>
      <family val="2"/>
      <scheme val="minor"/>
    </font>
    <font>
      <sz val="12"/>
      <color rgb="FF9C6500"/>
      <name val="Calibri"/>
      <family val="2"/>
      <scheme val="minor"/>
    </font>
    <font>
      <sz val="12"/>
      <color rgb="FF3F3F76"/>
      <name val="Calibri"/>
      <family val="2"/>
      <scheme val="minor"/>
    </font>
    <font>
      <b/>
      <sz val="12"/>
      <color theme="1"/>
      <name val="Calibri"/>
      <family val="2"/>
      <scheme val="minor"/>
    </font>
    <font>
      <sz val="12"/>
      <color rgb="FF0000FF"/>
      <name val="Calibri"/>
      <family val="2"/>
      <scheme val="minor"/>
    </font>
    <font>
      <b/>
      <sz val="12"/>
      <color rgb="FF9C6500"/>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top/>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1"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44" fontId="10" fillId="0" borderId="0" applyFont="0" applyFill="0" applyBorder="0" applyAlignment="0" applyProtection="0"/>
  </cellStyleXfs>
  <cellXfs count="77">
    <xf numFmtId="0" fontId="0" fillId="0" borderId="0" xfId="0"/>
    <xf numFmtId="0" fontId="5" fillId="0" borderId="2" xfId="0" applyFont="1" applyBorder="1"/>
    <xf numFmtId="0" fontId="1" fillId="2" borderId="2" xfId="1" applyBorder="1"/>
    <xf numFmtId="0" fontId="2" fillId="3" borderId="2" xfId="2" applyBorder="1"/>
    <xf numFmtId="0" fontId="0" fillId="0" borderId="3" xfId="0" applyBorder="1"/>
    <xf numFmtId="0" fontId="4" fillId="0" borderId="4" xfId="0" applyFont="1" applyBorder="1"/>
    <xf numFmtId="0" fontId="4" fillId="0" borderId="0" xfId="0" quotePrefix="1" applyFont="1" applyFill="1" applyBorder="1"/>
    <xf numFmtId="0" fontId="4" fillId="0" borderId="0" xfId="0" applyFont="1" applyFill="1" applyBorder="1"/>
    <xf numFmtId="9" fontId="4" fillId="0" borderId="4" xfId="0" applyNumberFormat="1" applyFont="1" applyBorder="1"/>
    <xf numFmtId="0" fontId="3" fillId="4" borderId="1" xfId="3"/>
    <xf numFmtId="0" fontId="4" fillId="0" borderId="0" xfId="0" quotePrefix="1" applyFont="1" applyBorder="1"/>
    <xf numFmtId="0" fontId="4" fillId="0" borderId="5" xfId="0" applyFont="1" applyBorder="1"/>
    <xf numFmtId="0" fontId="0" fillId="0" borderId="4" xfId="0" applyBorder="1"/>
    <xf numFmtId="0" fontId="0" fillId="0" borderId="3" xfId="0" quotePrefix="1" applyBorder="1"/>
    <xf numFmtId="0" fontId="4" fillId="0" borderId="7" xfId="0" applyFont="1" applyBorder="1"/>
    <xf numFmtId="0" fontId="2" fillId="3" borderId="5" xfId="2" quotePrefix="1" applyBorder="1"/>
    <xf numFmtId="0" fontId="1" fillId="2" borderId="8" xfId="1" quotePrefix="1" applyBorder="1"/>
    <xf numFmtId="0" fontId="0" fillId="0" borderId="5" xfId="0" applyBorder="1"/>
    <xf numFmtId="0" fontId="2" fillId="3" borderId="6" xfId="2" applyBorder="1"/>
    <xf numFmtId="0" fontId="2" fillId="3" borderId="5" xfId="2" applyBorder="1"/>
    <xf numFmtId="0" fontId="2" fillId="3" borderId="8" xfId="2" quotePrefix="1" applyBorder="1"/>
    <xf numFmtId="0" fontId="2" fillId="3" borderId="9" xfId="2" quotePrefix="1" applyBorder="1"/>
    <xf numFmtId="0" fontId="1" fillId="2" borderId="5" xfId="1" quotePrefix="1" applyBorder="1"/>
    <xf numFmtId="0" fontId="0" fillId="0" borderId="0" xfId="0" applyBorder="1"/>
    <xf numFmtId="0" fontId="5" fillId="0" borderId="7" xfId="0" applyFont="1" applyBorder="1"/>
    <xf numFmtId="0" fontId="1" fillId="2" borderId="2" xfId="1" applyFont="1" applyBorder="1"/>
    <xf numFmtId="0" fontId="5" fillId="0" borderId="10" xfId="0" applyFont="1" applyBorder="1"/>
    <xf numFmtId="0" fontId="2" fillId="3" borderId="11" xfId="2" applyBorder="1"/>
    <xf numFmtId="0" fontId="2" fillId="3" borderId="7" xfId="2" applyBorder="1"/>
    <xf numFmtId="0" fontId="2" fillId="3" borderId="12" xfId="2" applyBorder="1"/>
    <xf numFmtId="0" fontId="1" fillId="2" borderId="14" xfId="1" applyBorder="1"/>
    <xf numFmtId="0" fontId="0" fillId="0" borderId="12" xfId="0" applyBorder="1"/>
    <xf numFmtId="0" fontId="2" fillId="3" borderId="13" xfId="2" applyBorder="1"/>
    <xf numFmtId="2" fontId="2" fillId="3" borderId="12" xfId="2" applyNumberFormat="1" applyBorder="1"/>
    <xf numFmtId="0" fontId="6" fillId="3" borderId="12" xfId="2" applyFont="1" applyBorder="1"/>
    <xf numFmtId="0" fontId="6" fillId="3" borderId="14" xfId="2" applyFont="1" applyBorder="1"/>
    <xf numFmtId="0" fontId="6" fillId="3" borderId="12" xfId="2" quotePrefix="1" applyFont="1" applyBorder="1"/>
    <xf numFmtId="0" fontId="6" fillId="3" borderId="15" xfId="2" applyFont="1" applyBorder="1"/>
    <xf numFmtId="0" fontId="7" fillId="2" borderId="12" xfId="1" applyFont="1" applyBorder="1"/>
    <xf numFmtId="0" fontId="0" fillId="0" borderId="7" xfId="0" applyBorder="1"/>
    <xf numFmtId="0" fontId="1" fillId="2" borderId="9" xfId="1" applyBorder="1"/>
    <xf numFmtId="0" fontId="5" fillId="0" borderId="5" xfId="0" applyFont="1" applyBorder="1"/>
    <xf numFmtId="0" fontId="4" fillId="0" borderId="2" xfId="0" quotePrefix="1" applyFont="1" applyFill="1" applyBorder="1"/>
    <xf numFmtId="0" fontId="4" fillId="0" borderId="11" xfId="0" applyFont="1" applyBorder="1"/>
    <xf numFmtId="0" fontId="4" fillId="0" borderId="10" xfId="0" quotePrefix="1" applyFont="1" applyBorder="1"/>
    <xf numFmtId="0" fontId="1" fillId="2" borderId="16" xfId="1" applyBorder="1"/>
    <xf numFmtId="0" fontId="5" fillId="0" borderId="3" xfId="0" applyFont="1" applyBorder="1"/>
    <xf numFmtId="0" fontId="5" fillId="0" borderId="9" xfId="0" applyFont="1" applyBorder="1"/>
    <xf numFmtId="0" fontId="1" fillId="2" borderId="5" xfId="1" quotePrefix="1" applyFont="1" applyBorder="1"/>
    <xf numFmtId="0" fontId="1" fillId="2" borderId="15" xfId="1" applyBorder="1"/>
    <xf numFmtId="0" fontId="5" fillId="0" borderId="12" xfId="0" applyFont="1" applyBorder="1"/>
    <xf numFmtId="0" fontId="5" fillId="0" borderId="15" xfId="0" applyFont="1" applyBorder="1"/>
    <xf numFmtId="0" fontId="4" fillId="0" borderId="2" xfId="0" applyFont="1" applyBorder="1"/>
    <xf numFmtId="0" fontId="2" fillId="3" borderId="3" xfId="2" applyBorder="1"/>
    <xf numFmtId="6" fontId="0" fillId="0" borderId="3" xfId="0" applyNumberFormat="1" applyBorder="1"/>
    <xf numFmtId="38" fontId="0" fillId="0" borderId="12" xfId="0" applyNumberFormat="1" applyBorder="1"/>
    <xf numFmtId="6" fontId="0" fillId="0" borderId="12" xfId="0" applyNumberFormat="1" applyBorder="1"/>
    <xf numFmtId="9" fontId="0" fillId="0" borderId="12" xfId="0" applyNumberFormat="1" applyBorder="1"/>
    <xf numFmtId="0" fontId="3" fillId="4" borderId="5" xfId="3" applyBorder="1"/>
    <xf numFmtId="0" fontId="3" fillId="4" borderId="3" xfId="3" applyBorder="1"/>
    <xf numFmtId="0" fontId="3" fillId="4" borderId="12" xfId="3" applyBorder="1"/>
    <xf numFmtId="0" fontId="6" fillId="3" borderId="2" xfId="2" applyFont="1" applyBorder="1"/>
    <xf numFmtId="0" fontId="6" fillId="3" borderId="10" xfId="2" applyFont="1" applyBorder="1"/>
    <xf numFmtId="0" fontId="6" fillId="3" borderId="7" xfId="2" applyFont="1" applyBorder="1"/>
    <xf numFmtId="0" fontId="6" fillId="3" borderId="0" xfId="2" applyFont="1" applyBorder="1"/>
    <xf numFmtId="164" fontId="0" fillId="0" borderId="0" xfId="0" applyNumberFormat="1"/>
    <xf numFmtId="2" fontId="0" fillId="0" borderId="0" xfId="0" applyNumberFormat="1"/>
    <xf numFmtId="10" fontId="0" fillId="0" borderId="0" xfId="0" applyNumberFormat="1"/>
    <xf numFmtId="165" fontId="0" fillId="0" borderId="4" xfId="0" applyNumberFormat="1" applyBorder="1"/>
    <xf numFmtId="165" fontId="0" fillId="0" borderId="0" xfId="8" applyNumberFormat="1" applyFont="1"/>
    <xf numFmtId="165" fontId="0" fillId="0" borderId="4" xfId="8" applyNumberFormat="1" applyFont="1" applyBorder="1"/>
    <xf numFmtId="165" fontId="0" fillId="0" borderId="0" xfId="0" applyNumberFormat="1"/>
    <xf numFmtId="8" fontId="0" fillId="0" borderId="0" xfId="0" applyNumberFormat="1"/>
    <xf numFmtId="165" fontId="0" fillId="0" borderId="0" xfId="0" applyNumberFormat="1" applyBorder="1"/>
    <xf numFmtId="0" fontId="0" fillId="0" borderId="0" xfId="0" applyNumberFormat="1"/>
    <xf numFmtId="165" fontId="0" fillId="0" borderId="0" xfId="0" applyNumberFormat="1" applyFill="1" applyBorder="1"/>
    <xf numFmtId="0" fontId="6" fillId="3" borderId="7" xfId="2" applyNumberFormat="1" applyFont="1" applyBorder="1"/>
  </cellXfs>
  <cellStyles count="9">
    <cellStyle name="Currency" xfId="8" builtinId="4"/>
    <cellStyle name="Followed Hyperlink" xfId="5" builtinId="9" hidden="1"/>
    <cellStyle name="Followed Hyperlink" xfId="7" builtinId="9" hidden="1"/>
    <cellStyle name="Good" xfId="1" builtinId="26"/>
    <cellStyle name="Hyperlink" xfId="4" builtinId="8" hidden="1"/>
    <cellStyle name="Hyperlink" xfId="6" builtinId="8" hidden="1"/>
    <cellStyle name="Input" xfId="3" builtinId="20"/>
    <cellStyle name="Neutral" xfId="2" builtinId="2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247"/>
  <sheetViews>
    <sheetView topLeftCell="AN1" workbookViewId="0">
      <selection activeCell="AP4" sqref="AP4"/>
    </sheetView>
  </sheetViews>
  <sheetFormatPr defaultColWidth="11" defaultRowHeight="15.75" x14ac:dyDescent="0.25"/>
  <cols>
    <col min="1" max="1" width="22.125" customWidth="1"/>
    <col min="3" max="3" width="38.5" customWidth="1"/>
    <col min="4" max="4" width="26.125" customWidth="1"/>
    <col min="5" max="5" width="33.875" customWidth="1"/>
    <col min="6" max="6" width="18.125" customWidth="1"/>
    <col min="7" max="7" width="39.125" style="4" customWidth="1"/>
    <col min="8" max="8" width="21.5" customWidth="1"/>
    <col min="9" max="9" width="25.625" customWidth="1"/>
    <col min="10" max="10" width="28" customWidth="1"/>
    <col min="11" max="11" width="27.875" style="12" customWidth="1"/>
    <col min="12" max="12" width="18.5" customWidth="1"/>
    <col min="13" max="13" width="27.625" customWidth="1"/>
    <col min="14" max="14" width="62.375" customWidth="1"/>
    <col min="15" max="15" width="35.375" style="12" customWidth="1"/>
    <col min="16" max="16" width="47.5" customWidth="1"/>
    <col min="17" max="17" width="35" customWidth="1"/>
    <col min="18" max="18" width="77.375" customWidth="1"/>
    <col min="19" max="19" width="64.375" customWidth="1"/>
    <col min="20" max="20" width="56.125" style="12" customWidth="1"/>
    <col min="21" max="21" width="54.125" style="4" customWidth="1"/>
    <col min="22" max="22" width="28.875" customWidth="1"/>
    <col min="23" max="23" width="27.375" customWidth="1"/>
    <col min="24" max="24" width="26.125" customWidth="1"/>
    <col min="25" max="25" width="61.5" customWidth="1"/>
    <col min="26" max="26" width="69.375" customWidth="1"/>
    <col min="27" max="27" width="76" customWidth="1"/>
    <col min="28" max="28" width="62" customWidth="1"/>
    <col min="29" max="29" width="68.875" customWidth="1"/>
    <col min="30" max="30" width="46.625" style="12" customWidth="1"/>
    <col min="31" max="31" width="42.375" customWidth="1"/>
    <col min="32" max="32" width="70.875" customWidth="1"/>
    <col min="33" max="33" width="67.125" style="4" customWidth="1"/>
    <col min="34" max="34" width="70" customWidth="1"/>
    <col min="35" max="35" width="47.375" customWidth="1"/>
    <col min="36" max="36" width="51.625" customWidth="1"/>
    <col min="37" max="37" width="69" customWidth="1"/>
    <col min="38" max="38" width="99.375" customWidth="1"/>
    <col min="39" max="39" width="63.375" customWidth="1"/>
    <col min="40" max="40" width="67" customWidth="1"/>
    <col min="41" max="41" width="65.5" customWidth="1"/>
    <col min="42" max="42" width="73" customWidth="1"/>
  </cols>
  <sheetData>
    <row r="1" spans="1:96" x14ac:dyDescent="0.25">
      <c r="B1" t="s">
        <v>0</v>
      </c>
      <c r="C1" s="1" t="s">
        <v>1</v>
      </c>
      <c r="D1" s="2" t="s">
        <v>2</v>
      </c>
      <c r="E1" s="3" t="s">
        <v>3</v>
      </c>
      <c r="K1" s="5" t="s">
        <v>4</v>
      </c>
      <c r="N1" s="40" t="s">
        <v>5</v>
      </c>
      <c r="O1" s="41" t="s">
        <v>6</v>
      </c>
      <c r="P1" s="42" t="s">
        <v>7</v>
      </c>
      <c r="Q1" s="7" t="s">
        <v>8</v>
      </c>
      <c r="R1" s="7" t="s">
        <v>9</v>
      </c>
      <c r="S1" s="6" t="s">
        <v>10</v>
      </c>
      <c r="T1" s="8">
        <v>0.4</v>
      </c>
      <c r="U1" s="9" t="s">
        <v>51</v>
      </c>
      <c r="V1" s="43" t="s">
        <v>52</v>
      </c>
      <c r="W1" s="14"/>
      <c r="X1" s="14"/>
      <c r="Y1" s="44"/>
      <c r="Z1" s="10" t="s">
        <v>53</v>
      </c>
      <c r="AA1" s="10"/>
      <c r="AB1" s="10"/>
      <c r="AC1" s="11">
        <f>(0.1*Q2) +R2</f>
        <v>0.77146000000000003</v>
      </c>
      <c r="AG1"/>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row>
    <row r="2" spans="1:96" x14ac:dyDescent="0.25">
      <c r="E2" t="s">
        <v>11</v>
      </c>
      <c r="F2">
        <v>0.97299999999999998</v>
      </c>
      <c r="G2" s="13" t="s">
        <v>12</v>
      </c>
      <c r="H2" t="s">
        <v>13</v>
      </c>
      <c r="K2" s="5">
        <f>0.9-0.1</f>
        <v>0.8</v>
      </c>
      <c r="N2" s="45" t="s">
        <v>14</v>
      </c>
      <c r="O2" s="46" t="s">
        <v>15</v>
      </c>
      <c r="Q2" s="14">
        <f>-0.7914</f>
        <v>-0.79139999999999999</v>
      </c>
      <c r="R2" s="14">
        <f>0.8506</f>
        <v>0.85060000000000002</v>
      </c>
      <c r="S2" s="15" t="s">
        <v>16</v>
      </c>
      <c r="T2" s="16" t="s">
        <v>17</v>
      </c>
      <c r="U2" s="17" t="s">
        <v>18</v>
      </c>
      <c r="V2" s="18" t="s">
        <v>19</v>
      </c>
      <c r="W2" s="19" t="s">
        <v>20</v>
      </c>
      <c r="X2" s="19" t="s">
        <v>21</v>
      </c>
      <c r="Y2" s="15" t="s">
        <v>22</v>
      </c>
      <c r="Z2" s="15" t="s">
        <v>23</v>
      </c>
      <c r="AA2" s="20" t="s">
        <v>24</v>
      </c>
      <c r="AB2" s="15" t="s">
        <v>25</v>
      </c>
      <c r="AC2" s="21" t="s">
        <v>54</v>
      </c>
      <c r="AD2" s="22" t="s">
        <v>26</v>
      </c>
      <c r="AE2" s="47" t="s">
        <v>55</v>
      </c>
      <c r="AF2" s="15" t="s">
        <v>56</v>
      </c>
      <c r="AG2"/>
      <c r="AH2" s="15" t="s">
        <v>57</v>
      </c>
      <c r="AI2" s="15" t="s">
        <v>58</v>
      </c>
      <c r="AJ2" s="15" t="s">
        <v>59</v>
      </c>
      <c r="AK2" s="15" t="s">
        <v>60</v>
      </c>
      <c r="AL2" s="15" t="s">
        <v>61</v>
      </c>
      <c r="AM2" s="48" t="s">
        <v>62</v>
      </c>
      <c r="AN2" s="48" t="s">
        <v>63</v>
      </c>
      <c r="AO2" s="48" t="s">
        <v>64</v>
      </c>
      <c r="AP2" s="48" t="s">
        <v>65</v>
      </c>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row>
    <row r="3" spans="1:96" s="39" customFormat="1" x14ac:dyDescent="0.25">
      <c r="A3" s="24" t="s">
        <v>27</v>
      </c>
      <c r="B3" s="24" t="s">
        <v>28</v>
      </c>
      <c r="C3" s="24" t="s">
        <v>29</v>
      </c>
      <c r="D3" s="24" t="s">
        <v>30</v>
      </c>
      <c r="E3" s="24" t="s">
        <v>31</v>
      </c>
      <c r="F3" s="24" t="s">
        <v>32</v>
      </c>
      <c r="G3" s="25" t="s">
        <v>33</v>
      </c>
      <c r="H3" s="24" t="s">
        <v>34</v>
      </c>
      <c r="I3" s="24" t="s">
        <v>35</v>
      </c>
      <c r="J3" s="24" t="s">
        <v>36</v>
      </c>
      <c r="K3" s="26" t="s">
        <v>37</v>
      </c>
      <c r="L3" s="3" t="s">
        <v>38</v>
      </c>
      <c r="M3" s="27" t="s">
        <v>39</v>
      </c>
      <c r="N3" s="49" t="s">
        <v>40</v>
      </c>
      <c r="O3" s="50" t="s">
        <v>35</v>
      </c>
      <c r="P3" s="28" t="s">
        <v>41</v>
      </c>
      <c r="Q3" s="28" t="s">
        <v>42</v>
      </c>
      <c r="R3" s="28" t="s">
        <v>43</v>
      </c>
      <c r="S3" s="29" t="s">
        <v>44</v>
      </c>
      <c r="T3" s="30" t="s">
        <v>45</v>
      </c>
      <c r="U3" s="31" t="s">
        <v>46</v>
      </c>
      <c r="V3" s="32" t="s">
        <v>47</v>
      </c>
      <c r="W3" s="29" t="s">
        <v>48</v>
      </c>
      <c r="X3" s="33" t="s">
        <v>104</v>
      </c>
      <c r="Y3" s="34" t="s">
        <v>49</v>
      </c>
      <c r="Z3" s="34" t="s">
        <v>66</v>
      </c>
      <c r="AA3" s="35" t="s">
        <v>67</v>
      </c>
      <c r="AB3" s="36" t="s">
        <v>50</v>
      </c>
      <c r="AC3" s="37" t="s">
        <v>68</v>
      </c>
      <c r="AD3" s="38" t="s">
        <v>45</v>
      </c>
      <c r="AE3" s="51" t="s">
        <v>33</v>
      </c>
      <c r="AF3" s="34" t="s">
        <v>69</v>
      </c>
      <c r="AG3"/>
      <c r="AH3" s="34" t="s">
        <v>70</v>
      </c>
      <c r="AI3" s="34" t="s">
        <v>71</v>
      </c>
      <c r="AJ3" s="34" t="s">
        <v>72</v>
      </c>
      <c r="AK3" s="34" t="s">
        <v>73</v>
      </c>
      <c r="AL3" s="34" t="s">
        <v>74</v>
      </c>
      <c r="AM3" s="38" t="s">
        <v>75</v>
      </c>
      <c r="AN3" s="38" t="s">
        <v>76</v>
      </c>
      <c r="AO3" s="38" t="s">
        <v>77</v>
      </c>
      <c r="AP3" s="38" t="s">
        <v>78</v>
      </c>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row>
    <row r="4" spans="1:96" x14ac:dyDescent="0.25">
      <c r="A4" t="s">
        <v>105</v>
      </c>
      <c r="B4" t="s">
        <v>106</v>
      </c>
      <c r="C4" t="s">
        <v>107</v>
      </c>
      <c r="D4">
        <v>1</v>
      </c>
      <c r="E4">
        <v>1300</v>
      </c>
      <c r="F4" s="65">
        <f t="shared" ref="F4:F67" si="0">36/37</f>
        <v>0.97297297297297303</v>
      </c>
      <c r="G4" s="4">
        <f t="shared" ref="G4:G67" si="1">E4*12*F4</f>
        <v>15178.378378378378</v>
      </c>
      <c r="H4">
        <v>257</v>
      </c>
      <c r="I4">
        <v>0.55069999999999997</v>
      </c>
      <c r="J4">
        <v>155</v>
      </c>
      <c r="K4">
        <v>494</v>
      </c>
      <c r="L4">
        <f>K4-J4</f>
        <v>339</v>
      </c>
      <c r="M4">
        <f>H4-J4</f>
        <v>102</v>
      </c>
      <c r="N4" s="66">
        <f t="shared" ref="N4:N68" si="2">0.1+(0.8*M4/L4)</f>
        <v>0.34070796460176994</v>
      </c>
      <c r="O4" s="66">
        <v>0.55069999999999997</v>
      </c>
      <c r="P4" s="66">
        <v>283.97709833270176</v>
      </c>
      <c r="Q4" s="67">
        <f>0.1+(0.8*(P4-J4)/L4)</f>
        <v>0.40437073352849973</v>
      </c>
      <c r="R4" s="67">
        <f>$Q$2*Q4+$R$2</f>
        <v>0.53058100148554532</v>
      </c>
      <c r="S4" s="68">
        <f>365*P4*R4</f>
        <v>54995.591429798289</v>
      </c>
      <c r="T4" s="68">
        <f>S4*(1-$T$1)</f>
        <v>32997.354857878971</v>
      </c>
      <c r="U4">
        <v>155</v>
      </c>
      <c r="V4" s="66">
        <v>423.75</v>
      </c>
      <c r="W4" s="66">
        <v>112.625</v>
      </c>
      <c r="X4" s="66">
        <v>-267.72175890826384</v>
      </c>
      <c r="Y4" s="66">
        <v>284.03662812736923</v>
      </c>
      <c r="Z4" s="66">
        <v>284.03662812736923</v>
      </c>
      <c r="AA4" s="66">
        <v>0.40451121681975039</v>
      </c>
      <c r="AB4" s="66">
        <v>0.53046982300884959</v>
      </c>
      <c r="AC4" s="69">
        <v>54995.593845525938</v>
      </c>
      <c r="AD4" s="70">
        <f>T4</f>
        <v>32997.354857878971</v>
      </c>
      <c r="AE4" s="71">
        <v>15178.378378378378</v>
      </c>
      <c r="AF4" s="71">
        <f>AD4-AE4</f>
        <v>17818.97647950059</v>
      </c>
      <c r="AG4" s="52" t="s">
        <v>79</v>
      </c>
      <c r="AH4" s="72">
        <f>AB4*(365/$AG$23)*$AG$21</f>
        <v>6454.0495132743372</v>
      </c>
      <c r="AI4" s="72">
        <f>-$AG$7-$AG$13-AH4</f>
        <v>-40054.049513274338</v>
      </c>
      <c r="AJ4" s="72">
        <f>-$AG$13-AH4-$AG$18</f>
        <v>-16054.049513274338</v>
      </c>
      <c r="AK4" s="73">
        <f>-$AG$7/($AG$9-0)-$AG$13-AH4</f>
        <v>-16054.049513274338</v>
      </c>
      <c r="AL4" s="73">
        <f>-$AG$7/($AG$9-0)-$AG$13-AH4-$AG$18</f>
        <v>-22054.049513274338</v>
      </c>
      <c r="AM4" s="73">
        <f>AF4+AI4</f>
        <v>-22235.073033773748</v>
      </c>
      <c r="AN4" s="73">
        <f>AF4+AJ4</f>
        <v>1764.9269662262523</v>
      </c>
      <c r="AO4" s="73">
        <f>AF4+AK4</f>
        <v>1764.9269662262523</v>
      </c>
      <c r="AP4" s="73">
        <f>AF4+AL4</f>
        <v>-4235.0730337737477</v>
      </c>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row>
    <row r="5" spans="1:96" x14ac:dyDescent="0.25">
      <c r="A5" t="s">
        <v>108</v>
      </c>
      <c r="B5" t="s">
        <v>106</v>
      </c>
      <c r="C5" t="s">
        <v>107</v>
      </c>
      <c r="D5">
        <v>2</v>
      </c>
      <c r="E5">
        <v>1800</v>
      </c>
      <c r="F5" s="65">
        <f t="shared" si="0"/>
        <v>0.97297297297297303</v>
      </c>
      <c r="G5" s="4">
        <f t="shared" si="1"/>
        <v>21016.216216216217</v>
      </c>
      <c r="H5">
        <v>286</v>
      </c>
      <c r="I5">
        <v>0.4521</v>
      </c>
      <c r="J5">
        <v>151</v>
      </c>
      <c r="K5">
        <v>391</v>
      </c>
      <c r="L5">
        <f t="shared" ref="L5:L68" si="3">K5-J5</f>
        <v>240</v>
      </c>
      <c r="M5">
        <f t="shared" ref="M5:M68" si="4">H5-J5</f>
        <v>135</v>
      </c>
      <c r="N5" s="66">
        <f t="shared" si="2"/>
        <v>0.55000000000000004</v>
      </c>
      <c r="O5" s="66">
        <v>0.4521</v>
      </c>
      <c r="P5" s="66">
        <v>151</v>
      </c>
      <c r="Q5" s="67">
        <f t="shared" ref="Q5:Q68" si="5">0.1+(0.8*(P5-J5)/L5)</f>
        <v>0.1</v>
      </c>
      <c r="R5" s="67">
        <f t="shared" ref="R5:R68" si="6">$Q$2*Q5+$R$2</f>
        <v>0.77146000000000003</v>
      </c>
      <c r="S5" s="68">
        <f t="shared" ref="S5:S68" si="7">365*P5*R5</f>
        <v>42519.017899999999</v>
      </c>
      <c r="T5" s="68">
        <f t="shared" ref="T5:T68" si="8">S5*(1-$T$1)</f>
        <v>25511.410739999999</v>
      </c>
      <c r="U5">
        <v>151</v>
      </c>
      <c r="V5" s="66">
        <v>300</v>
      </c>
      <c r="W5" s="66">
        <v>121</v>
      </c>
      <c r="X5" s="66">
        <v>-189.53752843062927</v>
      </c>
      <c r="Y5" s="66">
        <v>221.72062168309327</v>
      </c>
      <c r="Z5" s="66">
        <v>221.72062168309327</v>
      </c>
      <c r="AA5" s="66">
        <v>0.3357354056103109</v>
      </c>
      <c r="AB5" s="66">
        <v>0.58489900000000006</v>
      </c>
      <c r="AC5" s="69">
        <v>47334.722014164152</v>
      </c>
      <c r="AD5" s="70">
        <f t="shared" ref="AD5:AD68" si="9">T5</f>
        <v>25511.410739999999</v>
      </c>
      <c r="AE5" s="71">
        <v>21016.216216216217</v>
      </c>
      <c r="AF5" s="71">
        <f t="shared" ref="AF5:AF68" si="10">AD5-AE5</f>
        <v>4495.1945237837826</v>
      </c>
      <c r="AG5" s="53"/>
      <c r="AH5" s="72">
        <f t="shared" ref="AH5:AH68" si="11">AB5*(365/$AG$23)*$AG$21</f>
        <v>7116.2711666666683</v>
      </c>
      <c r="AI5" s="72">
        <f t="shared" ref="AI5:AI68" si="12">-$AG$7-$AG$13-AH5</f>
        <v>-40716.271166666666</v>
      </c>
      <c r="AJ5" s="72">
        <f>-$AG$13-AH5-$AG$18</f>
        <v>-16716.271166666669</v>
      </c>
      <c r="AK5" s="73">
        <f t="shared" ref="AK5:AK68" si="13">-$AG$7/($AG$9-0)-$AG$13-AH5</f>
        <v>-16716.271166666669</v>
      </c>
      <c r="AL5" s="73">
        <f t="shared" ref="AL5:AL68" si="14">-$AG$7/($AG$9-0)-$AG$13-AH5-$AG$18</f>
        <v>-22716.271166666669</v>
      </c>
      <c r="AM5" s="73">
        <f t="shared" ref="AM5:AM68" si="15">AF5+AI5</f>
        <v>-36221.076642882879</v>
      </c>
      <c r="AN5" s="73">
        <f t="shared" ref="AN5:AN68" si="16">AF5+AJ5</f>
        <v>-12221.076642882887</v>
      </c>
      <c r="AO5" s="73">
        <f t="shared" ref="AO5:AO68" si="17">AF5+AK5</f>
        <v>-12221.076642882887</v>
      </c>
      <c r="AP5" s="73">
        <f t="shared" ref="AP5:AP68" si="18">AF5+AL5</f>
        <v>-18221.076642882887</v>
      </c>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row>
    <row r="6" spans="1:96" x14ac:dyDescent="0.25">
      <c r="A6" t="s">
        <v>109</v>
      </c>
      <c r="B6" t="s">
        <v>106</v>
      </c>
      <c r="C6" t="s">
        <v>110</v>
      </c>
      <c r="D6">
        <v>1</v>
      </c>
      <c r="E6">
        <v>1000</v>
      </c>
      <c r="F6" s="65">
        <f t="shared" si="0"/>
        <v>0.97297297297297303</v>
      </c>
      <c r="G6" s="4">
        <f t="shared" si="1"/>
        <v>11675.675675675677</v>
      </c>
      <c r="H6">
        <v>229</v>
      </c>
      <c r="I6">
        <v>0.58899999999999997</v>
      </c>
      <c r="J6">
        <v>91</v>
      </c>
      <c r="K6">
        <v>342</v>
      </c>
      <c r="L6">
        <f t="shared" si="3"/>
        <v>251</v>
      </c>
      <c r="M6">
        <f t="shared" si="4"/>
        <v>138</v>
      </c>
      <c r="N6" s="66">
        <f t="shared" si="2"/>
        <v>0.53984063745019928</v>
      </c>
      <c r="O6" s="66">
        <v>0.58899999999999997</v>
      </c>
      <c r="P6" s="66">
        <v>100</v>
      </c>
      <c r="Q6" s="67">
        <f t="shared" si="5"/>
        <v>0.12868525896414343</v>
      </c>
      <c r="R6" s="67">
        <f t="shared" si="6"/>
        <v>0.74875848605577688</v>
      </c>
      <c r="S6" s="68">
        <f t="shared" si="7"/>
        <v>27329.684741035857</v>
      </c>
      <c r="T6" s="68">
        <f t="shared" si="8"/>
        <v>16397.810844621512</v>
      </c>
      <c r="U6">
        <v>91</v>
      </c>
      <c r="V6" s="66">
        <v>313.75</v>
      </c>
      <c r="W6" s="66">
        <v>59.625</v>
      </c>
      <c r="X6" s="66">
        <v>-198.22466515036643</v>
      </c>
      <c r="Y6" s="66">
        <v>198.42240017690168</v>
      </c>
      <c r="Z6" s="66">
        <v>198.42240017690168</v>
      </c>
      <c r="AA6" s="66">
        <v>0.44238215195825237</v>
      </c>
      <c r="AB6" s="66">
        <v>0.50049876494023904</v>
      </c>
      <c r="AC6" s="69">
        <v>36248.210672131259</v>
      </c>
      <c r="AD6" s="70">
        <f t="shared" si="9"/>
        <v>16397.810844621512</v>
      </c>
      <c r="AE6" s="71">
        <v>11675.675675675677</v>
      </c>
      <c r="AF6" s="71">
        <f t="shared" si="10"/>
        <v>4722.1351689458352</v>
      </c>
      <c r="AG6" s="17" t="s">
        <v>80</v>
      </c>
      <c r="AH6" s="72">
        <f t="shared" si="11"/>
        <v>6089.4016401062418</v>
      </c>
      <c r="AI6" s="72">
        <f t="shared" si="12"/>
        <v>-39689.40164010624</v>
      </c>
      <c r="AJ6" s="72">
        <f>-$AG$13-AH6-$AG$18</f>
        <v>-15689.401640106242</v>
      </c>
      <c r="AK6" s="73">
        <f t="shared" si="13"/>
        <v>-15689.401640106242</v>
      </c>
      <c r="AL6" s="73">
        <f t="shared" si="14"/>
        <v>-21689.40164010624</v>
      </c>
      <c r="AM6" s="73">
        <f t="shared" si="15"/>
        <v>-34967.266471160401</v>
      </c>
      <c r="AN6" s="73">
        <f t="shared" si="16"/>
        <v>-10967.266471160407</v>
      </c>
      <c r="AO6" s="73">
        <f t="shared" si="17"/>
        <v>-10967.266471160407</v>
      </c>
      <c r="AP6" s="73">
        <f t="shared" si="18"/>
        <v>-16967.266471160405</v>
      </c>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row>
    <row r="7" spans="1:96" x14ac:dyDescent="0.25">
      <c r="A7" t="s">
        <v>111</v>
      </c>
      <c r="B7" t="s">
        <v>106</v>
      </c>
      <c r="C7" t="s">
        <v>110</v>
      </c>
      <c r="D7">
        <v>2</v>
      </c>
      <c r="E7">
        <v>1400</v>
      </c>
      <c r="F7" s="65">
        <f t="shared" si="0"/>
        <v>0.97297297297297303</v>
      </c>
      <c r="G7" s="4">
        <f t="shared" si="1"/>
        <v>16345.945945945947</v>
      </c>
      <c r="H7">
        <v>322</v>
      </c>
      <c r="I7">
        <v>0.2712</v>
      </c>
      <c r="J7">
        <v>168</v>
      </c>
      <c r="K7">
        <v>392</v>
      </c>
      <c r="L7">
        <f t="shared" si="3"/>
        <v>224</v>
      </c>
      <c r="M7">
        <f t="shared" si="4"/>
        <v>154</v>
      </c>
      <c r="N7" s="66">
        <f t="shared" si="2"/>
        <v>0.65</v>
      </c>
      <c r="O7" s="66">
        <v>0.2712</v>
      </c>
      <c r="P7" s="66">
        <v>168</v>
      </c>
      <c r="Q7" s="67">
        <f t="shared" si="5"/>
        <v>0.1</v>
      </c>
      <c r="R7" s="67">
        <f t="shared" si="6"/>
        <v>0.77146000000000003</v>
      </c>
      <c r="S7" s="68">
        <f t="shared" si="7"/>
        <v>47305.927200000006</v>
      </c>
      <c r="T7" s="68">
        <f t="shared" si="8"/>
        <v>28383.556320000003</v>
      </c>
      <c r="U7">
        <v>168</v>
      </c>
      <c r="V7" s="66">
        <v>280</v>
      </c>
      <c r="W7" s="66">
        <v>140</v>
      </c>
      <c r="X7" s="66">
        <v>-176.90169320192064</v>
      </c>
      <c r="Y7" s="66">
        <v>220.47258023755367</v>
      </c>
      <c r="Z7" s="66">
        <v>220.47258023755367</v>
      </c>
      <c r="AA7" s="66">
        <v>0.28740207227697739</v>
      </c>
      <c r="AB7" s="66">
        <v>0.62315000000000009</v>
      </c>
      <c r="AC7" s="69">
        <v>50146.433256886528</v>
      </c>
      <c r="AD7" s="70">
        <f t="shared" si="9"/>
        <v>28383.556320000003</v>
      </c>
      <c r="AE7" s="71">
        <v>16345.945945945947</v>
      </c>
      <c r="AF7" s="71">
        <f t="shared" si="10"/>
        <v>12037.610374054057</v>
      </c>
      <c r="AG7" s="54">
        <v>30000</v>
      </c>
      <c r="AH7" s="72">
        <f t="shared" si="11"/>
        <v>7581.6583333333338</v>
      </c>
      <c r="AI7" s="72">
        <f t="shared" si="12"/>
        <v>-41181.658333333333</v>
      </c>
      <c r="AJ7" s="72">
        <f>-$AG$13-AH7-$AG$18</f>
        <v>-17181.658333333333</v>
      </c>
      <c r="AK7" s="73">
        <f t="shared" si="13"/>
        <v>-17181.658333333333</v>
      </c>
      <c r="AL7" s="73">
        <f t="shared" si="14"/>
        <v>-23181.658333333333</v>
      </c>
      <c r="AM7" s="73">
        <f t="shared" si="15"/>
        <v>-29144.047959279276</v>
      </c>
      <c r="AN7" s="73">
        <f t="shared" si="16"/>
        <v>-5144.0479592792763</v>
      </c>
      <c r="AO7" s="73">
        <f t="shared" si="17"/>
        <v>-5144.0479592792763</v>
      </c>
      <c r="AP7" s="73">
        <f t="shared" si="18"/>
        <v>-11144.047959279276</v>
      </c>
    </row>
    <row r="8" spans="1:96" x14ac:dyDescent="0.25">
      <c r="A8" t="s">
        <v>112</v>
      </c>
      <c r="B8" t="s">
        <v>113</v>
      </c>
      <c r="C8" t="s">
        <v>107</v>
      </c>
      <c r="D8">
        <v>1</v>
      </c>
      <c r="E8">
        <v>1000</v>
      </c>
      <c r="F8" s="65">
        <f t="shared" si="0"/>
        <v>0.97297297297297303</v>
      </c>
      <c r="G8" s="4">
        <f t="shared" si="1"/>
        <v>11675.675675675677</v>
      </c>
      <c r="H8">
        <v>221</v>
      </c>
      <c r="I8">
        <v>0.63009999999999999</v>
      </c>
      <c r="J8">
        <v>190</v>
      </c>
      <c r="K8">
        <v>462</v>
      </c>
      <c r="L8">
        <f t="shared" si="3"/>
        <v>272</v>
      </c>
      <c r="M8">
        <f t="shared" si="4"/>
        <v>31</v>
      </c>
      <c r="N8" s="66">
        <f t="shared" si="2"/>
        <v>0.19117647058823531</v>
      </c>
      <c r="O8" s="66">
        <v>0.63009999999999999</v>
      </c>
      <c r="P8" s="66">
        <v>190</v>
      </c>
      <c r="Q8" s="67">
        <f t="shared" si="5"/>
        <v>0.1</v>
      </c>
      <c r="R8" s="67">
        <f t="shared" si="6"/>
        <v>0.77146000000000003</v>
      </c>
      <c r="S8" s="68">
        <f t="shared" si="7"/>
        <v>53500.751000000004</v>
      </c>
      <c r="T8" s="68">
        <f t="shared" si="8"/>
        <v>32100.4506</v>
      </c>
      <c r="U8">
        <v>190</v>
      </c>
      <c r="V8" s="66">
        <v>340</v>
      </c>
      <c r="W8" s="66">
        <v>156</v>
      </c>
      <c r="X8" s="66">
        <v>-214.8091988880465</v>
      </c>
      <c r="Y8" s="66">
        <v>260.71670457417235</v>
      </c>
      <c r="Z8" s="66">
        <v>260.71670457417235</v>
      </c>
      <c r="AA8" s="66">
        <v>0.30799030757109513</v>
      </c>
      <c r="AB8" s="66">
        <v>0.60685647058823533</v>
      </c>
      <c r="AC8" s="69">
        <v>57749.430993866423</v>
      </c>
      <c r="AD8" s="70">
        <f t="shared" si="9"/>
        <v>32100.4506</v>
      </c>
      <c r="AE8" s="71">
        <v>11675.675675675677</v>
      </c>
      <c r="AF8" s="71">
        <f t="shared" si="10"/>
        <v>20424.774924324323</v>
      </c>
      <c r="AG8" s="54" t="s">
        <v>81</v>
      </c>
      <c r="AH8" s="72">
        <f t="shared" si="11"/>
        <v>7383.4203921568633</v>
      </c>
      <c r="AI8" s="72">
        <f t="shared" si="12"/>
        <v>-40983.420392156862</v>
      </c>
      <c r="AJ8" s="72">
        <f t="shared" ref="AJ8:AJ68" si="19">-$AG$13-AH8-$AG$18</f>
        <v>-16983.420392156862</v>
      </c>
      <c r="AK8" s="73">
        <f t="shared" si="13"/>
        <v>-16983.420392156862</v>
      </c>
      <c r="AL8" s="73">
        <f t="shared" si="14"/>
        <v>-22983.420392156862</v>
      </c>
      <c r="AM8" s="73">
        <f t="shared" si="15"/>
        <v>-20558.645467832539</v>
      </c>
      <c r="AN8" s="73">
        <f t="shared" si="16"/>
        <v>3441.354532167461</v>
      </c>
      <c r="AO8" s="73">
        <f t="shared" si="17"/>
        <v>3441.354532167461</v>
      </c>
      <c r="AP8" s="73">
        <f t="shared" si="18"/>
        <v>-2558.645467832539</v>
      </c>
    </row>
    <row r="9" spans="1:96" x14ac:dyDescent="0.25">
      <c r="A9" t="s">
        <v>114</v>
      </c>
      <c r="B9" t="s">
        <v>113</v>
      </c>
      <c r="C9" t="s">
        <v>107</v>
      </c>
      <c r="D9">
        <v>2</v>
      </c>
      <c r="E9">
        <v>1200</v>
      </c>
      <c r="F9" s="65">
        <f t="shared" si="0"/>
        <v>0.97297297297297303</v>
      </c>
      <c r="G9" s="4">
        <f t="shared" si="1"/>
        <v>14010.810810810812</v>
      </c>
      <c r="H9">
        <v>316</v>
      </c>
      <c r="I9">
        <v>0.36990000000000001</v>
      </c>
      <c r="J9">
        <v>205</v>
      </c>
      <c r="K9">
        <v>411</v>
      </c>
      <c r="L9">
        <f t="shared" si="3"/>
        <v>206</v>
      </c>
      <c r="M9">
        <f t="shared" si="4"/>
        <v>111</v>
      </c>
      <c r="N9" s="66">
        <f t="shared" si="2"/>
        <v>0.53106796116504862</v>
      </c>
      <c r="O9" s="66">
        <v>0.36990000000000001</v>
      </c>
      <c r="P9" s="66">
        <v>205</v>
      </c>
      <c r="Q9" s="67">
        <f t="shared" si="5"/>
        <v>0.1</v>
      </c>
      <c r="R9" s="67">
        <f t="shared" si="6"/>
        <v>0.77146000000000003</v>
      </c>
      <c r="S9" s="68">
        <f t="shared" si="7"/>
        <v>57724.494500000001</v>
      </c>
      <c r="T9" s="68">
        <f t="shared" si="8"/>
        <v>34634.6967</v>
      </c>
      <c r="U9">
        <v>205</v>
      </c>
      <c r="V9" s="66">
        <v>257.5</v>
      </c>
      <c r="W9" s="66">
        <v>179.25</v>
      </c>
      <c r="X9" s="66">
        <v>-162.68637856962346</v>
      </c>
      <c r="Y9" s="66">
        <v>228.0060336113217</v>
      </c>
      <c r="Z9" s="66">
        <v>228.0060336113217</v>
      </c>
      <c r="AA9" s="66">
        <v>0.18934381984979301</v>
      </c>
      <c r="AB9" s="66">
        <v>0.70075330097087385</v>
      </c>
      <c r="AC9" s="69">
        <v>58318.232953459541</v>
      </c>
      <c r="AD9" s="70">
        <f t="shared" si="9"/>
        <v>34634.6967</v>
      </c>
      <c r="AE9" s="71">
        <v>14010.810810810812</v>
      </c>
      <c r="AF9" s="71">
        <f t="shared" si="10"/>
        <v>20623.885889189187</v>
      </c>
      <c r="AG9" s="55">
        <v>5</v>
      </c>
      <c r="AH9" s="72">
        <f t="shared" si="11"/>
        <v>8525.8318284789657</v>
      </c>
      <c r="AI9" s="72">
        <f t="shared" si="12"/>
        <v>-42125.831828478964</v>
      </c>
      <c r="AJ9" s="72">
        <f t="shared" si="19"/>
        <v>-18125.831828478964</v>
      </c>
      <c r="AK9" s="73">
        <f t="shared" si="13"/>
        <v>-18125.831828478964</v>
      </c>
      <c r="AL9" s="73">
        <f t="shared" si="14"/>
        <v>-24125.831828478964</v>
      </c>
      <c r="AM9" s="73">
        <f t="shared" si="15"/>
        <v>-21501.945939289777</v>
      </c>
      <c r="AN9" s="73">
        <f t="shared" si="16"/>
        <v>2498.054060710223</v>
      </c>
      <c r="AO9" s="73">
        <f t="shared" si="17"/>
        <v>2498.054060710223</v>
      </c>
      <c r="AP9" s="73">
        <f t="shared" si="18"/>
        <v>-3501.945939289777</v>
      </c>
    </row>
    <row r="10" spans="1:96" x14ac:dyDescent="0.25">
      <c r="A10" t="s">
        <v>115</v>
      </c>
      <c r="B10" t="s">
        <v>113</v>
      </c>
      <c r="C10" t="s">
        <v>110</v>
      </c>
      <c r="D10">
        <v>1</v>
      </c>
      <c r="E10">
        <v>700</v>
      </c>
      <c r="F10" s="65">
        <f t="shared" si="0"/>
        <v>0.97297297297297303</v>
      </c>
      <c r="G10" s="4">
        <f t="shared" si="1"/>
        <v>8172.9729729729734</v>
      </c>
      <c r="H10">
        <v>180</v>
      </c>
      <c r="I10">
        <v>0.51780000000000004</v>
      </c>
      <c r="J10">
        <v>99</v>
      </c>
      <c r="K10">
        <v>265</v>
      </c>
      <c r="L10">
        <f t="shared" si="3"/>
        <v>166</v>
      </c>
      <c r="M10">
        <f t="shared" si="4"/>
        <v>81</v>
      </c>
      <c r="N10" s="66">
        <f t="shared" si="2"/>
        <v>0.49036144578313257</v>
      </c>
      <c r="O10" s="66">
        <v>0.51780000000000004</v>
      </c>
      <c r="P10" s="66">
        <v>100</v>
      </c>
      <c r="Q10" s="67">
        <f t="shared" si="5"/>
        <v>0.10481927710843374</v>
      </c>
      <c r="R10" s="67">
        <f t="shared" si="6"/>
        <v>0.7676460240963856</v>
      </c>
      <c r="S10" s="68">
        <f t="shared" si="7"/>
        <v>28019.079879518074</v>
      </c>
      <c r="T10" s="68">
        <f t="shared" si="8"/>
        <v>16811.447927710844</v>
      </c>
      <c r="U10">
        <v>99</v>
      </c>
      <c r="V10" s="66">
        <v>207.5</v>
      </c>
      <c r="W10" s="66">
        <v>78.25</v>
      </c>
      <c r="X10" s="66">
        <v>-131.09679049785191</v>
      </c>
      <c r="Y10" s="66">
        <v>150.63592999747283</v>
      </c>
      <c r="Z10" s="66">
        <v>150.63592999747283</v>
      </c>
      <c r="AA10" s="66">
        <v>0.34884785540950763</v>
      </c>
      <c r="AB10" s="66">
        <v>0.57452180722891566</v>
      </c>
      <c r="AC10" s="69">
        <v>31588.423758551129</v>
      </c>
      <c r="AD10" s="70">
        <f t="shared" si="9"/>
        <v>16811.447927710844</v>
      </c>
      <c r="AE10" s="71">
        <v>8172.9729729729734</v>
      </c>
      <c r="AF10" s="71">
        <f t="shared" si="10"/>
        <v>8638.4749547378706</v>
      </c>
      <c r="AG10" s="53"/>
      <c r="AH10" s="72">
        <f t="shared" si="11"/>
        <v>6990.015321285141</v>
      </c>
      <c r="AI10" s="72">
        <f t="shared" si="12"/>
        <v>-40590.015321285144</v>
      </c>
      <c r="AJ10" s="72">
        <f t="shared" si="19"/>
        <v>-16590.01532128514</v>
      </c>
      <c r="AK10" s="73">
        <f t="shared" si="13"/>
        <v>-16590.01532128514</v>
      </c>
      <c r="AL10" s="73">
        <f t="shared" si="14"/>
        <v>-22590.01532128514</v>
      </c>
      <c r="AM10" s="73">
        <f t="shared" si="15"/>
        <v>-31951.540366547273</v>
      </c>
      <c r="AN10" s="73">
        <f t="shared" si="16"/>
        <v>-7951.5403665472695</v>
      </c>
      <c r="AO10" s="73">
        <f t="shared" si="17"/>
        <v>-7951.5403665472695</v>
      </c>
      <c r="AP10" s="73">
        <f t="shared" si="18"/>
        <v>-13951.54036654727</v>
      </c>
    </row>
    <row r="11" spans="1:96" x14ac:dyDescent="0.25">
      <c r="A11" t="s">
        <v>116</v>
      </c>
      <c r="B11" t="s">
        <v>113</v>
      </c>
      <c r="C11" t="s">
        <v>110</v>
      </c>
      <c r="D11">
        <v>2</v>
      </c>
      <c r="E11">
        <v>900</v>
      </c>
      <c r="F11" s="65">
        <f t="shared" si="0"/>
        <v>0.97297297297297303</v>
      </c>
      <c r="G11" s="4">
        <f t="shared" si="1"/>
        <v>10508.108108108108</v>
      </c>
      <c r="H11">
        <v>230</v>
      </c>
      <c r="I11">
        <v>0.52049999999999996</v>
      </c>
      <c r="J11">
        <v>154</v>
      </c>
      <c r="K11">
        <v>286</v>
      </c>
      <c r="L11">
        <f t="shared" si="3"/>
        <v>132</v>
      </c>
      <c r="M11">
        <f t="shared" si="4"/>
        <v>76</v>
      </c>
      <c r="N11" s="66">
        <f t="shared" si="2"/>
        <v>0.56060606060606066</v>
      </c>
      <c r="O11" s="66">
        <v>0.52049999999999996</v>
      </c>
      <c r="P11" s="66">
        <v>154</v>
      </c>
      <c r="Q11" s="67">
        <f t="shared" si="5"/>
        <v>0.1</v>
      </c>
      <c r="R11" s="67">
        <f t="shared" si="6"/>
        <v>0.77146000000000003</v>
      </c>
      <c r="S11" s="68">
        <f t="shared" si="7"/>
        <v>43363.766600000003</v>
      </c>
      <c r="T11" s="68">
        <f t="shared" si="8"/>
        <v>26018.259959999999</v>
      </c>
      <c r="U11">
        <v>154</v>
      </c>
      <c r="V11" s="66">
        <v>165</v>
      </c>
      <c r="W11" s="66">
        <v>137.5</v>
      </c>
      <c r="X11" s="66">
        <v>-104.24564063684609</v>
      </c>
      <c r="Y11" s="66">
        <v>157.42134192570128</v>
      </c>
      <c r="Z11" s="66">
        <v>157.42134192570128</v>
      </c>
      <c r="AA11" s="66">
        <v>0.12073540561031082</v>
      </c>
      <c r="AB11" s="66">
        <v>0.75505</v>
      </c>
      <c r="AC11" s="69">
        <v>43384.259240665277</v>
      </c>
      <c r="AD11" s="70">
        <f t="shared" si="9"/>
        <v>26018.259959999999</v>
      </c>
      <c r="AE11" s="71">
        <v>10508.108108108108</v>
      </c>
      <c r="AF11" s="71">
        <f t="shared" si="10"/>
        <v>15510.151851891891</v>
      </c>
      <c r="AG11" s="17" t="s">
        <v>82</v>
      </c>
      <c r="AH11" s="72">
        <f t="shared" si="11"/>
        <v>9186.4416666666675</v>
      </c>
      <c r="AI11" s="72">
        <f t="shared" si="12"/>
        <v>-42786.441666666666</v>
      </c>
      <c r="AJ11" s="72">
        <f t="shared" si="19"/>
        <v>-18786.441666666666</v>
      </c>
      <c r="AK11" s="73">
        <f t="shared" si="13"/>
        <v>-18786.441666666666</v>
      </c>
      <c r="AL11" s="73">
        <f t="shared" si="14"/>
        <v>-24786.441666666666</v>
      </c>
      <c r="AM11" s="73">
        <f t="shared" si="15"/>
        <v>-27276.289814774776</v>
      </c>
      <c r="AN11" s="73">
        <f t="shared" si="16"/>
        <v>-3276.2898147747746</v>
      </c>
      <c r="AO11" s="73">
        <f t="shared" si="17"/>
        <v>-3276.2898147747746</v>
      </c>
      <c r="AP11" s="73">
        <f t="shared" si="18"/>
        <v>-9276.2898147747746</v>
      </c>
    </row>
    <row r="12" spans="1:96" x14ac:dyDescent="0.25">
      <c r="A12" t="s">
        <v>117</v>
      </c>
      <c r="B12" t="s">
        <v>118</v>
      </c>
      <c r="C12" t="s">
        <v>107</v>
      </c>
      <c r="D12">
        <v>1</v>
      </c>
      <c r="E12">
        <v>800</v>
      </c>
      <c r="F12" s="65">
        <f t="shared" si="0"/>
        <v>0.97297297297297303</v>
      </c>
      <c r="G12" s="4">
        <f t="shared" si="1"/>
        <v>9340.5405405405418</v>
      </c>
      <c r="H12">
        <v>325</v>
      </c>
      <c r="I12">
        <v>0.45479999999999998</v>
      </c>
      <c r="J12">
        <v>186</v>
      </c>
      <c r="K12">
        <v>465</v>
      </c>
      <c r="L12">
        <f t="shared" si="3"/>
        <v>279</v>
      </c>
      <c r="M12">
        <f t="shared" si="4"/>
        <v>139</v>
      </c>
      <c r="N12" s="66">
        <f t="shared" si="2"/>
        <v>0.49856630824372761</v>
      </c>
      <c r="O12" s="66">
        <v>0.45479999999999998</v>
      </c>
      <c r="P12" s="66">
        <v>186</v>
      </c>
      <c r="Q12" s="67">
        <f t="shared" si="5"/>
        <v>0.1</v>
      </c>
      <c r="R12" s="67">
        <f t="shared" si="6"/>
        <v>0.77146000000000003</v>
      </c>
      <c r="S12" s="68">
        <f t="shared" si="7"/>
        <v>52374.419399999999</v>
      </c>
      <c r="T12" s="68">
        <f t="shared" si="8"/>
        <v>31424.651639999996</v>
      </c>
      <c r="U12">
        <v>186</v>
      </c>
      <c r="V12" s="66">
        <v>348.75</v>
      </c>
      <c r="W12" s="66">
        <v>151.125</v>
      </c>
      <c r="X12" s="66">
        <v>-220.33737680060653</v>
      </c>
      <c r="Y12" s="66">
        <v>262.98147270659592</v>
      </c>
      <c r="Z12" s="66">
        <v>262.98147270659592</v>
      </c>
      <c r="AA12" s="66">
        <v>0.32073540561031089</v>
      </c>
      <c r="AB12" s="66">
        <v>0.59677000000000002</v>
      </c>
      <c r="AC12" s="69">
        <v>57282.900515497065</v>
      </c>
      <c r="AD12" s="70">
        <f t="shared" si="9"/>
        <v>31424.651639999996</v>
      </c>
      <c r="AE12" s="71">
        <v>9340.5405405405418</v>
      </c>
      <c r="AF12" s="71">
        <f t="shared" si="10"/>
        <v>22084.111099459456</v>
      </c>
      <c r="AG12" s="13" t="s">
        <v>83</v>
      </c>
      <c r="AH12" s="72">
        <f t="shared" si="11"/>
        <v>7260.7016666666668</v>
      </c>
      <c r="AI12" s="72">
        <f t="shared" si="12"/>
        <v>-40860.701666666668</v>
      </c>
      <c r="AJ12" s="72">
        <f t="shared" si="19"/>
        <v>-16860.701666666668</v>
      </c>
      <c r="AK12" s="73">
        <f t="shared" si="13"/>
        <v>-16860.701666666668</v>
      </c>
      <c r="AL12" s="73">
        <f t="shared" si="14"/>
        <v>-22860.701666666668</v>
      </c>
      <c r="AM12" s="73">
        <f t="shared" si="15"/>
        <v>-18776.590567207211</v>
      </c>
      <c r="AN12" s="73">
        <f t="shared" si="16"/>
        <v>5223.4094327927887</v>
      </c>
      <c r="AO12" s="73">
        <f t="shared" si="17"/>
        <v>5223.4094327927887</v>
      </c>
      <c r="AP12" s="73">
        <f t="shared" si="18"/>
        <v>-776.59056720721128</v>
      </c>
    </row>
    <row r="13" spans="1:96" x14ac:dyDescent="0.25">
      <c r="A13" t="s">
        <v>119</v>
      </c>
      <c r="B13" t="s">
        <v>118</v>
      </c>
      <c r="C13" t="s">
        <v>107</v>
      </c>
      <c r="D13">
        <v>2</v>
      </c>
      <c r="E13">
        <v>900</v>
      </c>
      <c r="F13" s="65">
        <f t="shared" si="0"/>
        <v>0.97297297297297303</v>
      </c>
      <c r="G13" s="4">
        <f t="shared" si="1"/>
        <v>10508.108108108108</v>
      </c>
      <c r="H13">
        <v>256</v>
      </c>
      <c r="I13">
        <v>0.70960000000000001</v>
      </c>
      <c r="J13">
        <v>209</v>
      </c>
      <c r="K13">
        <v>358</v>
      </c>
      <c r="L13">
        <f t="shared" si="3"/>
        <v>149</v>
      </c>
      <c r="M13">
        <f t="shared" si="4"/>
        <v>47</v>
      </c>
      <c r="N13" s="66">
        <f t="shared" si="2"/>
        <v>0.3523489932885906</v>
      </c>
      <c r="O13" s="66">
        <v>0.70960000000000001</v>
      </c>
      <c r="P13" s="66">
        <v>209</v>
      </c>
      <c r="Q13" s="67">
        <f t="shared" si="5"/>
        <v>0.1</v>
      </c>
      <c r="R13" s="67">
        <f t="shared" si="6"/>
        <v>0.77146000000000003</v>
      </c>
      <c r="S13" s="68">
        <f t="shared" si="7"/>
        <v>58850.826100000006</v>
      </c>
      <c r="T13" s="68">
        <f t="shared" si="8"/>
        <v>35310.49566</v>
      </c>
      <c r="U13">
        <v>209</v>
      </c>
      <c r="V13" s="66">
        <v>186.25</v>
      </c>
      <c r="W13" s="66">
        <v>190.375</v>
      </c>
      <c r="X13" s="66">
        <v>-117.67121556734901</v>
      </c>
      <c r="Y13" s="66">
        <v>195.27863596158707</v>
      </c>
      <c r="Z13" s="66">
        <v>209</v>
      </c>
      <c r="AA13" s="66">
        <v>0.1</v>
      </c>
      <c r="AB13" s="66">
        <v>0.77146000000000003</v>
      </c>
      <c r="AC13" s="69">
        <v>58850.826099999998</v>
      </c>
      <c r="AD13" s="70">
        <f t="shared" si="9"/>
        <v>35310.49566</v>
      </c>
      <c r="AE13" s="71">
        <v>10508.108108108108</v>
      </c>
      <c r="AF13" s="71">
        <f t="shared" si="10"/>
        <v>24802.387551891894</v>
      </c>
      <c r="AG13" s="54">
        <v>3600</v>
      </c>
      <c r="AH13" s="72">
        <f t="shared" si="11"/>
        <v>9386.0966666666664</v>
      </c>
      <c r="AI13" s="72">
        <f t="shared" si="12"/>
        <v>-42986.096666666665</v>
      </c>
      <c r="AJ13" s="72">
        <f t="shared" si="19"/>
        <v>-18986.096666666665</v>
      </c>
      <c r="AK13" s="73">
        <f t="shared" si="13"/>
        <v>-18986.096666666665</v>
      </c>
      <c r="AL13" s="73">
        <f t="shared" si="14"/>
        <v>-24986.096666666665</v>
      </c>
      <c r="AM13" s="73">
        <f t="shared" si="15"/>
        <v>-18183.709114774771</v>
      </c>
      <c r="AN13" s="73">
        <f t="shared" si="16"/>
        <v>5816.2908852252294</v>
      </c>
      <c r="AO13" s="73">
        <f t="shared" si="17"/>
        <v>5816.2908852252294</v>
      </c>
      <c r="AP13" s="73">
        <f t="shared" si="18"/>
        <v>-183.70911477477057</v>
      </c>
    </row>
    <row r="14" spans="1:96" x14ac:dyDescent="0.25">
      <c r="A14" t="s">
        <v>120</v>
      </c>
      <c r="B14" t="s">
        <v>118</v>
      </c>
      <c r="C14" t="s">
        <v>110</v>
      </c>
      <c r="D14">
        <v>1</v>
      </c>
      <c r="E14">
        <v>700</v>
      </c>
      <c r="F14" s="65">
        <f t="shared" si="0"/>
        <v>0.97297297297297303</v>
      </c>
      <c r="G14" s="4">
        <f t="shared" si="1"/>
        <v>8172.9729729729734</v>
      </c>
      <c r="H14">
        <v>245</v>
      </c>
      <c r="I14">
        <v>0.56989999999999996</v>
      </c>
      <c r="J14">
        <v>192</v>
      </c>
      <c r="K14">
        <v>313</v>
      </c>
      <c r="L14">
        <f t="shared" si="3"/>
        <v>121</v>
      </c>
      <c r="M14">
        <f t="shared" si="4"/>
        <v>53</v>
      </c>
      <c r="N14" s="66">
        <f t="shared" si="2"/>
        <v>0.45041322314049592</v>
      </c>
      <c r="O14" s="66">
        <v>0.56989999999999996</v>
      </c>
      <c r="P14" s="66">
        <v>192</v>
      </c>
      <c r="Q14" s="67">
        <f t="shared" si="5"/>
        <v>0.1</v>
      </c>
      <c r="R14" s="67">
        <f t="shared" si="6"/>
        <v>0.77146000000000003</v>
      </c>
      <c r="S14" s="68">
        <f t="shared" si="7"/>
        <v>54063.916799999999</v>
      </c>
      <c r="T14" s="68">
        <f t="shared" si="8"/>
        <v>32438.350079999997</v>
      </c>
      <c r="U14">
        <v>192</v>
      </c>
      <c r="V14" s="66">
        <v>151.25</v>
      </c>
      <c r="W14" s="66">
        <v>176.875</v>
      </c>
      <c r="X14" s="66">
        <v>-95.558503917108922</v>
      </c>
      <c r="Y14" s="66">
        <v>169.71956343189285</v>
      </c>
      <c r="Z14" s="66">
        <v>192</v>
      </c>
      <c r="AA14" s="66">
        <v>0.1</v>
      </c>
      <c r="AB14" s="66">
        <v>0.77146000000000003</v>
      </c>
      <c r="AC14" s="69">
        <v>54063.916799999999</v>
      </c>
      <c r="AD14" s="70">
        <f t="shared" si="9"/>
        <v>32438.350079999997</v>
      </c>
      <c r="AE14" s="71">
        <v>8172.9729729729734</v>
      </c>
      <c r="AF14" s="71">
        <f t="shared" si="10"/>
        <v>24265.377107027023</v>
      </c>
      <c r="AG14" s="13" t="s">
        <v>84</v>
      </c>
      <c r="AH14" s="72">
        <f t="shared" si="11"/>
        <v>9386.0966666666664</v>
      </c>
      <c r="AI14" s="72">
        <f t="shared" si="12"/>
        <v>-42986.096666666665</v>
      </c>
      <c r="AJ14" s="72">
        <f t="shared" si="19"/>
        <v>-18986.096666666665</v>
      </c>
      <c r="AK14" s="73">
        <f t="shared" si="13"/>
        <v>-18986.096666666665</v>
      </c>
      <c r="AL14" s="73">
        <f t="shared" si="14"/>
        <v>-24986.096666666665</v>
      </c>
      <c r="AM14" s="73">
        <f t="shared" si="15"/>
        <v>-18720.719559639641</v>
      </c>
      <c r="AN14" s="73">
        <f t="shared" si="16"/>
        <v>5279.2804403603586</v>
      </c>
      <c r="AO14" s="73">
        <f t="shared" si="17"/>
        <v>5279.2804403603586</v>
      </c>
      <c r="AP14" s="73">
        <f t="shared" si="18"/>
        <v>-720.71955963964137</v>
      </c>
    </row>
    <row r="15" spans="1:96" x14ac:dyDescent="0.25">
      <c r="A15" t="s">
        <v>121</v>
      </c>
      <c r="B15" t="s">
        <v>118</v>
      </c>
      <c r="C15" t="s">
        <v>110</v>
      </c>
      <c r="D15">
        <v>2</v>
      </c>
      <c r="E15">
        <v>1000</v>
      </c>
      <c r="F15" s="65">
        <f t="shared" si="0"/>
        <v>0.97297297297297303</v>
      </c>
      <c r="G15" s="4">
        <f t="shared" si="1"/>
        <v>11675.675675675677</v>
      </c>
      <c r="H15">
        <v>266</v>
      </c>
      <c r="I15">
        <v>0.41920000000000002</v>
      </c>
      <c r="J15">
        <v>192</v>
      </c>
      <c r="K15">
        <v>357</v>
      </c>
      <c r="L15">
        <f t="shared" si="3"/>
        <v>165</v>
      </c>
      <c r="M15">
        <f t="shared" si="4"/>
        <v>74</v>
      </c>
      <c r="N15" s="66">
        <f t="shared" si="2"/>
        <v>0.45878787878787886</v>
      </c>
      <c r="O15" s="66">
        <v>0.41920000000000002</v>
      </c>
      <c r="P15" s="66">
        <v>192</v>
      </c>
      <c r="Q15" s="67">
        <f t="shared" si="5"/>
        <v>0.1</v>
      </c>
      <c r="R15" s="67">
        <f t="shared" si="6"/>
        <v>0.77146000000000003</v>
      </c>
      <c r="S15" s="68">
        <f t="shared" si="7"/>
        <v>54063.916799999999</v>
      </c>
      <c r="T15" s="68">
        <f t="shared" si="8"/>
        <v>32438.350079999997</v>
      </c>
      <c r="U15">
        <v>192</v>
      </c>
      <c r="V15" s="66">
        <v>206.25</v>
      </c>
      <c r="W15" s="66">
        <v>171.375</v>
      </c>
      <c r="X15" s="66">
        <v>-130.30705079605761</v>
      </c>
      <c r="Y15" s="66">
        <v>196.52667740712661</v>
      </c>
      <c r="Z15" s="66">
        <v>196.52667740712661</v>
      </c>
      <c r="AA15" s="66">
        <v>0.12194752682243207</v>
      </c>
      <c r="AB15" s="66">
        <v>0.7540907272727273</v>
      </c>
      <c r="AC15" s="69">
        <v>54092.614959467959</v>
      </c>
      <c r="AD15" s="70">
        <f t="shared" si="9"/>
        <v>32438.350079999997</v>
      </c>
      <c r="AE15" s="71">
        <v>11675.675675675677</v>
      </c>
      <c r="AF15" s="71">
        <f t="shared" si="10"/>
        <v>20762.67440432432</v>
      </c>
      <c r="AG15" s="13" t="s">
        <v>85</v>
      </c>
      <c r="AH15" s="72">
        <f t="shared" si="11"/>
        <v>9174.7705151515165</v>
      </c>
      <c r="AI15" s="72">
        <f t="shared" si="12"/>
        <v>-42774.770515151518</v>
      </c>
      <c r="AJ15" s="72">
        <f t="shared" si="19"/>
        <v>-18774.770515151518</v>
      </c>
      <c r="AK15" s="73">
        <f t="shared" si="13"/>
        <v>-18774.770515151518</v>
      </c>
      <c r="AL15" s="73">
        <f t="shared" si="14"/>
        <v>-24774.770515151518</v>
      </c>
      <c r="AM15" s="73">
        <f t="shared" si="15"/>
        <v>-22012.096110827199</v>
      </c>
      <c r="AN15" s="73">
        <f t="shared" si="16"/>
        <v>1987.9038891728014</v>
      </c>
      <c r="AO15" s="73">
        <f t="shared" si="17"/>
        <v>1987.9038891728014</v>
      </c>
      <c r="AP15" s="73">
        <f t="shared" si="18"/>
        <v>-4012.0961108271986</v>
      </c>
    </row>
    <row r="16" spans="1:96" x14ac:dyDescent="0.25">
      <c r="A16" t="s">
        <v>122</v>
      </c>
      <c r="B16" t="s">
        <v>123</v>
      </c>
      <c r="C16" t="s">
        <v>107</v>
      </c>
      <c r="D16">
        <v>1</v>
      </c>
      <c r="E16">
        <v>900</v>
      </c>
      <c r="F16" s="65">
        <f t="shared" si="0"/>
        <v>0.97297297297297303</v>
      </c>
      <c r="G16" s="4">
        <f t="shared" si="1"/>
        <v>10508.108108108108</v>
      </c>
      <c r="H16">
        <v>418</v>
      </c>
      <c r="I16">
        <v>4.6600000000000003E-2</v>
      </c>
      <c r="J16">
        <v>86</v>
      </c>
      <c r="K16">
        <v>488</v>
      </c>
      <c r="L16">
        <f t="shared" si="3"/>
        <v>402</v>
      </c>
      <c r="M16">
        <f t="shared" si="4"/>
        <v>332</v>
      </c>
      <c r="N16" s="66">
        <f t="shared" si="2"/>
        <v>0.76069651741293531</v>
      </c>
      <c r="O16" s="66">
        <v>4.6600000000000003E-2</v>
      </c>
      <c r="P16" s="66">
        <v>100</v>
      </c>
      <c r="Q16" s="67">
        <f t="shared" si="5"/>
        <v>0.12786069651741294</v>
      </c>
      <c r="R16" s="67">
        <f t="shared" si="6"/>
        <v>0.74941104477611942</v>
      </c>
      <c r="S16" s="68">
        <f t="shared" si="7"/>
        <v>27353.503134328359</v>
      </c>
      <c r="T16" s="68">
        <f t="shared" si="8"/>
        <v>16412.101880597016</v>
      </c>
      <c r="U16">
        <v>86</v>
      </c>
      <c r="V16" s="66">
        <v>502.5</v>
      </c>
      <c r="W16" s="66">
        <v>35.75</v>
      </c>
      <c r="X16" s="66">
        <v>-317.47536012130399</v>
      </c>
      <c r="Y16" s="66">
        <v>287.91954131918118</v>
      </c>
      <c r="Z16" s="66">
        <v>287.91954131918118</v>
      </c>
      <c r="AA16" s="66">
        <v>0.50182993297349487</v>
      </c>
      <c r="AB16" s="66">
        <v>0.45345179104477618</v>
      </c>
      <c r="AC16" s="69">
        <v>47653.5355661102</v>
      </c>
      <c r="AD16" s="70">
        <f t="shared" si="9"/>
        <v>16412.101880597016</v>
      </c>
      <c r="AE16" s="71">
        <v>10508.108108108108</v>
      </c>
      <c r="AF16" s="71">
        <f t="shared" si="10"/>
        <v>5903.9937724889078</v>
      </c>
      <c r="AG16" s="54">
        <v>0</v>
      </c>
      <c r="AH16" s="72">
        <f t="shared" si="11"/>
        <v>5516.9967910447767</v>
      </c>
      <c r="AI16" s="72">
        <f t="shared" si="12"/>
        <v>-39116.996791044774</v>
      </c>
      <c r="AJ16" s="72">
        <f t="shared" si="19"/>
        <v>-15116.996791044778</v>
      </c>
      <c r="AK16" s="73">
        <f t="shared" si="13"/>
        <v>-15116.996791044778</v>
      </c>
      <c r="AL16" s="73">
        <f t="shared" si="14"/>
        <v>-21116.996791044778</v>
      </c>
      <c r="AM16" s="73">
        <f t="shared" si="15"/>
        <v>-33213.003018555864</v>
      </c>
      <c r="AN16" s="73">
        <f t="shared" si="16"/>
        <v>-9213.0030185558699</v>
      </c>
      <c r="AO16" s="73">
        <f t="shared" si="17"/>
        <v>-9213.0030185558699</v>
      </c>
      <c r="AP16" s="73">
        <f t="shared" si="18"/>
        <v>-15213.00301855587</v>
      </c>
    </row>
    <row r="17" spans="1:42" x14ac:dyDescent="0.25">
      <c r="A17" t="s">
        <v>124</v>
      </c>
      <c r="B17" t="s">
        <v>123</v>
      </c>
      <c r="C17" t="s">
        <v>107</v>
      </c>
      <c r="D17">
        <v>2</v>
      </c>
      <c r="E17">
        <v>1200</v>
      </c>
      <c r="F17" s="65">
        <f t="shared" si="0"/>
        <v>0.97297297297297303</v>
      </c>
      <c r="G17" s="4">
        <f t="shared" si="1"/>
        <v>14010.810810810812</v>
      </c>
      <c r="H17">
        <v>219</v>
      </c>
      <c r="I17">
        <v>0.63560000000000005</v>
      </c>
      <c r="J17">
        <v>83</v>
      </c>
      <c r="K17">
        <v>556</v>
      </c>
      <c r="L17">
        <f t="shared" si="3"/>
        <v>473</v>
      </c>
      <c r="M17">
        <f t="shared" si="4"/>
        <v>136</v>
      </c>
      <c r="N17" s="66">
        <f t="shared" si="2"/>
        <v>0.33002114164904867</v>
      </c>
      <c r="O17" s="66">
        <v>0.63560000000000005</v>
      </c>
      <c r="P17" s="66">
        <v>100</v>
      </c>
      <c r="Q17" s="67">
        <f t="shared" si="5"/>
        <v>0.1287526427061311</v>
      </c>
      <c r="R17" s="67">
        <f t="shared" si="6"/>
        <v>0.74870515856236786</v>
      </c>
      <c r="S17" s="68">
        <f t="shared" si="7"/>
        <v>27327.738287526427</v>
      </c>
      <c r="T17" s="68">
        <f t="shared" si="8"/>
        <v>16396.642972515856</v>
      </c>
      <c r="U17">
        <v>83</v>
      </c>
      <c r="V17" s="66">
        <v>591.25</v>
      </c>
      <c r="W17" s="66">
        <v>23.875</v>
      </c>
      <c r="X17" s="66">
        <v>-373.54687894869852</v>
      </c>
      <c r="Y17" s="66">
        <v>329.67647523376297</v>
      </c>
      <c r="Z17" s="66">
        <v>329.67647523376297</v>
      </c>
      <c r="AA17" s="66">
        <v>0.51721179743553991</v>
      </c>
      <c r="AB17" s="66">
        <v>0.44127858350951377</v>
      </c>
      <c r="AC17" s="69">
        <v>53099.896322760942</v>
      </c>
      <c r="AD17" s="70">
        <f t="shared" si="9"/>
        <v>16396.642972515856</v>
      </c>
      <c r="AE17" s="71">
        <v>14010.810810810812</v>
      </c>
      <c r="AF17" s="71">
        <f t="shared" si="10"/>
        <v>2385.8321617050442</v>
      </c>
      <c r="AG17" s="13" t="s">
        <v>86</v>
      </c>
      <c r="AH17" s="72">
        <f t="shared" si="11"/>
        <v>5368.889432699084</v>
      </c>
      <c r="AI17" s="72">
        <f t="shared" si="12"/>
        <v>-38968.889432699085</v>
      </c>
      <c r="AJ17" s="72">
        <f t="shared" si="19"/>
        <v>-14968.889432699085</v>
      </c>
      <c r="AK17" s="73">
        <f t="shared" si="13"/>
        <v>-14968.889432699085</v>
      </c>
      <c r="AL17" s="73">
        <f t="shared" si="14"/>
        <v>-20968.889432699085</v>
      </c>
      <c r="AM17" s="73">
        <f t="shared" si="15"/>
        <v>-36583.057270994039</v>
      </c>
      <c r="AN17" s="73">
        <f t="shared" si="16"/>
        <v>-12583.057270994041</v>
      </c>
      <c r="AO17" s="73">
        <f t="shared" si="17"/>
        <v>-12583.057270994041</v>
      </c>
      <c r="AP17" s="73">
        <f t="shared" si="18"/>
        <v>-18583.057270994039</v>
      </c>
    </row>
    <row r="18" spans="1:42" x14ac:dyDescent="0.25">
      <c r="A18" t="s">
        <v>125</v>
      </c>
      <c r="B18" t="s">
        <v>123</v>
      </c>
      <c r="C18" t="s">
        <v>110</v>
      </c>
      <c r="D18">
        <v>1</v>
      </c>
      <c r="E18">
        <v>700</v>
      </c>
      <c r="F18" s="65">
        <f t="shared" si="0"/>
        <v>0.97297297297297303</v>
      </c>
      <c r="G18" s="4">
        <f t="shared" si="1"/>
        <v>8172.9729729729734</v>
      </c>
      <c r="H18">
        <v>184</v>
      </c>
      <c r="I18">
        <v>0.30959999999999999</v>
      </c>
      <c r="J18">
        <v>42</v>
      </c>
      <c r="K18">
        <v>252</v>
      </c>
      <c r="L18">
        <f t="shared" si="3"/>
        <v>210</v>
      </c>
      <c r="M18">
        <f t="shared" si="4"/>
        <v>142</v>
      </c>
      <c r="N18" s="66">
        <f t="shared" si="2"/>
        <v>0.64095238095238094</v>
      </c>
      <c r="O18" s="66">
        <v>0.30959999999999999</v>
      </c>
      <c r="P18" s="66">
        <v>100</v>
      </c>
      <c r="Q18" s="67">
        <f t="shared" si="5"/>
        <v>0.32095238095238099</v>
      </c>
      <c r="R18" s="67">
        <f t="shared" si="6"/>
        <v>0.59659828571428575</v>
      </c>
      <c r="S18" s="68">
        <f t="shared" si="7"/>
        <v>21775.837428571431</v>
      </c>
      <c r="T18" s="68">
        <f t="shared" si="8"/>
        <v>13065.502457142858</v>
      </c>
      <c r="U18">
        <v>42</v>
      </c>
      <c r="V18" s="66">
        <v>262.5</v>
      </c>
      <c r="W18" s="66">
        <v>15.75</v>
      </c>
      <c r="X18" s="66">
        <v>-165.84533737680061</v>
      </c>
      <c r="Y18" s="66">
        <v>148.94304397270659</v>
      </c>
      <c r="Z18" s="66">
        <v>148.94304397270659</v>
      </c>
      <c r="AA18" s="66">
        <v>0.50740207227697753</v>
      </c>
      <c r="AB18" s="66">
        <v>0.449042</v>
      </c>
      <c r="AC18" s="69">
        <v>24411.814058331121</v>
      </c>
      <c r="AD18" s="70">
        <f t="shared" si="9"/>
        <v>13065.502457142858</v>
      </c>
      <c r="AE18" s="71">
        <v>8172.9729729729734</v>
      </c>
      <c r="AF18" s="71">
        <f t="shared" si="10"/>
        <v>4892.5294841698851</v>
      </c>
      <c r="AG18" s="56">
        <v>6000</v>
      </c>
      <c r="AH18" s="72">
        <f t="shared" si="11"/>
        <v>5463.3443333333335</v>
      </c>
      <c r="AI18" s="72">
        <f t="shared" si="12"/>
        <v>-39063.344333333334</v>
      </c>
      <c r="AJ18" s="72">
        <f t="shared" si="19"/>
        <v>-15063.344333333334</v>
      </c>
      <c r="AK18" s="73">
        <f t="shared" si="13"/>
        <v>-15063.344333333334</v>
      </c>
      <c r="AL18" s="73">
        <f t="shared" si="14"/>
        <v>-21063.344333333334</v>
      </c>
      <c r="AM18" s="73">
        <f t="shared" si="15"/>
        <v>-34170.814849163449</v>
      </c>
      <c r="AN18" s="73">
        <f t="shared" si="16"/>
        <v>-10170.814849163449</v>
      </c>
      <c r="AO18" s="73">
        <f t="shared" si="17"/>
        <v>-10170.814849163449</v>
      </c>
      <c r="AP18" s="73">
        <f t="shared" si="18"/>
        <v>-16170.814849163449</v>
      </c>
    </row>
    <row r="19" spans="1:42" x14ac:dyDescent="0.25">
      <c r="A19" t="s">
        <v>126</v>
      </c>
      <c r="B19" t="s">
        <v>123</v>
      </c>
      <c r="C19" t="s">
        <v>110</v>
      </c>
      <c r="D19">
        <v>2</v>
      </c>
      <c r="E19">
        <v>1000</v>
      </c>
      <c r="F19" s="65">
        <f t="shared" si="0"/>
        <v>0.97297297297297303</v>
      </c>
      <c r="G19" s="4">
        <f t="shared" si="1"/>
        <v>11675.675675675677</v>
      </c>
      <c r="H19">
        <v>427</v>
      </c>
      <c r="I19">
        <v>0.24110000000000001</v>
      </c>
      <c r="J19">
        <v>94</v>
      </c>
      <c r="K19">
        <v>531</v>
      </c>
      <c r="L19">
        <f t="shared" si="3"/>
        <v>437</v>
      </c>
      <c r="M19">
        <f t="shared" si="4"/>
        <v>333</v>
      </c>
      <c r="N19" s="66">
        <f t="shared" si="2"/>
        <v>0.70961098398169342</v>
      </c>
      <c r="O19" s="66">
        <v>0.24110000000000001</v>
      </c>
      <c r="P19" s="66">
        <v>100</v>
      </c>
      <c r="Q19" s="67">
        <f t="shared" si="5"/>
        <v>0.11098398169336385</v>
      </c>
      <c r="R19" s="67">
        <f t="shared" si="6"/>
        <v>0.76276727688787194</v>
      </c>
      <c r="S19" s="68">
        <f t="shared" si="7"/>
        <v>27841.005606407325</v>
      </c>
      <c r="T19" s="68">
        <f t="shared" si="8"/>
        <v>16704.603363844395</v>
      </c>
      <c r="U19">
        <v>94</v>
      </c>
      <c r="V19" s="66">
        <v>546.25</v>
      </c>
      <c r="W19" s="66">
        <v>39.375</v>
      </c>
      <c r="X19" s="66">
        <v>-345.1162496841041</v>
      </c>
      <c r="Y19" s="66">
        <v>313.24338198129897</v>
      </c>
      <c r="Z19" s="66">
        <v>313.24338198129897</v>
      </c>
      <c r="AA19" s="66">
        <v>0.50136088234562737</v>
      </c>
      <c r="AB19" s="66">
        <v>0.45382299771167051</v>
      </c>
      <c r="AC19" s="69">
        <v>51887.323477794664</v>
      </c>
      <c r="AD19" s="70">
        <f t="shared" si="9"/>
        <v>16704.603363844395</v>
      </c>
      <c r="AE19" s="71">
        <v>11675.675675675677</v>
      </c>
      <c r="AF19" s="71">
        <f t="shared" si="10"/>
        <v>5028.9276881687183</v>
      </c>
      <c r="AG19" s="53"/>
      <c r="AH19" s="72">
        <f t="shared" si="11"/>
        <v>5521.5131388253249</v>
      </c>
      <c r="AI19" s="72">
        <f t="shared" si="12"/>
        <v>-39121.513138825321</v>
      </c>
      <c r="AJ19" s="72">
        <f t="shared" si="19"/>
        <v>-15121.513138825325</v>
      </c>
      <c r="AK19" s="73">
        <f t="shared" si="13"/>
        <v>-15121.513138825325</v>
      </c>
      <c r="AL19" s="73">
        <f t="shared" si="14"/>
        <v>-21121.513138825325</v>
      </c>
      <c r="AM19" s="73">
        <f t="shared" si="15"/>
        <v>-34092.585450656603</v>
      </c>
      <c r="AN19" s="73">
        <f t="shared" si="16"/>
        <v>-10092.585450656607</v>
      </c>
      <c r="AO19" s="73">
        <f t="shared" si="17"/>
        <v>-10092.585450656607</v>
      </c>
      <c r="AP19" s="73">
        <f t="shared" si="18"/>
        <v>-16092.585450656607</v>
      </c>
    </row>
    <row r="20" spans="1:42" x14ac:dyDescent="0.25">
      <c r="A20" t="s">
        <v>127</v>
      </c>
      <c r="B20" t="s">
        <v>128</v>
      </c>
      <c r="C20" t="s">
        <v>110</v>
      </c>
      <c r="D20">
        <v>1</v>
      </c>
      <c r="E20">
        <v>3000</v>
      </c>
      <c r="F20" s="65">
        <f t="shared" si="0"/>
        <v>0.97297297297297303</v>
      </c>
      <c r="G20" s="4">
        <f t="shared" si="1"/>
        <v>35027.027027027027</v>
      </c>
      <c r="H20">
        <v>337</v>
      </c>
      <c r="I20">
        <v>0.46300000000000002</v>
      </c>
      <c r="J20">
        <v>87</v>
      </c>
      <c r="K20">
        <v>512</v>
      </c>
      <c r="L20">
        <f t="shared" si="3"/>
        <v>425</v>
      </c>
      <c r="M20">
        <f t="shared" si="4"/>
        <v>250</v>
      </c>
      <c r="N20" s="66">
        <f t="shared" si="2"/>
        <v>0.57058823529411762</v>
      </c>
      <c r="O20" s="66">
        <v>0.46300000000000002</v>
      </c>
      <c r="P20" s="66">
        <v>100</v>
      </c>
      <c r="Q20" s="67">
        <f t="shared" si="5"/>
        <v>0.12447058823529412</v>
      </c>
      <c r="R20" s="67">
        <f t="shared" si="6"/>
        <v>0.75209397647058829</v>
      </c>
      <c r="S20" s="68">
        <f t="shared" si="7"/>
        <v>27451.430141176472</v>
      </c>
      <c r="T20" s="68">
        <f t="shared" si="8"/>
        <v>16470.858084705884</v>
      </c>
      <c r="U20">
        <v>87</v>
      </c>
      <c r="V20" s="66">
        <v>531.25</v>
      </c>
      <c r="W20" s="66">
        <v>33.875</v>
      </c>
      <c r="X20" s="66">
        <v>-335.63937326257263</v>
      </c>
      <c r="Y20" s="66">
        <v>302.43235089714432</v>
      </c>
      <c r="Z20" s="66">
        <v>302.43235089714432</v>
      </c>
      <c r="AA20" s="66">
        <v>0.50551971933580109</v>
      </c>
      <c r="AB20" s="66">
        <v>0.45053169411764704</v>
      </c>
      <c r="AC20" s="69">
        <v>49733.206183070688</v>
      </c>
      <c r="AD20" s="70">
        <f t="shared" si="9"/>
        <v>16470.858084705884</v>
      </c>
      <c r="AE20" s="71">
        <v>35027.027027027027</v>
      </c>
      <c r="AF20" s="71">
        <f t="shared" si="10"/>
        <v>-18556.168942321143</v>
      </c>
      <c r="AG20" s="17" t="s">
        <v>87</v>
      </c>
      <c r="AH20" s="72">
        <f t="shared" si="11"/>
        <v>5481.4689450980395</v>
      </c>
      <c r="AI20" s="72">
        <f t="shared" si="12"/>
        <v>-39081.468945098037</v>
      </c>
      <c r="AJ20" s="72">
        <f t="shared" si="19"/>
        <v>-15081.46894509804</v>
      </c>
      <c r="AK20" s="73">
        <f t="shared" si="13"/>
        <v>-15081.46894509804</v>
      </c>
      <c r="AL20" s="73">
        <f t="shared" si="14"/>
        <v>-21081.46894509804</v>
      </c>
      <c r="AM20" s="73">
        <f t="shared" si="15"/>
        <v>-57637.63788741918</v>
      </c>
      <c r="AN20" s="73">
        <f t="shared" si="16"/>
        <v>-33637.637887419187</v>
      </c>
      <c r="AO20" s="73">
        <f t="shared" si="17"/>
        <v>-33637.637887419187</v>
      </c>
      <c r="AP20" s="73">
        <f t="shared" si="18"/>
        <v>-39637.637887419187</v>
      </c>
    </row>
    <row r="21" spans="1:42" x14ac:dyDescent="0.25">
      <c r="A21" t="s">
        <v>129</v>
      </c>
      <c r="B21" t="s">
        <v>128</v>
      </c>
      <c r="C21" t="s">
        <v>110</v>
      </c>
      <c r="D21">
        <v>2</v>
      </c>
      <c r="E21">
        <v>3200</v>
      </c>
      <c r="F21" s="65">
        <f t="shared" si="0"/>
        <v>0.97297297297297303</v>
      </c>
      <c r="G21" s="4">
        <f t="shared" si="1"/>
        <v>37362.162162162167</v>
      </c>
      <c r="H21">
        <v>154</v>
      </c>
      <c r="I21">
        <v>0.67949999999999999</v>
      </c>
      <c r="J21">
        <v>154</v>
      </c>
      <c r="K21">
        <v>480</v>
      </c>
      <c r="L21">
        <f t="shared" si="3"/>
        <v>326</v>
      </c>
      <c r="M21">
        <f t="shared" si="4"/>
        <v>0</v>
      </c>
      <c r="N21" s="66">
        <f t="shared" si="2"/>
        <v>0.1</v>
      </c>
      <c r="O21" s="66">
        <v>0.67949999999999999</v>
      </c>
      <c r="P21" s="66">
        <v>154</v>
      </c>
      <c r="Q21" s="67">
        <f t="shared" si="5"/>
        <v>0.1</v>
      </c>
      <c r="R21" s="67">
        <f t="shared" si="6"/>
        <v>0.77146000000000003</v>
      </c>
      <c r="S21" s="68">
        <f t="shared" si="7"/>
        <v>43363.766600000003</v>
      </c>
      <c r="T21" s="68">
        <f t="shared" si="8"/>
        <v>26018.259959999999</v>
      </c>
      <c r="U21">
        <v>154</v>
      </c>
      <c r="V21" s="66">
        <v>407.5</v>
      </c>
      <c r="W21" s="66">
        <v>113.25</v>
      </c>
      <c r="X21" s="66">
        <v>-257.45514278493806</v>
      </c>
      <c r="Y21" s="66">
        <v>275.6163444528683</v>
      </c>
      <c r="Z21" s="66">
        <v>275.6163444528683</v>
      </c>
      <c r="AA21" s="66">
        <v>0.39844501706225349</v>
      </c>
      <c r="AB21" s="66">
        <v>0.53527061349693261</v>
      </c>
      <c r="AC21" s="69">
        <v>53848.205371550081</v>
      </c>
      <c r="AD21" s="70">
        <f t="shared" si="9"/>
        <v>26018.259959999999</v>
      </c>
      <c r="AE21" s="71">
        <v>37362.162162162167</v>
      </c>
      <c r="AF21" s="71">
        <f t="shared" si="10"/>
        <v>-11343.902202162168</v>
      </c>
      <c r="AG21" s="54">
        <v>100</v>
      </c>
      <c r="AH21" s="72">
        <f t="shared" si="11"/>
        <v>6512.459130879347</v>
      </c>
      <c r="AI21" s="72">
        <f t="shared" si="12"/>
        <v>-40112.459130879346</v>
      </c>
      <c r="AJ21" s="72">
        <f t="shared" si="19"/>
        <v>-16112.459130879346</v>
      </c>
      <c r="AK21" s="73">
        <f t="shared" si="13"/>
        <v>-16112.459130879346</v>
      </c>
      <c r="AL21" s="73">
        <f t="shared" si="14"/>
        <v>-22112.459130879346</v>
      </c>
      <c r="AM21" s="73">
        <f t="shared" si="15"/>
        <v>-51456.36133304151</v>
      </c>
      <c r="AN21" s="73">
        <f t="shared" si="16"/>
        <v>-27456.361333041514</v>
      </c>
      <c r="AO21" s="73">
        <f t="shared" si="17"/>
        <v>-27456.361333041514</v>
      </c>
      <c r="AP21" s="73">
        <f t="shared" si="18"/>
        <v>-33456.36133304151</v>
      </c>
    </row>
    <row r="22" spans="1:42" x14ac:dyDescent="0.25">
      <c r="A22" t="s">
        <v>130</v>
      </c>
      <c r="B22" t="s">
        <v>131</v>
      </c>
      <c r="C22" t="s">
        <v>107</v>
      </c>
      <c r="D22">
        <v>1</v>
      </c>
      <c r="E22">
        <v>4500</v>
      </c>
      <c r="F22" s="65">
        <f t="shared" si="0"/>
        <v>0.97297297297297303</v>
      </c>
      <c r="G22" s="4">
        <f t="shared" si="1"/>
        <v>52540.54054054054</v>
      </c>
      <c r="H22">
        <v>200</v>
      </c>
      <c r="I22">
        <v>0.86850000000000005</v>
      </c>
      <c r="J22">
        <v>103</v>
      </c>
      <c r="K22">
        <v>807</v>
      </c>
      <c r="L22">
        <f t="shared" si="3"/>
        <v>704</v>
      </c>
      <c r="M22">
        <f t="shared" si="4"/>
        <v>97</v>
      </c>
      <c r="N22" s="66">
        <f t="shared" si="2"/>
        <v>0.21022727272727276</v>
      </c>
      <c r="O22" s="66">
        <v>0.86850000000000005</v>
      </c>
      <c r="P22" s="66">
        <v>103</v>
      </c>
      <c r="Q22" s="67">
        <f t="shared" si="5"/>
        <v>0.1</v>
      </c>
      <c r="R22" s="67">
        <f t="shared" si="6"/>
        <v>0.77146000000000003</v>
      </c>
      <c r="S22" s="68">
        <f t="shared" si="7"/>
        <v>29003.038700000001</v>
      </c>
      <c r="T22" s="68">
        <f t="shared" si="8"/>
        <v>17401.823219999998</v>
      </c>
      <c r="U22">
        <v>103</v>
      </c>
      <c r="V22" s="66">
        <v>880</v>
      </c>
      <c r="W22" s="66">
        <v>15</v>
      </c>
      <c r="X22" s="66">
        <v>-555.97675006317922</v>
      </c>
      <c r="Y22" s="66">
        <v>480.41382360374024</v>
      </c>
      <c r="Z22" s="66">
        <v>480.41382360374024</v>
      </c>
      <c r="AA22" s="66">
        <v>0.52887934500425027</v>
      </c>
      <c r="AB22" s="66">
        <v>0.43204488636363636</v>
      </c>
      <c r="AC22" s="69">
        <v>75759.522576635267</v>
      </c>
      <c r="AD22" s="70">
        <f t="shared" si="9"/>
        <v>17401.823219999998</v>
      </c>
      <c r="AE22" s="71">
        <v>52540.54054054054</v>
      </c>
      <c r="AF22" s="71">
        <f t="shared" si="10"/>
        <v>-35138.717320540542</v>
      </c>
      <c r="AG22" s="4" t="s">
        <v>88</v>
      </c>
      <c r="AH22" s="72">
        <f t="shared" si="11"/>
        <v>5256.5461174242428</v>
      </c>
      <c r="AI22" s="72">
        <f t="shared" si="12"/>
        <v>-38856.546117424245</v>
      </c>
      <c r="AJ22" s="72">
        <f t="shared" si="19"/>
        <v>-14856.546117424243</v>
      </c>
      <c r="AK22" s="73">
        <f t="shared" si="13"/>
        <v>-14856.546117424243</v>
      </c>
      <c r="AL22" s="73">
        <f t="shared" si="14"/>
        <v>-20856.546117424245</v>
      </c>
      <c r="AM22" s="73">
        <f t="shared" si="15"/>
        <v>-73995.263437964779</v>
      </c>
      <c r="AN22" s="73">
        <f t="shared" si="16"/>
        <v>-49995.263437964786</v>
      </c>
      <c r="AO22" s="73">
        <f t="shared" si="17"/>
        <v>-49995.263437964786</v>
      </c>
      <c r="AP22" s="73">
        <f t="shared" si="18"/>
        <v>-55995.263437964786</v>
      </c>
    </row>
    <row r="23" spans="1:42" x14ac:dyDescent="0.25">
      <c r="A23" t="s">
        <v>132</v>
      </c>
      <c r="B23" t="s">
        <v>131</v>
      </c>
      <c r="C23" t="s">
        <v>107</v>
      </c>
      <c r="D23">
        <v>2</v>
      </c>
      <c r="E23">
        <v>5500</v>
      </c>
      <c r="F23" s="65">
        <f t="shared" si="0"/>
        <v>0.97297297297297303</v>
      </c>
      <c r="G23" s="4">
        <f t="shared" si="1"/>
        <v>64216.21621621622</v>
      </c>
      <c r="H23">
        <v>428</v>
      </c>
      <c r="I23">
        <v>0.52329999999999999</v>
      </c>
      <c r="J23">
        <v>200</v>
      </c>
      <c r="K23">
        <v>770</v>
      </c>
      <c r="L23">
        <f t="shared" si="3"/>
        <v>570</v>
      </c>
      <c r="M23">
        <f t="shared" si="4"/>
        <v>228</v>
      </c>
      <c r="N23" s="66">
        <f t="shared" si="2"/>
        <v>0.42000000000000004</v>
      </c>
      <c r="O23" s="66">
        <v>0.52329999999999999</v>
      </c>
      <c r="P23" s="66">
        <v>200</v>
      </c>
      <c r="Q23" s="67">
        <f t="shared" si="5"/>
        <v>0.1</v>
      </c>
      <c r="R23" s="67">
        <f t="shared" si="6"/>
        <v>0.77146000000000003</v>
      </c>
      <c r="S23" s="68">
        <f t="shared" si="7"/>
        <v>56316.58</v>
      </c>
      <c r="T23" s="68">
        <f t="shared" si="8"/>
        <v>33789.947999999997</v>
      </c>
      <c r="U23">
        <v>200</v>
      </c>
      <c r="V23" s="66">
        <v>712.5</v>
      </c>
      <c r="W23" s="66">
        <v>128.75</v>
      </c>
      <c r="X23" s="66">
        <v>-450.15163002274448</v>
      </c>
      <c r="Y23" s="66">
        <v>447.2739764973465</v>
      </c>
      <c r="Z23" s="66">
        <v>447.2739764973465</v>
      </c>
      <c r="AA23" s="66">
        <v>0.4470511950839951</v>
      </c>
      <c r="AB23" s="66">
        <v>0.49680368421052629</v>
      </c>
      <c r="AC23" s="69">
        <v>81105.686172011541</v>
      </c>
      <c r="AD23" s="70">
        <f t="shared" si="9"/>
        <v>33789.947999999997</v>
      </c>
      <c r="AE23" s="71">
        <v>64216.21621621622</v>
      </c>
      <c r="AF23" s="71">
        <f t="shared" si="10"/>
        <v>-30426.268216216224</v>
      </c>
      <c r="AG23" s="31">
        <v>3</v>
      </c>
      <c r="AH23" s="72">
        <f t="shared" si="11"/>
        <v>6044.444824561403</v>
      </c>
      <c r="AI23" s="72">
        <f t="shared" si="12"/>
        <v>-39644.444824561404</v>
      </c>
      <c r="AJ23" s="72">
        <f t="shared" si="19"/>
        <v>-15644.444824561404</v>
      </c>
      <c r="AK23" s="73">
        <f t="shared" si="13"/>
        <v>-15644.444824561404</v>
      </c>
      <c r="AL23" s="73">
        <f t="shared" si="14"/>
        <v>-21644.444824561404</v>
      </c>
      <c r="AM23" s="73">
        <f t="shared" si="15"/>
        <v>-70070.713040777628</v>
      </c>
      <c r="AN23" s="73">
        <f t="shared" si="16"/>
        <v>-46070.713040777628</v>
      </c>
      <c r="AO23" s="73">
        <f t="shared" si="17"/>
        <v>-46070.713040777628</v>
      </c>
      <c r="AP23" s="73">
        <f t="shared" si="18"/>
        <v>-52070.713040777628</v>
      </c>
    </row>
    <row r="24" spans="1:42" x14ac:dyDescent="0.25">
      <c r="A24" t="s">
        <v>133</v>
      </c>
      <c r="B24" t="s">
        <v>131</v>
      </c>
      <c r="C24" t="s">
        <v>110</v>
      </c>
      <c r="D24">
        <v>1</v>
      </c>
      <c r="E24">
        <v>3500</v>
      </c>
      <c r="F24" s="65">
        <f t="shared" si="0"/>
        <v>0.97297297297297303</v>
      </c>
      <c r="G24" s="4">
        <f t="shared" si="1"/>
        <v>40864.864864864867</v>
      </c>
      <c r="H24">
        <v>576</v>
      </c>
      <c r="I24">
        <v>0.46029999999999999</v>
      </c>
      <c r="J24">
        <v>151</v>
      </c>
      <c r="K24">
        <v>890</v>
      </c>
      <c r="L24">
        <f t="shared" si="3"/>
        <v>739</v>
      </c>
      <c r="M24">
        <f t="shared" si="4"/>
        <v>425</v>
      </c>
      <c r="N24" s="66">
        <f t="shared" si="2"/>
        <v>0.56008119079837615</v>
      </c>
      <c r="O24" s="66">
        <v>0.46029999999999999</v>
      </c>
      <c r="P24" s="66">
        <v>151</v>
      </c>
      <c r="Q24" s="67">
        <f t="shared" si="5"/>
        <v>0.1</v>
      </c>
      <c r="R24" s="67">
        <f t="shared" si="6"/>
        <v>0.77146000000000003</v>
      </c>
      <c r="S24" s="68">
        <f t="shared" si="7"/>
        <v>42519.017899999999</v>
      </c>
      <c r="T24" s="68">
        <f t="shared" si="8"/>
        <v>25511.410739999999</v>
      </c>
      <c r="U24">
        <v>151</v>
      </c>
      <c r="V24" s="66">
        <v>923.75</v>
      </c>
      <c r="W24" s="66">
        <v>58.625</v>
      </c>
      <c r="X24" s="66">
        <v>-583.61763962597934</v>
      </c>
      <c r="Y24" s="66">
        <v>525.73766426585803</v>
      </c>
      <c r="Z24" s="66">
        <v>525.73766426585803</v>
      </c>
      <c r="AA24" s="66">
        <v>0.50567000191161893</v>
      </c>
      <c r="AB24" s="66">
        <v>0.45041276048714479</v>
      </c>
      <c r="AC24" s="69">
        <v>86431.617718727837</v>
      </c>
      <c r="AD24" s="70">
        <f t="shared" si="9"/>
        <v>25511.410739999999</v>
      </c>
      <c r="AE24" s="71">
        <v>40864.864864864867</v>
      </c>
      <c r="AF24" s="71">
        <f t="shared" si="10"/>
        <v>-15353.454124864867</v>
      </c>
      <c r="AG24" s="3"/>
      <c r="AH24" s="72">
        <f t="shared" si="11"/>
        <v>5480.0219192602617</v>
      </c>
      <c r="AI24" s="72">
        <f t="shared" si="12"/>
        <v>-39080.02191926026</v>
      </c>
      <c r="AJ24" s="72">
        <f t="shared" si="19"/>
        <v>-15080.021919260262</v>
      </c>
      <c r="AK24" s="73">
        <f t="shared" si="13"/>
        <v>-15080.021919260262</v>
      </c>
      <c r="AL24" s="73">
        <f t="shared" si="14"/>
        <v>-21080.02191926026</v>
      </c>
      <c r="AM24" s="73">
        <f t="shared" si="15"/>
        <v>-54433.476044125127</v>
      </c>
      <c r="AN24" s="73">
        <f t="shared" si="16"/>
        <v>-30433.476044125127</v>
      </c>
      <c r="AO24" s="73">
        <f t="shared" si="17"/>
        <v>-30433.476044125127</v>
      </c>
      <c r="AP24" s="73">
        <f t="shared" si="18"/>
        <v>-36433.476044125127</v>
      </c>
    </row>
    <row r="25" spans="1:42" x14ac:dyDescent="0.25">
      <c r="A25" t="s">
        <v>134</v>
      </c>
      <c r="B25" t="s">
        <v>131</v>
      </c>
      <c r="C25" t="s">
        <v>110</v>
      </c>
      <c r="D25">
        <v>2</v>
      </c>
      <c r="E25">
        <v>4500</v>
      </c>
      <c r="F25" s="65">
        <f t="shared" si="0"/>
        <v>0.97297297297297303</v>
      </c>
      <c r="G25" s="4">
        <f t="shared" si="1"/>
        <v>52540.54054054054</v>
      </c>
      <c r="H25">
        <v>432</v>
      </c>
      <c r="I25">
        <v>0.68220000000000003</v>
      </c>
      <c r="J25">
        <v>273</v>
      </c>
      <c r="K25">
        <v>853</v>
      </c>
      <c r="L25">
        <f t="shared" si="3"/>
        <v>580</v>
      </c>
      <c r="M25">
        <f t="shared" si="4"/>
        <v>159</v>
      </c>
      <c r="N25" s="66">
        <f t="shared" si="2"/>
        <v>0.31931034482758625</v>
      </c>
      <c r="O25" s="66">
        <v>0.68220000000000003</v>
      </c>
      <c r="P25" s="66">
        <v>273</v>
      </c>
      <c r="Q25" s="67">
        <f t="shared" si="5"/>
        <v>0.1</v>
      </c>
      <c r="R25" s="67">
        <f t="shared" si="6"/>
        <v>0.77146000000000003</v>
      </c>
      <c r="S25" s="68">
        <f t="shared" si="7"/>
        <v>76872.131699999998</v>
      </c>
      <c r="T25" s="68">
        <f t="shared" si="8"/>
        <v>46123.279019999994</v>
      </c>
      <c r="U25">
        <v>273</v>
      </c>
      <c r="V25" s="66">
        <v>725</v>
      </c>
      <c r="W25" s="66">
        <v>200.5</v>
      </c>
      <c r="X25" s="66">
        <v>-458.04902704068741</v>
      </c>
      <c r="Y25" s="66">
        <v>489.86650240080877</v>
      </c>
      <c r="Z25" s="66">
        <v>489.86650240080877</v>
      </c>
      <c r="AA25" s="66">
        <v>0.39912621020801209</v>
      </c>
      <c r="AB25" s="66">
        <v>0.53473151724137924</v>
      </c>
      <c r="AC25" s="69">
        <v>95610.676197196954</v>
      </c>
      <c r="AD25" s="70">
        <f t="shared" si="9"/>
        <v>46123.279019999994</v>
      </c>
      <c r="AE25" s="71">
        <v>52540.54054054054</v>
      </c>
      <c r="AF25" s="71">
        <f t="shared" si="10"/>
        <v>-6417.2615205405455</v>
      </c>
      <c r="AG25" s="17" t="s">
        <v>89</v>
      </c>
      <c r="AH25" s="72">
        <f t="shared" si="11"/>
        <v>6505.9001264367807</v>
      </c>
      <c r="AI25" s="72">
        <f t="shared" si="12"/>
        <v>-40105.900126436783</v>
      </c>
      <c r="AJ25" s="72">
        <f t="shared" si="19"/>
        <v>-16105.90012643678</v>
      </c>
      <c r="AK25" s="73">
        <f t="shared" si="13"/>
        <v>-16105.90012643678</v>
      </c>
      <c r="AL25" s="73">
        <f t="shared" si="14"/>
        <v>-22105.90012643678</v>
      </c>
      <c r="AM25" s="73">
        <f t="shared" si="15"/>
        <v>-46523.161646977329</v>
      </c>
      <c r="AN25" s="73">
        <f t="shared" si="16"/>
        <v>-22523.161646977325</v>
      </c>
      <c r="AO25" s="73">
        <f t="shared" si="17"/>
        <v>-22523.161646977325</v>
      </c>
      <c r="AP25" s="73">
        <f t="shared" si="18"/>
        <v>-28523.161646977325</v>
      </c>
    </row>
    <row r="26" spans="1:42" x14ac:dyDescent="0.25">
      <c r="A26" t="s">
        <v>135</v>
      </c>
      <c r="B26" t="s">
        <v>136</v>
      </c>
      <c r="C26" t="s">
        <v>110</v>
      </c>
      <c r="D26">
        <v>1</v>
      </c>
      <c r="E26">
        <v>3000</v>
      </c>
      <c r="F26" s="65">
        <f t="shared" si="0"/>
        <v>0.97297297297297303</v>
      </c>
      <c r="G26" s="4">
        <f t="shared" si="1"/>
        <v>35027.027027027027</v>
      </c>
      <c r="H26">
        <v>288</v>
      </c>
      <c r="I26">
        <v>0.49859999999999999</v>
      </c>
      <c r="J26">
        <v>109</v>
      </c>
      <c r="K26">
        <v>640</v>
      </c>
      <c r="L26">
        <f t="shared" si="3"/>
        <v>531</v>
      </c>
      <c r="M26">
        <f t="shared" si="4"/>
        <v>179</v>
      </c>
      <c r="N26" s="66">
        <f t="shared" si="2"/>
        <v>0.36967984934086628</v>
      </c>
      <c r="O26" s="66">
        <v>0.49859999999999999</v>
      </c>
      <c r="P26" s="66">
        <v>109</v>
      </c>
      <c r="Q26" s="67">
        <f t="shared" si="5"/>
        <v>0.1</v>
      </c>
      <c r="R26" s="67">
        <f t="shared" si="6"/>
        <v>0.77146000000000003</v>
      </c>
      <c r="S26" s="68">
        <f t="shared" si="7"/>
        <v>30692.536100000001</v>
      </c>
      <c r="T26" s="68">
        <f t="shared" si="8"/>
        <v>18415.521659999999</v>
      </c>
      <c r="U26">
        <v>109</v>
      </c>
      <c r="V26" s="66">
        <v>663.75</v>
      </c>
      <c r="W26" s="66">
        <v>42.625</v>
      </c>
      <c r="X26" s="66">
        <v>-419.35178165276727</v>
      </c>
      <c r="Y26" s="66">
        <v>378.01312547384384</v>
      </c>
      <c r="Z26" s="66">
        <v>378.01312547384384</v>
      </c>
      <c r="AA26" s="66">
        <v>0.50529284440503786</v>
      </c>
      <c r="AB26" s="66">
        <v>0.45071124293785308</v>
      </c>
      <c r="AC26" s="69">
        <v>62186.789454635655</v>
      </c>
      <c r="AD26" s="70">
        <f t="shared" si="9"/>
        <v>18415.521659999999</v>
      </c>
      <c r="AE26" s="71">
        <v>35027.027027027027</v>
      </c>
      <c r="AF26" s="71">
        <f t="shared" si="10"/>
        <v>-16611.505367027028</v>
      </c>
      <c r="AG26" s="57">
        <v>0.3</v>
      </c>
      <c r="AH26" s="72">
        <f t="shared" si="11"/>
        <v>5483.6534557438799</v>
      </c>
      <c r="AI26" s="72">
        <f t="shared" si="12"/>
        <v>-39083.653455743879</v>
      </c>
      <c r="AJ26" s="72">
        <f t="shared" si="19"/>
        <v>-15083.653455743879</v>
      </c>
      <c r="AK26" s="73">
        <f t="shared" si="13"/>
        <v>-15083.653455743879</v>
      </c>
      <c r="AL26" s="73">
        <f t="shared" si="14"/>
        <v>-21083.653455743879</v>
      </c>
      <c r="AM26" s="73">
        <f t="shared" si="15"/>
        <v>-55695.158822770907</v>
      </c>
      <c r="AN26" s="73">
        <f t="shared" si="16"/>
        <v>-31695.158822770907</v>
      </c>
      <c r="AO26" s="73">
        <f t="shared" si="17"/>
        <v>-31695.158822770907</v>
      </c>
      <c r="AP26" s="73">
        <f t="shared" si="18"/>
        <v>-37695.158822770907</v>
      </c>
    </row>
    <row r="27" spans="1:42" x14ac:dyDescent="0.25">
      <c r="A27" t="s">
        <v>137</v>
      </c>
      <c r="B27" t="s">
        <v>136</v>
      </c>
      <c r="C27" t="s">
        <v>110</v>
      </c>
      <c r="D27">
        <v>2</v>
      </c>
      <c r="E27">
        <v>4000</v>
      </c>
      <c r="F27" s="65">
        <f t="shared" si="0"/>
        <v>0.97297297297297303</v>
      </c>
      <c r="G27" s="4">
        <f t="shared" si="1"/>
        <v>46702.702702702707</v>
      </c>
      <c r="H27">
        <v>560</v>
      </c>
      <c r="I27">
        <v>0.35339999999999999</v>
      </c>
      <c r="J27">
        <v>218</v>
      </c>
      <c r="K27">
        <v>681</v>
      </c>
      <c r="L27">
        <f t="shared" si="3"/>
        <v>463</v>
      </c>
      <c r="M27">
        <f t="shared" si="4"/>
        <v>342</v>
      </c>
      <c r="N27" s="66">
        <f t="shared" si="2"/>
        <v>0.69092872570194386</v>
      </c>
      <c r="O27" s="66">
        <v>0.35339999999999999</v>
      </c>
      <c r="P27" s="66">
        <v>218</v>
      </c>
      <c r="Q27" s="67">
        <f t="shared" si="5"/>
        <v>0.1</v>
      </c>
      <c r="R27" s="67">
        <f t="shared" si="6"/>
        <v>0.77146000000000003</v>
      </c>
      <c r="S27" s="68">
        <f t="shared" si="7"/>
        <v>61385.072200000002</v>
      </c>
      <c r="T27" s="68">
        <f t="shared" si="8"/>
        <v>36831.043319999997</v>
      </c>
      <c r="U27">
        <v>218</v>
      </c>
      <c r="V27" s="66">
        <v>578.75</v>
      </c>
      <c r="W27" s="66">
        <v>160.125</v>
      </c>
      <c r="X27" s="66">
        <v>-365.6494819307556</v>
      </c>
      <c r="Y27" s="66">
        <v>391.08394933030075</v>
      </c>
      <c r="Z27" s="66">
        <v>391.08394933030075</v>
      </c>
      <c r="AA27" s="66">
        <v>0.39906513923162118</v>
      </c>
      <c r="AB27" s="66">
        <v>0.53477984881209495</v>
      </c>
      <c r="AC27" s="69">
        <v>76337.492582928768</v>
      </c>
      <c r="AD27" s="70">
        <f t="shared" si="9"/>
        <v>36831.043319999997</v>
      </c>
      <c r="AE27" s="71">
        <v>46702.702702702707</v>
      </c>
      <c r="AF27" s="71">
        <f t="shared" si="10"/>
        <v>-9871.65938270271</v>
      </c>
      <c r="AG27" s="3"/>
      <c r="AH27" s="72">
        <f t="shared" si="11"/>
        <v>6506.4881605471555</v>
      </c>
      <c r="AI27" s="72">
        <f t="shared" si="12"/>
        <v>-40106.488160547153</v>
      </c>
      <c r="AJ27" s="72">
        <f t="shared" si="19"/>
        <v>-16106.488160547156</v>
      </c>
      <c r="AK27" s="73">
        <f t="shared" si="13"/>
        <v>-16106.488160547156</v>
      </c>
      <c r="AL27" s="73">
        <f t="shared" si="14"/>
        <v>-22106.488160547156</v>
      </c>
      <c r="AM27" s="73">
        <f t="shared" si="15"/>
        <v>-49978.147543249863</v>
      </c>
      <c r="AN27" s="73">
        <f t="shared" si="16"/>
        <v>-25978.147543249866</v>
      </c>
      <c r="AO27" s="73">
        <f t="shared" si="17"/>
        <v>-25978.147543249866</v>
      </c>
      <c r="AP27" s="73">
        <f t="shared" si="18"/>
        <v>-31978.147543249866</v>
      </c>
    </row>
    <row r="28" spans="1:42" x14ac:dyDescent="0.25">
      <c r="A28" t="s">
        <v>138</v>
      </c>
      <c r="B28" t="s">
        <v>139</v>
      </c>
      <c r="C28" t="s">
        <v>107</v>
      </c>
      <c r="D28">
        <v>1</v>
      </c>
      <c r="E28">
        <v>3200</v>
      </c>
      <c r="F28" s="65">
        <f t="shared" si="0"/>
        <v>0.97297297297297303</v>
      </c>
      <c r="G28" s="4">
        <f t="shared" si="1"/>
        <v>37362.162162162167</v>
      </c>
      <c r="H28">
        <v>420</v>
      </c>
      <c r="I28">
        <v>0.87119999999999997</v>
      </c>
      <c r="J28">
        <v>165</v>
      </c>
      <c r="K28">
        <v>1296</v>
      </c>
      <c r="L28">
        <f t="shared" si="3"/>
        <v>1131</v>
      </c>
      <c r="M28">
        <f t="shared" si="4"/>
        <v>255</v>
      </c>
      <c r="N28" s="66">
        <f t="shared" si="2"/>
        <v>0.28037135278514591</v>
      </c>
      <c r="O28" s="66">
        <v>0.87119999999999997</v>
      </c>
      <c r="P28" s="66">
        <v>165</v>
      </c>
      <c r="Q28" s="67">
        <f t="shared" si="5"/>
        <v>0.1</v>
      </c>
      <c r="R28" s="67">
        <f t="shared" si="6"/>
        <v>0.77146000000000003</v>
      </c>
      <c r="S28" s="68">
        <f t="shared" si="7"/>
        <v>46461.178500000002</v>
      </c>
      <c r="T28" s="68">
        <f t="shared" si="8"/>
        <v>27876.7071</v>
      </c>
      <c r="U28">
        <v>165</v>
      </c>
      <c r="V28" s="66">
        <v>1413.75</v>
      </c>
      <c r="W28" s="66">
        <v>23.625</v>
      </c>
      <c r="X28" s="66">
        <v>-893.19560272934041</v>
      </c>
      <c r="Y28" s="66">
        <v>771.56467968157699</v>
      </c>
      <c r="Z28" s="66">
        <v>771.56467968157699</v>
      </c>
      <c r="AA28" s="66">
        <v>0.52904663461119505</v>
      </c>
      <c r="AB28" s="66">
        <v>0.43191249336870025</v>
      </c>
      <c r="AC28" s="69">
        <v>121635.67497771974</v>
      </c>
      <c r="AD28" s="70">
        <f t="shared" si="9"/>
        <v>27876.7071</v>
      </c>
      <c r="AE28" s="71">
        <v>37362.162162162167</v>
      </c>
      <c r="AF28" s="71">
        <f t="shared" si="10"/>
        <v>-9485.4550621621675</v>
      </c>
      <c r="AG28" s="4" t="s">
        <v>90</v>
      </c>
      <c r="AH28" s="72">
        <f t="shared" si="11"/>
        <v>5254.9353359858533</v>
      </c>
      <c r="AI28" s="72">
        <f t="shared" si="12"/>
        <v>-38854.935335985851</v>
      </c>
      <c r="AJ28" s="72">
        <f t="shared" si="19"/>
        <v>-14854.935335985854</v>
      </c>
      <c r="AK28" s="73">
        <f t="shared" si="13"/>
        <v>-14854.935335985854</v>
      </c>
      <c r="AL28" s="73">
        <f t="shared" si="14"/>
        <v>-20854.935335985854</v>
      </c>
      <c r="AM28" s="73">
        <f t="shared" si="15"/>
        <v>-48340.390398148018</v>
      </c>
      <c r="AN28" s="73">
        <f t="shared" si="16"/>
        <v>-24340.390398148022</v>
      </c>
      <c r="AO28" s="73">
        <f t="shared" si="17"/>
        <v>-24340.390398148022</v>
      </c>
      <c r="AP28" s="73">
        <f t="shared" si="18"/>
        <v>-30340.390398148022</v>
      </c>
    </row>
    <row r="29" spans="1:42" x14ac:dyDescent="0.25">
      <c r="A29" t="s">
        <v>140</v>
      </c>
      <c r="B29" t="s">
        <v>139</v>
      </c>
      <c r="C29" t="s">
        <v>107</v>
      </c>
      <c r="D29">
        <v>2</v>
      </c>
      <c r="E29">
        <v>3500</v>
      </c>
      <c r="F29" s="65">
        <f t="shared" si="0"/>
        <v>0.97297297297297303</v>
      </c>
      <c r="G29" s="4">
        <f t="shared" si="1"/>
        <v>40864.864864864867</v>
      </c>
      <c r="H29">
        <v>593</v>
      </c>
      <c r="I29">
        <v>0.50680000000000003</v>
      </c>
      <c r="J29">
        <v>268</v>
      </c>
      <c r="K29">
        <v>1032</v>
      </c>
      <c r="L29">
        <f t="shared" si="3"/>
        <v>764</v>
      </c>
      <c r="M29">
        <f t="shared" si="4"/>
        <v>325</v>
      </c>
      <c r="N29" s="66">
        <f t="shared" si="2"/>
        <v>0.44031413612565451</v>
      </c>
      <c r="O29" s="66">
        <v>0.50680000000000003</v>
      </c>
      <c r="P29" s="66">
        <v>268</v>
      </c>
      <c r="Q29" s="67">
        <f t="shared" si="5"/>
        <v>0.1</v>
      </c>
      <c r="R29" s="67">
        <f t="shared" si="6"/>
        <v>0.77146000000000003</v>
      </c>
      <c r="S29" s="68">
        <f t="shared" si="7"/>
        <v>75464.217199999999</v>
      </c>
      <c r="T29" s="68">
        <f t="shared" si="8"/>
        <v>45278.530319999998</v>
      </c>
      <c r="U29">
        <v>268</v>
      </c>
      <c r="V29" s="66">
        <v>955</v>
      </c>
      <c r="W29" s="66">
        <v>172.5</v>
      </c>
      <c r="X29" s="66">
        <v>-603.36113217083653</v>
      </c>
      <c r="Y29" s="66">
        <v>599.4689790245136</v>
      </c>
      <c r="Z29" s="66">
        <v>599.4689790245136</v>
      </c>
      <c r="AA29" s="66">
        <v>0.44708793615132314</v>
      </c>
      <c r="AB29" s="66">
        <v>0.49677460732984291</v>
      </c>
      <c r="AC29" s="69">
        <v>108697.35283138348</v>
      </c>
      <c r="AD29" s="70">
        <f t="shared" si="9"/>
        <v>45278.530319999998</v>
      </c>
      <c r="AE29" s="71">
        <v>40864.864864864867</v>
      </c>
      <c r="AF29" s="71">
        <f t="shared" si="10"/>
        <v>4413.6654551351312</v>
      </c>
      <c r="AG29" s="54">
        <v>6000</v>
      </c>
      <c r="AH29" s="72">
        <f t="shared" si="11"/>
        <v>6044.091055846422</v>
      </c>
      <c r="AI29" s="72">
        <f t="shared" si="12"/>
        <v>-39644.091055846424</v>
      </c>
      <c r="AJ29" s="72">
        <f t="shared" si="19"/>
        <v>-15644.091055846422</v>
      </c>
      <c r="AK29" s="73">
        <f t="shared" si="13"/>
        <v>-15644.091055846422</v>
      </c>
      <c r="AL29" s="73">
        <f t="shared" si="14"/>
        <v>-21644.091055846424</v>
      </c>
      <c r="AM29" s="73">
        <f t="shared" si="15"/>
        <v>-35230.425600711293</v>
      </c>
      <c r="AN29" s="73">
        <f t="shared" si="16"/>
        <v>-11230.425600711291</v>
      </c>
      <c r="AO29" s="73">
        <f t="shared" si="17"/>
        <v>-11230.425600711291</v>
      </c>
      <c r="AP29" s="73">
        <f t="shared" si="18"/>
        <v>-17230.425600711293</v>
      </c>
    </row>
    <row r="30" spans="1:42" x14ac:dyDescent="0.25">
      <c r="A30" t="s">
        <v>141</v>
      </c>
      <c r="B30" t="s">
        <v>139</v>
      </c>
      <c r="C30" t="s">
        <v>110</v>
      </c>
      <c r="D30">
        <v>1</v>
      </c>
      <c r="E30">
        <v>3400</v>
      </c>
      <c r="F30" s="65">
        <f t="shared" si="0"/>
        <v>0.97297297297297303</v>
      </c>
      <c r="G30" s="4">
        <f t="shared" si="1"/>
        <v>39697.2972972973</v>
      </c>
      <c r="H30">
        <v>436</v>
      </c>
      <c r="I30">
        <v>0.28220000000000001</v>
      </c>
      <c r="J30">
        <v>106</v>
      </c>
      <c r="K30">
        <v>624</v>
      </c>
      <c r="L30">
        <f t="shared" si="3"/>
        <v>518</v>
      </c>
      <c r="M30">
        <f t="shared" si="4"/>
        <v>330</v>
      </c>
      <c r="N30" s="66">
        <f t="shared" si="2"/>
        <v>0.60965250965250961</v>
      </c>
      <c r="O30" s="66">
        <v>0.28220000000000001</v>
      </c>
      <c r="P30" s="66">
        <v>106</v>
      </c>
      <c r="Q30" s="67">
        <f t="shared" si="5"/>
        <v>0.1</v>
      </c>
      <c r="R30" s="67">
        <f t="shared" si="6"/>
        <v>0.77146000000000003</v>
      </c>
      <c r="S30" s="68">
        <f t="shared" si="7"/>
        <v>29847.787400000001</v>
      </c>
      <c r="T30" s="68">
        <f t="shared" si="8"/>
        <v>17908.672439999998</v>
      </c>
      <c r="U30">
        <v>106</v>
      </c>
      <c r="V30" s="66">
        <v>647.5</v>
      </c>
      <c r="W30" s="66">
        <v>41.25</v>
      </c>
      <c r="X30" s="66">
        <v>-409.0851655294415</v>
      </c>
      <c r="Y30" s="66">
        <v>368.59284179934292</v>
      </c>
      <c r="Z30" s="66">
        <v>368.59284179934292</v>
      </c>
      <c r="AA30" s="66">
        <v>0.5055487904236956</v>
      </c>
      <c r="AB30" s="66">
        <v>0.45050868725868731</v>
      </c>
      <c r="AC30" s="69">
        <v>60609.811211569409</v>
      </c>
      <c r="AD30" s="70">
        <f t="shared" si="9"/>
        <v>17908.672439999998</v>
      </c>
      <c r="AE30" s="71">
        <v>39697.2972972973</v>
      </c>
      <c r="AF30" s="71">
        <f t="shared" si="10"/>
        <v>-21788.624857297302</v>
      </c>
      <c r="AG30" s="3"/>
      <c r="AH30" s="72">
        <f t="shared" si="11"/>
        <v>5481.1890283140292</v>
      </c>
      <c r="AI30" s="72">
        <f t="shared" si="12"/>
        <v>-39081.189028314031</v>
      </c>
      <c r="AJ30" s="72">
        <f t="shared" si="19"/>
        <v>-15081.189028314029</v>
      </c>
      <c r="AK30" s="73">
        <f t="shared" si="13"/>
        <v>-15081.189028314029</v>
      </c>
      <c r="AL30" s="73">
        <f t="shared" si="14"/>
        <v>-21081.189028314031</v>
      </c>
      <c r="AM30" s="73">
        <f t="shared" si="15"/>
        <v>-60869.813885611336</v>
      </c>
      <c r="AN30" s="73">
        <f t="shared" si="16"/>
        <v>-36869.813885611329</v>
      </c>
      <c r="AO30" s="73">
        <f t="shared" si="17"/>
        <v>-36869.813885611329</v>
      </c>
      <c r="AP30" s="73">
        <f t="shared" si="18"/>
        <v>-42869.813885611336</v>
      </c>
    </row>
    <row r="31" spans="1:42" x14ac:dyDescent="0.25">
      <c r="A31" t="s">
        <v>142</v>
      </c>
      <c r="B31" t="s">
        <v>139</v>
      </c>
      <c r="C31" t="s">
        <v>110</v>
      </c>
      <c r="D31">
        <v>2</v>
      </c>
      <c r="E31">
        <v>5600</v>
      </c>
      <c r="F31" s="65">
        <f t="shared" si="0"/>
        <v>0.97297297297297303</v>
      </c>
      <c r="G31" s="4">
        <f t="shared" si="1"/>
        <v>65383.783783783787</v>
      </c>
      <c r="H31">
        <v>373</v>
      </c>
      <c r="I31">
        <v>0.5151</v>
      </c>
      <c r="J31">
        <v>196</v>
      </c>
      <c r="K31">
        <v>612</v>
      </c>
      <c r="L31">
        <f t="shared" si="3"/>
        <v>416</v>
      </c>
      <c r="M31">
        <f t="shared" si="4"/>
        <v>177</v>
      </c>
      <c r="N31" s="66">
        <f t="shared" si="2"/>
        <v>0.44038461538461537</v>
      </c>
      <c r="O31" s="66">
        <v>0.5151</v>
      </c>
      <c r="P31" s="66">
        <v>196</v>
      </c>
      <c r="Q31" s="67">
        <f t="shared" si="5"/>
        <v>0.1</v>
      </c>
      <c r="R31" s="67">
        <f t="shared" si="6"/>
        <v>0.77146000000000003</v>
      </c>
      <c r="S31" s="68">
        <f t="shared" si="7"/>
        <v>55190.248400000004</v>
      </c>
      <c r="T31" s="68">
        <f t="shared" si="8"/>
        <v>33114.149040000004</v>
      </c>
      <c r="U31">
        <v>196</v>
      </c>
      <c r="V31" s="66">
        <v>520</v>
      </c>
      <c r="W31" s="66">
        <v>144</v>
      </c>
      <c r="X31" s="66">
        <v>-328.53171594642407</v>
      </c>
      <c r="Y31" s="66">
        <v>351.44907758402832</v>
      </c>
      <c r="Z31" s="66">
        <v>351.44907758402832</v>
      </c>
      <c r="AA31" s="66">
        <v>0.39894053381543909</v>
      </c>
      <c r="AB31" s="66">
        <v>0.53487846153846152</v>
      </c>
      <c r="AC31" s="69">
        <v>68613.627803448617</v>
      </c>
      <c r="AD31" s="70">
        <f t="shared" si="9"/>
        <v>33114.149040000004</v>
      </c>
      <c r="AE31" s="71">
        <v>65383.783783783787</v>
      </c>
      <c r="AF31" s="71">
        <f t="shared" si="10"/>
        <v>-32269.634743783783</v>
      </c>
      <c r="AG31" s="58" t="s">
        <v>91</v>
      </c>
      <c r="AH31" s="72">
        <f t="shared" si="11"/>
        <v>6507.6879487179485</v>
      </c>
      <c r="AI31" s="72">
        <f t="shared" si="12"/>
        <v>-40107.687948717947</v>
      </c>
      <c r="AJ31" s="72">
        <f t="shared" si="19"/>
        <v>-16107.687948717949</v>
      </c>
      <c r="AK31" s="73">
        <f t="shared" si="13"/>
        <v>-16107.687948717949</v>
      </c>
      <c r="AL31" s="73">
        <f t="shared" si="14"/>
        <v>-22107.687948717947</v>
      </c>
      <c r="AM31" s="73">
        <f t="shared" si="15"/>
        <v>-72377.322692501737</v>
      </c>
      <c r="AN31" s="73">
        <f t="shared" si="16"/>
        <v>-48377.32269250173</v>
      </c>
      <c r="AO31" s="73">
        <f t="shared" si="17"/>
        <v>-48377.32269250173</v>
      </c>
      <c r="AP31" s="73">
        <f t="shared" si="18"/>
        <v>-54377.32269250173</v>
      </c>
    </row>
    <row r="32" spans="1:42" x14ac:dyDescent="0.25">
      <c r="A32" t="s">
        <v>143</v>
      </c>
      <c r="B32" t="s">
        <v>144</v>
      </c>
      <c r="C32" t="s">
        <v>107</v>
      </c>
      <c r="D32">
        <v>1</v>
      </c>
      <c r="E32">
        <v>3000</v>
      </c>
      <c r="F32" s="65">
        <f t="shared" si="0"/>
        <v>0.97297297297297303</v>
      </c>
      <c r="G32" s="4">
        <f t="shared" si="1"/>
        <v>35027.027027027027</v>
      </c>
      <c r="H32">
        <v>621</v>
      </c>
      <c r="I32">
        <v>0.34789999999999999</v>
      </c>
      <c r="J32">
        <v>133</v>
      </c>
      <c r="K32">
        <v>1040</v>
      </c>
      <c r="L32">
        <f t="shared" si="3"/>
        <v>907</v>
      </c>
      <c r="M32">
        <f t="shared" si="4"/>
        <v>488</v>
      </c>
      <c r="N32" s="66">
        <f t="shared" si="2"/>
        <v>0.53042998897464166</v>
      </c>
      <c r="O32" s="66">
        <v>0.34789999999999999</v>
      </c>
      <c r="P32" s="66">
        <v>133</v>
      </c>
      <c r="Q32" s="67">
        <f t="shared" si="5"/>
        <v>0.1</v>
      </c>
      <c r="R32" s="67">
        <f t="shared" si="6"/>
        <v>0.77146000000000003</v>
      </c>
      <c r="S32" s="68">
        <f t="shared" si="7"/>
        <v>37450.525699999998</v>
      </c>
      <c r="T32" s="68">
        <f t="shared" si="8"/>
        <v>22470.315419999999</v>
      </c>
      <c r="U32">
        <v>133</v>
      </c>
      <c r="V32" s="66">
        <v>1133.75</v>
      </c>
      <c r="W32" s="66">
        <v>19.625</v>
      </c>
      <c r="X32" s="66">
        <v>-716.29390952741971</v>
      </c>
      <c r="Y32" s="66">
        <v>619.09209944402323</v>
      </c>
      <c r="Z32" s="66">
        <v>619.09209944402323</v>
      </c>
      <c r="AA32" s="66">
        <v>0.52874716599252325</v>
      </c>
      <c r="AB32" s="66">
        <v>0.43214949283351711</v>
      </c>
      <c r="AC32" s="69">
        <v>97652.222929069772</v>
      </c>
      <c r="AD32" s="70">
        <f t="shared" si="9"/>
        <v>22470.315419999999</v>
      </c>
      <c r="AE32" s="71">
        <v>35027.027027027027</v>
      </c>
      <c r="AF32" s="71">
        <f t="shared" si="10"/>
        <v>-12556.711607027028</v>
      </c>
      <c r="AG32" s="59" t="s">
        <v>92</v>
      </c>
      <c r="AH32" s="72">
        <f t="shared" si="11"/>
        <v>5257.8188294744587</v>
      </c>
      <c r="AI32" s="72">
        <f t="shared" si="12"/>
        <v>-38857.818829474461</v>
      </c>
      <c r="AJ32" s="72">
        <f t="shared" si="19"/>
        <v>-14857.818829474458</v>
      </c>
      <c r="AK32" s="73">
        <f t="shared" si="13"/>
        <v>-14857.818829474458</v>
      </c>
      <c r="AL32" s="73">
        <f t="shared" si="14"/>
        <v>-20857.818829474458</v>
      </c>
      <c r="AM32" s="73">
        <f t="shared" si="15"/>
        <v>-51414.530436501489</v>
      </c>
      <c r="AN32" s="73">
        <f t="shared" si="16"/>
        <v>-27414.530436501485</v>
      </c>
      <c r="AO32" s="73">
        <f t="shared" si="17"/>
        <v>-27414.530436501485</v>
      </c>
      <c r="AP32" s="73">
        <f t="shared" si="18"/>
        <v>-33414.530436501489</v>
      </c>
    </row>
    <row r="33" spans="1:42" x14ac:dyDescent="0.25">
      <c r="A33" t="s">
        <v>145</v>
      </c>
      <c r="B33" t="s">
        <v>144</v>
      </c>
      <c r="C33" t="s">
        <v>107</v>
      </c>
      <c r="D33">
        <v>2</v>
      </c>
      <c r="E33">
        <v>3900</v>
      </c>
      <c r="F33" s="65">
        <f t="shared" si="0"/>
        <v>0.97297297297297303</v>
      </c>
      <c r="G33" s="4">
        <f t="shared" si="1"/>
        <v>45535.13513513514</v>
      </c>
      <c r="H33">
        <v>535</v>
      </c>
      <c r="I33">
        <v>0.47670000000000001</v>
      </c>
      <c r="J33">
        <v>231</v>
      </c>
      <c r="K33">
        <v>888</v>
      </c>
      <c r="L33">
        <f t="shared" si="3"/>
        <v>657</v>
      </c>
      <c r="M33">
        <f t="shared" si="4"/>
        <v>304</v>
      </c>
      <c r="N33" s="66">
        <f t="shared" si="2"/>
        <v>0.4701674277016743</v>
      </c>
      <c r="O33" s="66">
        <v>0.47670000000000001</v>
      </c>
      <c r="P33" s="66">
        <v>231</v>
      </c>
      <c r="Q33" s="67">
        <f t="shared" si="5"/>
        <v>0.1</v>
      </c>
      <c r="R33" s="67">
        <f t="shared" si="6"/>
        <v>0.77146000000000003</v>
      </c>
      <c r="S33" s="68">
        <f t="shared" si="7"/>
        <v>65045.649900000004</v>
      </c>
      <c r="T33" s="68">
        <f t="shared" si="8"/>
        <v>39027.389940000001</v>
      </c>
      <c r="U33">
        <v>231</v>
      </c>
      <c r="V33" s="66">
        <v>821.25</v>
      </c>
      <c r="W33" s="66">
        <v>148.875</v>
      </c>
      <c r="X33" s="66">
        <v>-518.85898407884758</v>
      </c>
      <c r="Y33" s="66">
        <v>515.77895185746775</v>
      </c>
      <c r="Z33" s="66">
        <v>515.77895185746775</v>
      </c>
      <c r="AA33" s="66">
        <v>0.44676280287058479</v>
      </c>
      <c r="AB33" s="66">
        <v>0.4970319178082192</v>
      </c>
      <c r="AC33" s="69">
        <v>93570.889586493082</v>
      </c>
      <c r="AD33" s="70">
        <f t="shared" si="9"/>
        <v>39027.389940000001</v>
      </c>
      <c r="AE33" s="71">
        <v>45535.13513513514</v>
      </c>
      <c r="AF33" s="71">
        <f t="shared" si="10"/>
        <v>-6507.7451951351395</v>
      </c>
      <c r="AG33" s="59" t="s">
        <v>93</v>
      </c>
      <c r="AH33" s="72">
        <f t="shared" si="11"/>
        <v>6047.2216666666673</v>
      </c>
      <c r="AI33" s="72">
        <f t="shared" si="12"/>
        <v>-39647.221666666665</v>
      </c>
      <c r="AJ33" s="72">
        <f t="shared" si="19"/>
        <v>-15647.221666666668</v>
      </c>
      <c r="AK33" s="73">
        <f t="shared" si="13"/>
        <v>-15647.221666666668</v>
      </c>
      <c r="AL33" s="73">
        <f t="shared" si="14"/>
        <v>-21647.221666666668</v>
      </c>
      <c r="AM33" s="73">
        <f t="shared" si="15"/>
        <v>-46154.966861801804</v>
      </c>
      <c r="AN33" s="73">
        <f t="shared" si="16"/>
        <v>-22154.966861801808</v>
      </c>
      <c r="AO33" s="73">
        <f t="shared" si="17"/>
        <v>-22154.966861801808</v>
      </c>
      <c r="AP33" s="73">
        <f t="shared" si="18"/>
        <v>-28154.966861801808</v>
      </c>
    </row>
    <row r="34" spans="1:42" x14ac:dyDescent="0.25">
      <c r="A34" t="s">
        <v>146</v>
      </c>
      <c r="B34" t="s">
        <v>144</v>
      </c>
      <c r="C34" t="s">
        <v>110</v>
      </c>
      <c r="D34">
        <v>1</v>
      </c>
      <c r="E34">
        <v>3600</v>
      </c>
      <c r="F34" s="65">
        <f t="shared" si="0"/>
        <v>0.97297297297297303</v>
      </c>
      <c r="G34" s="4">
        <f t="shared" si="1"/>
        <v>42032.432432432433</v>
      </c>
      <c r="H34">
        <v>196</v>
      </c>
      <c r="I34">
        <v>0.77810000000000001</v>
      </c>
      <c r="J34">
        <v>137</v>
      </c>
      <c r="K34">
        <v>808</v>
      </c>
      <c r="L34">
        <f t="shared" si="3"/>
        <v>671</v>
      </c>
      <c r="M34">
        <f t="shared" si="4"/>
        <v>59</v>
      </c>
      <c r="N34" s="66">
        <f t="shared" si="2"/>
        <v>0.17034277198211625</v>
      </c>
      <c r="O34" s="66">
        <v>0.77810000000000001</v>
      </c>
      <c r="P34" s="66">
        <v>137</v>
      </c>
      <c r="Q34" s="67">
        <f t="shared" si="5"/>
        <v>0.1</v>
      </c>
      <c r="R34" s="67">
        <f t="shared" si="6"/>
        <v>0.77146000000000003</v>
      </c>
      <c r="S34" s="68">
        <f t="shared" si="7"/>
        <v>38576.857300000003</v>
      </c>
      <c r="T34" s="68">
        <f t="shared" si="8"/>
        <v>23146.114380000003</v>
      </c>
      <c r="U34">
        <v>137</v>
      </c>
      <c r="V34" s="66">
        <v>838.75</v>
      </c>
      <c r="W34" s="66">
        <v>53.125</v>
      </c>
      <c r="X34" s="66">
        <v>-529.91533990396761</v>
      </c>
      <c r="Y34" s="66">
        <v>477.30848812231488</v>
      </c>
      <c r="Z34" s="66">
        <v>477.30848812231488</v>
      </c>
      <c r="AA34" s="66">
        <v>0.50573292175536799</v>
      </c>
      <c r="AB34" s="66">
        <v>0.45036296572280182</v>
      </c>
      <c r="AC34" s="69">
        <v>78461.154190532849</v>
      </c>
      <c r="AD34" s="70">
        <f t="shared" si="9"/>
        <v>23146.114380000003</v>
      </c>
      <c r="AE34" s="71">
        <v>42032.432432432433</v>
      </c>
      <c r="AF34" s="71">
        <f t="shared" si="10"/>
        <v>-18886.318052432431</v>
      </c>
      <c r="AG34" s="59" t="s">
        <v>94</v>
      </c>
      <c r="AH34" s="72">
        <f t="shared" si="11"/>
        <v>5479.4160829607554</v>
      </c>
      <c r="AI34" s="72">
        <f t="shared" si="12"/>
        <v>-39079.416082960757</v>
      </c>
      <c r="AJ34" s="72">
        <f t="shared" si="19"/>
        <v>-15079.416082960755</v>
      </c>
      <c r="AK34" s="73">
        <f t="shared" si="13"/>
        <v>-15079.416082960755</v>
      </c>
      <c r="AL34" s="73">
        <f t="shared" si="14"/>
        <v>-21079.416082960757</v>
      </c>
      <c r="AM34" s="73">
        <f t="shared" si="15"/>
        <v>-57965.734135393184</v>
      </c>
      <c r="AN34" s="73">
        <f t="shared" si="16"/>
        <v>-33965.734135393184</v>
      </c>
      <c r="AO34" s="73">
        <f t="shared" si="17"/>
        <v>-33965.734135393184</v>
      </c>
      <c r="AP34" s="73">
        <f t="shared" si="18"/>
        <v>-39965.734135393184</v>
      </c>
    </row>
    <row r="35" spans="1:42" x14ac:dyDescent="0.25">
      <c r="A35" t="s">
        <v>147</v>
      </c>
      <c r="B35" t="s">
        <v>144</v>
      </c>
      <c r="C35" t="s">
        <v>110</v>
      </c>
      <c r="D35">
        <v>2</v>
      </c>
      <c r="E35">
        <v>4200</v>
      </c>
      <c r="F35" s="65">
        <f t="shared" si="0"/>
        <v>0.97297297297297303</v>
      </c>
      <c r="G35" s="4">
        <f t="shared" si="1"/>
        <v>49037.83783783784</v>
      </c>
      <c r="H35">
        <v>426</v>
      </c>
      <c r="I35">
        <v>0.54249999999999998</v>
      </c>
      <c r="J35">
        <v>210</v>
      </c>
      <c r="K35">
        <v>654</v>
      </c>
      <c r="L35">
        <f t="shared" si="3"/>
        <v>444</v>
      </c>
      <c r="M35">
        <f t="shared" si="4"/>
        <v>216</v>
      </c>
      <c r="N35" s="66">
        <f t="shared" si="2"/>
        <v>0.48918918918918919</v>
      </c>
      <c r="O35" s="66">
        <v>0.54249999999999998</v>
      </c>
      <c r="P35" s="66">
        <v>210</v>
      </c>
      <c r="Q35" s="67">
        <f t="shared" si="5"/>
        <v>0.1</v>
      </c>
      <c r="R35" s="67">
        <f t="shared" si="6"/>
        <v>0.77146000000000003</v>
      </c>
      <c r="S35" s="68">
        <f t="shared" si="7"/>
        <v>59132.409</v>
      </c>
      <c r="T35" s="68">
        <f t="shared" si="8"/>
        <v>35479.445399999997</v>
      </c>
      <c r="U35">
        <v>210</v>
      </c>
      <c r="V35" s="66">
        <v>555</v>
      </c>
      <c r="W35" s="66">
        <v>154.5</v>
      </c>
      <c r="X35" s="66">
        <v>-350.64442759666412</v>
      </c>
      <c r="Y35" s="66">
        <v>375.50815011372254</v>
      </c>
      <c r="Z35" s="66">
        <v>375.50815011372254</v>
      </c>
      <c r="AA35" s="66">
        <v>0.39821288308778835</v>
      </c>
      <c r="AB35" s="66">
        <v>0.53545432432432438</v>
      </c>
      <c r="AC35" s="69">
        <v>73389.623921058403</v>
      </c>
      <c r="AD35" s="70">
        <f t="shared" si="9"/>
        <v>35479.445399999997</v>
      </c>
      <c r="AE35" s="71">
        <v>49037.83783783784</v>
      </c>
      <c r="AF35" s="71">
        <f t="shared" si="10"/>
        <v>-13558.392437837843</v>
      </c>
      <c r="AG35" s="60" t="s">
        <v>95</v>
      </c>
      <c r="AH35" s="72">
        <f t="shared" si="11"/>
        <v>6514.6942792792797</v>
      </c>
      <c r="AI35" s="72">
        <f t="shared" si="12"/>
        <v>-40114.694279279283</v>
      </c>
      <c r="AJ35" s="72">
        <f t="shared" si="19"/>
        <v>-16114.69427927928</v>
      </c>
      <c r="AK35" s="73">
        <f t="shared" si="13"/>
        <v>-16114.69427927928</v>
      </c>
      <c r="AL35" s="73">
        <f t="shared" si="14"/>
        <v>-22114.69427927928</v>
      </c>
      <c r="AM35" s="73">
        <f t="shared" si="15"/>
        <v>-53673.086717117127</v>
      </c>
      <c r="AN35" s="73">
        <f t="shared" si="16"/>
        <v>-29673.086717117123</v>
      </c>
      <c r="AO35" s="73">
        <f t="shared" si="17"/>
        <v>-29673.086717117123</v>
      </c>
      <c r="AP35" s="73">
        <f t="shared" si="18"/>
        <v>-35673.086717117127</v>
      </c>
    </row>
    <row r="36" spans="1:42" x14ac:dyDescent="0.25">
      <c r="A36" t="s">
        <v>148</v>
      </c>
      <c r="B36" t="s">
        <v>149</v>
      </c>
      <c r="C36" t="s">
        <v>107</v>
      </c>
      <c r="D36">
        <v>1</v>
      </c>
      <c r="E36">
        <v>2500</v>
      </c>
      <c r="F36" s="65">
        <f t="shared" si="0"/>
        <v>0.97297297297297303</v>
      </c>
      <c r="G36" s="4">
        <f t="shared" si="1"/>
        <v>29189.18918918919</v>
      </c>
      <c r="H36">
        <v>471</v>
      </c>
      <c r="I36">
        <v>0.6</v>
      </c>
      <c r="J36">
        <v>111</v>
      </c>
      <c r="K36">
        <v>868</v>
      </c>
      <c r="L36">
        <f t="shared" si="3"/>
        <v>757</v>
      </c>
      <c r="M36">
        <f t="shared" si="4"/>
        <v>360</v>
      </c>
      <c r="N36" s="66">
        <f t="shared" si="2"/>
        <v>0.480449141347424</v>
      </c>
      <c r="O36" s="66">
        <v>0.6</v>
      </c>
      <c r="P36" s="66">
        <v>111</v>
      </c>
      <c r="Q36" s="67">
        <f t="shared" si="5"/>
        <v>0.1</v>
      </c>
      <c r="R36" s="67">
        <f t="shared" si="6"/>
        <v>0.77146000000000003</v>
      </c>
      <c r="S36" s="68">
        <f t="shared" si="7"/>
        <v>31255.7019</v>
      </c>
      <c r="T36" s="68">
        <f t="shared" si="8"/>
        <v>18753.421139999999</v>
      </c>
      <c r="U36">
        <v>111</v>
      </c>
      <c r="V36" s="66">
        <v>946.25</v>
      </c>
      <c r="W36" s="66">
        <v>16.375</v>
      </c>
      <c r="X36" s="66">
        <v>-597.83295425827646</v>
      </c>
      <c r="Y36" s="66">
        <v>516.70421089209003</v>
      </c>
      <c r="Z36" s="66">
        <v>516.70421089209003</v>
      </c>
      <c r="AA36" s="66">
        <v>0.52874949631924972</v>
      </c>
      <c r="AB36" s="66">
        <v>0.4321476486129458</v>
      </c>
      <c r="AC36" s="69">
        <v>81501.766064379888</v>
      </c>
      <c r="AD36" s="70">
        <f t="shared" si="9"/>
        <v>18753.421139999999</v>
      </c>
      <c r="AE36" s="71">
        <v>29189.18918918919</v>
      </c>
      <c r="AF36" s="71">
        <f t="shared" si="10"/>
        <v>-10435.768049189192</v>
      </c>
      <c r="AH36" s="72">
        <f t="shared" si="11"/>
        <v>5257.7963914575075</v>
      </c>
      <c r="AI36" s="72">
        <f t="shared" si="12"/>
        <v>-38857.796391457508</v>
      </c>
      <c r="AJ36" s="72">
        <f t="shared" si="19"/>
        <v>-14857.796391457508</v>
      </c>
      <c r="AK36" s="73">
        <f t="shared" si="13"/>
        <v>-14857.796391457508</v>
      </c>
      <c r="AL36" s="73">
        <f t="shared" si="14"/>
        <v>-20857.796391457508</v>
      </c>
      <c r="AM36" s="73">
        <f t="shared" si="15"/>
        <v>-49293.564440646704</v>
      </c>
      <c r="AN36" s="73">
        <f t="shared" si="16"/>
        <v>-25293.5644406467</v>
      </c>
      <c r="AO36" s="73">
        <f t="shared" si="17"/>
        <v>-25293.5644406467</v>
      </c>
      <c r="AP36" s="73">
        <f t="shared" si="18"/>
        <v>-31293.5644406467</v>
      </c>
    </row>
    <row r="37" spans="1:42" x14ac:dyDescent="0.25">
      <c r="A37" t="s">
        <v>150</v>
      </c>
      <c r="B37" t="s">
        <v>149</v>
      </c>
      <c r="C37" t="s">
        <v>107</v>
      </c>
      <c r="D37">
        <v>2</v>
      </c>
      <c r="E37">
        <v>3000</v>
      </c>
      <c r="F37" s="65">
        <f t="shared" si="0"/>
        <v>0.97297297297297303</v>
      </c>
      <c r="G37" s="4">
        <f t="shared" si="1"/>
        <v>35027.027027027027</v>
      </c>
      <c r="H37">
        <v>620</v>
      </c>
      <c r="I37">
        <v>0.29320000000000002</v>
      </c>
      <c r="J37">
        <v>195</v>
      </c>
      <c r="K37">
        <v>752</v>
      </c>
      <c r="L37">
        <f t="shared" si="3"/>
        <v>557</v>
      </c>
      <c r="M37">
        <f t="shared" si="4"/>
        <v>425</v>
      </c>
      <c r="N37" s="66">
        <f t="shared" si="2"/>
        <v>0.71041292639138243</v>
      </c>
      <c r="O37" s="66">
        <v>0.29320000000000002</v>
      </c>
      <c r="P37" s="66">
        <v>195</v>
      </c>
      <c r="Q37" s="67">
        <f t="shared" si="5"/>
        <v>0.1</v>
      </c>
      <c r="R37" s="67">
        <f t="shared" si="6"/>
        <v>0.77146000000000003</v>
      </c>
      <c r="S37" s="68">
        <f t="shared" si="7"/>
        <v>54908.665500000003</v>
      </c>
      <c r="T37" s="68">
        <f t="shared" si="8"/>
        <v>32945.1993</v>
      </c>
      <c r="U37">
        <v>195</v>
      </c>
      <c r="V37" s="66">
        <v>696.25</v>
      </c>
      <c r="W37" s="66">
        <v>125.375</v>
      </c>
      <c r="X37" s="66">
        <v>-439.88501389941877</v>
      </c>
      <c r="Y37" s="66">
        <v>436.85369282284563</v>
      </c>
      <c r="Z37" s="66">
        <v>436.85369282284563</v>
      </c>
      <c r="AA37" s="66">
        <v>0.44736616563424864</v>
      </c>
      <c r="AB37" s="66">
        <v>0.49655441651705567</v>
      </c>
      <c r="AC37" s="69">
        <v>79176.395148183758</v>
      </c>
      <c r="AD37" s="70">
        <f t="shared" si="9"/>
        <v>32945.1993</v>
      </c>
      <c r="AE37" s="71">
        <v>35027.027027027027</v>
      </c>
      <c r="AF37" s="71">
        <f t="shared" si="10"/>
        <v>-2081.8277270270264</v>
      </c>
      <c r="AH37" s="72">
        <f t="shared" si="11"/>
        <v>6041.4120676241782</v>
      </c>
      <c r="AI37" s="72">
        <f t="shared" si="12"/>
        <v>-39641.41206762418</v>
      </c>
      <c r="AJ37" s="72">
        <f t="shared" si="19"/>
        <v>-15641.412067624178</v>
      </c>
      <c r="AK37" s="73">
        <f t="shared" si="13"/>
        <v>-15641.412067624178</v>
      </c>
      <c r="AL37" s="73">
        <f t="shared" si="14"/>
        <v>-21641.41206762418</v>
      </c>
      <c r="AM37" s="73">
        <f t="shared" si="15"/>
        <v>-41723.239794651206</v>
      </c>
      <c r="AN37" s="73">
        <f t="shared" si="16"/>
        <v>-17723.239794651206</v>
      </c>
      <c r="AO37" s="73">
        <f t="shared" si="17"/>
        <v>-17723.239794651206</v>
      </c>
      <c r="AP37" s="73">
        <f t="shared" si="18"/>
        <v>-23723.239794651206</v>
      </c>
    </row>
    <row r="38" spans="1:42" x14ac:dyDescent="0.25">
      <c r="A38" t="s">
        <v>151</v>
      </c>
      <c r="B38" t="s">
        <v>149</v>
      </c>
      <c r="C38" t="s">
        <v>110</v>
      </c>
      <c r="D38">
        <v>1</v>
      </c>
      <c r="E38">
        <v>3000</v>
      </c>
      <c r="F38" s="65">
        <f t="shared" si="0"/>
        <v>0.97297297297297303</v>
      </c>
      <c r="G38" s="4">
        <f t="shared" si="1"/>
        <v>35027.027027027027</v>
      </c>
      <c r="H38">
        <v>235</v>
      </c>
      <c r="I38">
        <v>0.6411</v>
      </c>
      <c r="J38">
        <v>80</v>
      </c>
      <c r="K38">
        <v>469</v>
      </c>
      <c r="L38">
        <f t="shared" si="3"/>
        <v>389</v>
      </c>
      <c r="M38">
        <f t="shared" si="4"/>
        <v>155</v>
      </c>
      <c r="N38" s="66">
        <f t="shared" si="2"/>
        <v>0.41876606683804629</v>
      </c>
      <c r="O38" s="66">
        <v>0.6411</v>
      </c>
      <c r="P38" s="66">
        <v>100</v>
      </c>
      <c r="Q38" s="67">
        <f t="shared" si="5"/>
        <v>0.14113110539845758</v>
      </c>
      <c r="R38" s="67">
        <f t="shared" si="6"/>
        <v>0.7389088431876607</v>
      </c>
      <c r="S38" s="68">
        <f t="shared" si="7"/>
        <v>26970.172776349616</v>
      </c>
      <c r="T38" s="68">
        <f t="shared" si="8"/>
        <v>16182.103665809769</v>
      </c>
      <c r="U38">
        <v>80</v>
      </c>
      <c r="V38" s="66">
        <v>486.25</v>
      </c>
      <c r="W38" s="66">
        <v>31.375</v>
      </c>
      <c r="X38" s="66">
        <v>-307.20874399797827</v>
      </c>
      <c r="Y38" s="66">
        <v>276.99925764468031</v>
      </c>
      <c r="Z38" s="66">
        <v>276.99925764468031</v>
      </c>
      <c r="AA38" s="66">
        <v>0.50513986148006229</v>
      </c>
      <c r="AB38" s="66">
        <v>0.45083231362467874</v>
      </c>
      <c r="AC38" s="69">
        <v>45581.278911638437</v>
      </c>
      <c r="AD38" s="70">
        <f t="shared" si="9"/>
        <v>16182.103665809769</v>
      </c>
      <c r="AE38" s="71">
        <v>35027.027027027027</v>
      </c>
      <c r="AF38" s="71">
        <f t="shared" si="10"/>
        <v>-18844.923361217257</v>
      </c>
      <c r="AH38" s="72">
        <f t="shared" si="11"/>
        <v>5485.1264824335913</v>
      </c>
      <c r="AI38" s="72">
        <f t="shared" si="12"/>
        <v>-39085.126482433589</v>
      </c>
      <c r="AJ38" s="72">
        <f t="shared" si="19"/>
        <v>-15085.126482433592</v>
      </c>
      <c r="AK38" s="73">
        <f t="shared" si="13"/>
        <v>-15085.126482433592</v>
      </c>
      <c r="AL38" s="73">
        <f t="shared" si="14"/>
        <v>-21085.126482433592</v>
      </c>
      <c r="AM38" s="73">
        <f t="shared" si="15"/>
        <v>-57930.04984365085</v>
      </c>
      <c r="AN38" s="73">
        <f t="shared" si="16"/>
        <v>-33930.04984365085</v>
      </c>
      <c r="AO38" s="73">
        <f t="shared" si="17"/>
        <v>-33930.04984365085</v>
      </c>
      <c r="AP38" s="73">
        <f t="shared" si="18"/>
        <v>-39930.04984365085</v>
      </c>
    </row>
    <row r="39" spans="1:42" x14ac:dyDescent="0.25">
      <c r="A39" t="s">
        <v>152</v>
      </c>
      <c r="B39" t="s">
        <v>149</v>
      </c>
      <c r="C39" t="s">
        <v>110</v>
      </c>
      <c r="D39">
        <v>2</v>
      </c>
      <c r="E39">
        <v>3500</v>
      </c>
      <c r="F39" s="65">
        <f t="shared" si="0"/>
        <v>0.97297297297297303</v>
      </c>
      <c r="G39" s="4">
        <f t="shared" si="1"/>
        <v>40864.864864864867</v>
      </c>
      <c r="H39">
        <v>294</v>
      </c>
      <c r="I39">
        <v>0.39729999999999999</v>
      </c>
      <c r="J39">
        <v>155</v>
      </c>
      <c r="K39">
        <v>483</v>
      </c>
      <c r="L39">
        <f t="shared" si="3"/>
        <v>328</v>
      </c>
      <c r="M39">
        <f t="shared" si="4"/>
        <v>139</v>
      </c>
      <c r="N39" s="66">
        <f t="shared" si="2"/>
        <v>0.4390243902439025</v>
      </c>
      <c r="O39" s="66">
        <v>0.39729999999999999</v>
      </c>
      <c r="P39" s="66">
        <v>155</v>
      </c>
      <c r="Q39" s="67">
        <f t="shared" si="5"/>
        <v>0.1</v>
      </c>
      <c r="R39" s="67">
        <f t="shared" si="6"/>
        <v>0.77146000000000003</v>
      </c>
      <c r="S39" s="68">
        <f t="shared" si="7"/>
        <v>43645.349500000004</v>
      </c>
      <c r="T39" s="68">
        <f t="shared" si="8"/>
        <v>26187.209700000003</v>
      </c>
      <c r="U39">
        <v>155</v>
      </c>
      <c r="V39" s="66">
        <v>410</v>
      </c>
      <c r="W39" s="66">
        <v>114</v>
      </c>
      <c r="X39" s="66">
        <v>-259.03462218852667</v>
      </c>
      <c r="Y39" s="66">
        <v>277.33484963356079</v>
      </c>
      <c r="Z39" s="66">
        <v>277.33484963356079</v>
      </c>
      <c r="AA39" s="66">
        <v>0.39837768203307511</v>
      </c>
      <c r="AB39" s="66">
        <v>0.53532390243902439</v>
      </c>
      <c r="AC39" s="69">
        <v>54189.350505684895</v>
      </c>
      <c r="AD39" s="70">
        <f t="shared" si="9"/>
        <v>26187.209700000003</v>
      </c>
      <c r="AE39" s="71">
        <v>40864.864864864867</v>
      </c>
      <c r="AF39" s="71">
        <f t="shared" si="10"/>
        <v>-14677.655164864864</v>
      </c>
      <c r="AH39" s="72">
        <f t="shared" si="11"/>
        <v>6513.1074796747971</v>
      </c>
      <c r="AI39" s="72">
        <f t="shared" si="12"/>
        <v>-40113.1074796748</v>
      </c>
      <c r="AJ39" s="72">
        <f t="shared" si="19"/>
        <v>-16113.107479674796</v>
      </c>
      <c r="AK39" s="73">
        <f t="shared" si="13"/>
        <v>-16113.107479674796</v>
      </c>
      <c r="AL39" s="73">
        <f t="shared" si="14"/>
        <v>-22113.107479674796</v>
      </c>
      <c r="AM39" s="73">
        <f t="shared" si="15"/>
        <v>-54790.76264453966</v>
      </c>
      <c r="AN39" s="73">
        <f t="shared" si="16"/>
        <v>-30790.76264453966</v>
      </c>
      <c r="AO39" s="73">
        <f t="shared" si="17"/>
        <v>-30790.76264453966</v>
      </c>
      <c r="AP39" s="73">
        <f t="shared" si="18"/>
        <v>-36790.76264453966</v>
      </c>
    </row>
    <row r="40" spans="1:42" x14ac:dyDescent="0.25">
      <c r="A40" t="s">
        <v>153</v>
      </c>
      <c r="B40" t="s">
        <v>154</v>
      </c>
      <c r="C40" t="s">
        <v>107</v>
      </c>
      <c r="D40">
        <v>1</v>
      </c>
      <c r="E40">
        <v>2800</v>
      </c>
      <c r="F40" s="65">
        <f t="shared" si="0"/>
        <v>0.97297297297297303</v>
      </c>
      <c r="G40" s="4">
        <f t="shared" si="1"/>
        <v>32691.891891891893</v>
      </c>
      <c r="H40">
        <v>355</v>
      </c>
      <c r="I40">
        <v>0.4027</v>
      </c>
      <c r="J40">
        <v>102</v>
      </c>
      <c r="K40">
        <v>799</v>
      </c>
      <c r="L40">
        <f t="shared" si="3"/>
        <v>697</v>
      </c>
      <c r="M40">
        <f t="shared" si="4"/>
        <v>253</v>
      </c>
      <c r="N40" s="66">
        <f t="shared" si="2"/>
        <v>0.39038737446197991</v>
      </c>
      <c r="O40" s="66">
        <v>0.4027</v>
      </c>
      <c r="P40" s="66">
        <v>102</v>
      </c>
      <c r="Q40" s="67">
        <f t="shared" si="5"/>
        <v>0.1</v>
      </c>
      <c r="R40" s="67">
        <f t="shared" si="6"/>
        <v>0.77146000000000003</v>
      </c>
      <c r="S40" s="68">
        <f t="shared" si="7"/>
        <v>28721.4558</v>
      </c>
      <c r="T40" s="68">
        <f t="shared" si="8"/>
        <v>17232.873479999998</v>
      </c>
      <c r="U40">
        <v>102</v>
      </c>
      <c r="V40" s="66">
        <v>871.25</v>
      </c>
      <c r="W40" s="66">
        <v>14.875</v>
      </c>
      <c r="X40" s="66">
        <v>-550.44857215061916</v>
      </c>
      <c r="Y40" s="66">
        <v>475.64905547131667</v>
      </c>
      <c r="Z40" s="66">
        <v>475.64905547131667</v>
      </c>
      <c r="AA40" s="66">
        <v>0.52886548691112389</v>
      </c>
      <c r="AB40" s="66">
        <v>0.4320558536585366</v>
      </c>
      <c r="AC40" s="69">
        <v>75010.039926790763</v>
      </c>
      <c r="AD40" s="70">
        <f t="shared" si="9"/>
        <v>17232.873479999998</v>
      </c>
      <c r="AE40" s="71">
        <v>32691.891891891893</v>
      </c>
      <c r="AF40" s="71">
        <f t="shared" si="10"/>
        <v>-15459.018411891895</v>
      </c>
      <c r="AH40" s="72">
        <f t="shared" si="11"/>
        <v>5256.6795528455286</v>
      </c>
      <c r="AI40" s="72">
        <f t="shared" si="12"/>
        <v>-38856.679552845526</v>
      </c>
      <c r="AJ40" s="72">
        <f t="shared" si="19"/>
        <v>-14856.67955284553</v>
      </c>
      <c r="AK40" s="73">
        <f t="shared" si="13"/>
        <v>-14856.67955284553</v>
      </c>
      <c r="AL40" s="73">
        <f t="shared" si="14"/>
        <v>-20856.67955284553</v>
      </c>
      <c r="AM40" s="73">
        <f t="shared" si="15"/>
        <v>-54315.697964737425</v>
      </c>
      <c r="AN40" s="73">
        <f t="shared" si="16"/>
        <v>-30315.697964737425</v>
      </c>
      <c r="AO40" s="73">
        <f t="shared" si="17"/>
        <v>-30315.697964737425</v>
      </c>
      <c r="AP40" s="73">
        <f t="shared" si="18"/>
        <v>-36315.697964737425</v>
      </c>
    </row>
    <row r="41" spans="1:42" x14ac:dyDescent="0.25">
      <c r="A41" t="s">
        <v>155</v>
      </c>
      <c r="B41" t="s">
        <v>154</v>
      </c>
      <c r="C41" t="s">
        <v>107</v>
      </c>
      <c r="D41">
        <v>2</v>
      </c>
      <c r="E41">
        <v>3500</v>
      </c>
      <c r="F41" s="65">
        <f t="shared" si="0"/>
        <v>0.97297297297297303</v>
      </c>
      <c r="G41" s="4">
        <f t="shared" si="1"/>
        <v>40864.864864864867</v>
      </c>
      <c r="H41">
        <v>436</v>
      </c>
      <c r="I41">
        <v>0.50680000000000003</v>
      </c>
      <c r="J41">
        <v>188</v>
      </c>
      <c r="K41">
        <v>724</v>
      </c>
      <c r="L41">
        <f t="shared" si="3"/>
        <v>536</v>
      </c>
      <c r="M41">
        <f t="shared" si="4"/>
        <v>248</v>
      </c>
      <c r="N41" s="66">
        <f t="shared" si="2"/>
        <v>0.47014925373134331</v>
      </c>
      <c r="O41" s="66">
        <v>0.50680000000000003</v>
      </c>
      <c r="P41" s="66">
        <v>188</v>
      </c>
      <c r="Q41" s="67">
        <f t="shared" si="5"/>
        <v>0.1</v>
      </c>
      <c r="R41" s="67">
        <f t="shared" si="6"/>
        <v>0.77146000000000003</v>
      </c>
      <c r="S41" s="68">
        <f t="shared" si="7"/>
        <v>52937.585200000001</v>
      </c>
      <c r="T41" s="68">
        <f t="shared" si="8"/>
        <v>31762.55112</v>
      </c>
      <c r="U41">
        <v>188</v>
      </c>
      <c r="V41" s="66">
        <v>670</v>
      </c>
      <c r="W41" s="66">
        <v>121</v>
      </c>
      <c r="X41" s="66">
        <v>-423.30048016173868</v>
      </c>
      <c r="Y41" s="66">
        <v>420.55938842557492</v>
      </c>
      <c r="Z41" s="66">
        <v>420.55938842557492</v>
      </c>
      <c r="AA41" s="66">
        <v>0.44710356481429092</v>
      </c>
      <c r="AB41" s="66">
        <v>0.4967622388059702</v>
      </c>
      <c r="AC41" s="69">
        <v>76255.078520982745</v>
      </c>
      <c r="AD41" s="70">
        <f t="shared" si="9"/>
        <v>31762.55112</v>
      </c>
      <c r="AE41" s="71">
        <v>40864.864864864867</v>
      </c>
      <c r="AF41" s="71">
        <f t="shared" si="10"/>
        <v>-9102.3137448648667</v>
      </c>
      <c r="AH41" s="72">
        <f t="shared" si="11"/>
        <v>6043.9405721393041</v>
      </c>
      <c r="AI41" s="72">
        <f t="shared" si="12"/>
        <v>-39643.940572139305</v>
      </c>
      <c r="AJ41" s="72">
        <f t="shared" si="19"/>
        <v>-15643.940572139305</v>
      </c>
      <c r="AK41" s="73">
        <f t="shared" si="13"/>
        <v>-15643.940572139305</v>
      </c>
      <c r="AL41" s="73">
        <f t="shared" si="14"/>
        <v>-21643.940572139305</v>
      </c>
      <c r="AM41" s="73">
        <f t="shared" si="15"/>
        <v>-48746.254317004175</v>
      </c>
      <c r="AN41" s="73">
        <f t="shared" si="16"/>
        <v>-24746.254317004172</v>
      </c>
      <c r="AO41" s="73">
        <f t="shared" si="17"/>
        <v>-24746.254317004172</v>
      </c>
      <c r="AP41" s="73">
        <f t="shared" si="18"/>
        <v>-30746.254317004172</v>
      </c>
    </row>
    <row r="42" spans="1:42" x14ac:dyDescent="0.25">
      <c r="A42" t="s">
        <v>156</v>
      </c>
      <c r="B42" t="s">
        <v>154</v>
      </c>
      <c r="C42" t="s">
        <v>110</v>
      </c>
      <c r="D42">
        <v>1</v>
      </c>
      <c r="E42">
        <v>2600</v>
      </c>
      <c r="F42" s="65">
        <f t="shared" si="0"/>
        <v>0.97297297297297303</v>
      </c>
      <c r="G42" s="4">
        <f t="shared" si="1"/>
        <v>30356.756756756757</v>
      </c>
      <c r="H42">
        <v>250</v>
      </c>
      <c r="I42">
        <v>0.36990000000000001</v>
      </c>
      <c r="J42">
        <v>69</v>
      </c>
      <c r="K42">
        <v>406</v>
      </c>
      <c r="L42">
        <f t="shared" si="3"/>
        <v>337</v>
      </c>
      <c r="M42">
        <f t="shared" si="4"/>
        <v>181</v>
      </c>
      <c r="N42" s="66">
        <f t="shared" si="2"/>
        <v>0.52967359050445106</v>
      </c>
      <c r="O42" s="66">
        <v>0.36990000000000001</v>
      </c>
      <c r="P42" s="66">
        <v>100</v>
      </c>
      <c r="Q42" s="67">
        <f t="shared" si="5"/>
        <v>0.17359050445103857</v>
      </c>
      <c r="R42" s="67">
        <f t="shared" si="6"/>
        <v>0.7132204747774481</v>
      </c>
      <c r="S42" s="68">
        <f t="shared" si="7"/>
        <v>26032.547329376855</v>
      </c>
      <c r="T42" s="68">
        <f t="shared" si="8"/>
        <v>15619.528397626113</v>
      </c>
      <c r="U42">
        <v>69</v>
      </c>
      <c r="V42" s="66">
        <v>421.25</v>
      </c>
      <c r="W42" s="66">
        <v>26.875</v>
      </c>
      <c r="X42" s="66">
        <v>-266.14227950467529</v>
      </c>
      <c r="Y42" s="66">
        <v>239.81812294667682</v>
      </c>
      <c r="Z42" s="66">
        <v>239.81812294667682</v>
      </c>
      <c r="AA42" s="66">
        <v>0.50550296248469273</v>
      </c>
      <c r="AB42" s="66">
        <v>0.45054495548961421</v>
      </c>
      <c r="AC42" s="69">
        <v>39437.828617943873</v>
      </c>
      <c r="AD42" s="70">
        <f t="shared" si="9"/>
        <v>15619.528397626113</v>
      </c>
      <c r="AE42" s="71">
        <v>30356.756756756757</v>
      </c>
      <c r="AF42" s="71">
        <f t="shared" si="10"/>
        <v>-14737.228359130644</v>
      </c>
      <c r="AH42" s="72">
        <f t="shared" si="11"/>
        <v>5481.6302917903067</v>
      </c>
      <c r="AI42" s="72">
        <f t="shared" si="12"/>
        <v>-39081.630291790309</v>
      </c>
      <c r="AJ42" s="72">
        <f t="shared" si="19"/>
        <v>-15081.630291790307</v>
      </c>
      <c r="AK42" s="73">
        <f t="shared" si="13"/>
        <v>-15081.630291790307</v>
      </c>
      <c r="AL42" s="73">
        <f t="shared" si="14"/>
        <v>-21081.630291790309</v>
      </c>
      <c r="AM42" s="73">
        <f t="shared" si="15"/>
        <v>-53818.858650920956</v>
      </c>
      <c r="AN42" s="73">
        <f t="shared" si="16"/>
        <v>-29818.858650920949</v>
      </c>
      <c r="AO42" s="73">
        <f t="shared" si="17"/>
        <v>-29818.858650920949</v>
      </c>
      <c r="AP42" s="73">
        <f t="shared" si="18"/>
        <v>-35818.858650920956</v>
      </c>
    </row>
    <row r="43" spans="1:42" x14ac:dyDescent="0.25">
      <c r="A43" t="s">
        <v>157</v>
      </c>
      <c r="B43" t="s">
        <v>154</v>
      </c>
      <c r="C43" t="s">
        <v>110</v>
      </c>
      <c r="D43">
        <v>2</v>
      </c>
      <c r="E43">
        <v>3900</v>
      </c>
      <c r="F43" s="65">
        <f t="shared" si="0"/>
        <v>0.97297297297297303</v>
      </c>
      <c r="G43" s="4">
        <f t="shared" si="1"/>
        <v>45535.13513513514</v>
      </c>
      <c r="H43">
        <v>284</v>
      </c>
      <c r="I43">
        <v>0.50409999999999999</v>
      </c>
      <c r="J43">
        <v>116</v>
      </c>
      <c r="K43">
        <v>361</v>
      </c>
      <c r="L43">
        <f t="shared" si="3"/>
        <v>245</v>
      </c>
      <c r="M43">
        <f t="shared" si="4"/>
        <v>168</v>
      </c>
      <c r="N43" s="66">
        <f t="shared" si="2"/>
        <v>0.64857142857142858</v>
      </c>
      <c r="O43" s="66">
        <v>0.50409999999999999</v>
      </c>
      <c r="P43" s="66">
        <v>116</v>
      </c>
      <c r="Q43" s="67">
        <f t="shared" si="5"/>
        <v>0.1</v>
      </c>
      <c r="R43" s="67">
        <f t="shared" si="6"/>
        <v>0.77146000000000003</v>
      </c>
      <c r="S43" s="68">
        <f t="shared" si="7"/>
        <v>32663.616400000003</v>
      </c>
      <c r="T43" s="68">
        <f t="shared" si="8"/>
        <v>19598.169840000002</v>
      </c>
      <c r="U43">
        <v>116</v>
      </c>
      <c r="V43" s="66">
        <v>306.25</v>
      </c>
      <c r="W43" s="66">
        <v>85.375</v>
      </c>
      <c r="X43" s="66">
        <v>-193.4862269396007</v>
      </c>
      <c r="Y43" s="66">
        <v>207.26688463482438</v>
      </c>
      <c r="Z43" s="66">
        <v>207.26688463482438</v>
      </c>
      <c r="AA43" s="66">
        <v>0.39801431717493674</v>
      </c>
      <c r="AB43" s="66">
        <v>0.53561146938775517</v>
      </c>
      <c r="AC43" s="69">
        <v>40520.300031658429</v>
      </c>
      <c r="AD43" s="70">
        <f t="shared" si="9"/>
        <v>19598.169840000002</v>
      </c>
      <c r="AE43" s="71">
        <v>45535.13513513514</v>
      </c>
      <c r="AF43" s="71">
        <f t="shared" si="10"/>
        <v>-25936.965295135138</v>
      </c>
      <c r="AH43" s="72">
        <f t="shared" si="11"/>
        <v>6516.6062108843544</v>
      </c>
      <c r="AI43" s="72">
        <f t="shared" si="12"/>
        <v>-40116.606210884354</v>
      </c>
      <c r="AJ43" s="72">
        <f t="shared" si="19"/>
        <v>-16116.606210884354</v>
      </c>
      <c r="AK43" s="73">
        <f t="shared" si="13"/>
        <v>-16116.606210884354</v>
      </c>
      <c r="AL43" s="73">
        <f t="shared" si="14"/>
        <v>-22116.606210884354</v>
      </c>
      <c r="AM43" s="73">
        <f t="shared" si="15"/>
        <v>-66053.571506019493</v>
      </c>
      <c r="AN43" s="73">
        <f t="shared" si="16"/>
        <v>-42053.571506019493</v>
      </c>
      <c r="AO43" s="73">
        <f t="shared" si="17"/>
        <v>-42053.571506019493</v>
      </c>
      <c r="AP43" s="73">
        <f t="shared" si="18"/>
        <v>-48053.571506019493</v>
      </c>
    </row>
    <row r="44" spans="1:42" x14ac:dyDescent="0.25">
      <c r="A44" t="s">
        <v>158</v>
      </c>
      <c r="B44" t="s">
        <v>159</v>
      </c>
      <c r="C44" t="s">
        <v>107</v>
      </c>
      <c r="D44">
        <v>1</v>
      </c>
      <c r="E44">
        <v>900</v>
      </c>
      <c r="F44" s="65">
        <f t="shared" si="0"/>
        <v>0.97297297297297303</v>
      </c>
      <c r="G44" s="4">
        <f t="shared" si="1"/>
        <v>10508.108108108108</v>
      </c>
      <c r="H44">
        <v>256</v>
      </c>
      <c r="I44">
        <v>0.47949999999999998</v>
      </c>
      <c r="J44">
        <v>152</v>
      </c>
      <c r="K44">
        <v>300</v>
      </c>
      <c r="L44">
        <f t="shared" si="3"/>
        <v>148</v>
      </c>
      <c r="M44">
        <f t="shared" si="4"/>
        <v>104</v>
      </c>
      <c r="N44" s="66">
        <f t="shared" si="2"/>
        <v>0.66216216216216217</v>
      </c>
      <c r="O44" s="66">
        <v>0.47949999999999998</v>
      </c>
      <c r="P44" s="66">
        <v>152</v>
      </c>
      <c r="Q44" s="67">
        <f t="shared" si="5"/>
        <v>0.1</v>
      </c>
      <c r="R44" s="67">
        <f t="shared" si="6"/>
        <v>0.77146000000000003</v>
      </c>
      <c r="S44" s="68">
        <f t="shared" si="7"/>
        <v>42800.6008</v>
      </c>
      <c r="T44" s="68">
        <f t="shared" si="8"/>
        <v>25680.360479999999</v>
      </c>
      <c r="U44">
        <v>152</v>
      </c>
      <c r="V44" s="66">
        <v>185</v>
      </c>
      <c r="W44" s="66">
        <v>133.5</v>
      </c>
      <c r="X44" s="66">
        <v>-116.88147586555472</v>
      </c>
      <c r="Y44" s="66">
        <v>166.16938337124085</v>
      </c>
      <c r="Z44" s="66">
        <v>166.16938337124085</v>
      </c>
      <c r="AA44" s="66">
        <v>0.17659126146616677</v>
      </c>
      <c r="AB44" s="66">
        <v>0.71084567567567558</v>
      </c>
      <c r="AC44" s="69">
        <v>43114.08747368613</v>
      </c>
      <c r="AD44" s="70">
        <f t="shared" si="9"/>
        <v>25680.360479999999</v>
      </c>
      <c r="AE44" s="71">
        <v>10508.108108108108</v>
      </c>
      <c r="AF44" s="71">
        <f t="shared" si="10"/>
        <v>15172.252371891891</v>
      </c>
      <c r="AH44" s="72">
        <f t="shared" si="11"/>
        <v>8648.622387387386</v>
      </c>
      <c r="AI44" s="72">
        <f t="shared" si="12"/>
        <v>-42248.622387387382</v>
      </c>
      <c r="AJ44" s="72">
        <f t="shared" si="19"/>
        <v>-18248.622387387386</v>
      </c>
      <c r="AK44" s="73">
        <f t="shared" si="13"/>
        <v>-18248.622387387386</v>
      </c>
      <c r="AL44" s="73">
        <f t="shared" si="14"/>
        <v>-24248.622387387386</v>
      </c>
      <c r="AM44" s="73">
        <f t="shared" si="15"/>
        <v>-27076.370015495493</v>
      </c>
      <c r="AN44" s="73">
        <f t="shared" si="16"/>
        <v>-3076.370015495495</v>
      </c>
      <c r="AO44" s="73">
        <f t="shared" si="17"/>
        <v>-3076.370015495495</v>
      </c>
      <c r="AP44" s="73">
        <f t="shared" si="18"/>
        <v>-9076.370015495495</v>
      </c>
    </row>
    <row r="45" spans="1:42" x14ac:dyDescent="0.25">
      <c r="A45" t="s">
        <v>160</v>
      </c>
      <c r="B45" t="s">
        <v>159</v>
      </c>
      <c r="C45" t="s">
        <v>107</v>
      </c>
      <c r="D45">
        <v>2</v>
      </c>
      <c r="E45">
        <v>1400</v>
      </c>
      <c r="F45" s="65">
        <f t="shared" si="0"/>
        <v>0.97297297297297303</v>
      </c>
      <c r="G45" s="4">
        <f t="shared" si="1"/>
        <v>16345.945945945947</v>
      </c>
      <c r="H45">
        <v>284</v>
      </c>
      <c r="I45">
        <v>0.49320000000000003</v>
      </c>
      <c r="J45">
        <v>175</v>
      </c>
      <c r="K45">
        <v>368</v>
      </c>
      <c r="L45">
        <f t="shared" si="3"/>
        <v>193</v>
      </c>
      <c r="M45">
        <f t="shared" si="4"/>
        <v>109</v>
      </c>
      <c r="N45" s="66">
        <f t="shared" si="2"/>
        <v>0.55181347150259075</v>
      </c>
      <c r="O45" s="66">
        <v>0.49320000000000003</v>
      </c>
      <c r="P45" s="66">
        <v>175</v>
      </c>
      <c r="Q45" s="67">
        <f t="shared" si="5"/>
        <v>0.1</v>
      </c>
      <c r="R45" s="67">
        <f t="shared" si="6"/>
        <v>0.77146000000000003</v>
      </c>
      <c r="S45" s="68">
        <f t="shared" si="7"/>
        <v>49277.0075</v>
      </c>
      <c r="T45" s="68">
        <f t="shared" si="8"/>
        <v>29566.2045</v>
      </c>
      <c r="U45">
        <v>175</v>
      </c>
      <c r="V45" s="66">
        <v>241.25</v>
      </c>
      <c r="W45" s="66">
        <v>150.875</v>
      </c>
      <c r="X45" s="66">
        <v>-152.41976244629771</v>
      </c>
      <c r="Y45" s="66">
        <v>205.08574993682083</v>
      </c>
      <c r="Z45" s="66">
        <v>205.08574993682083</v>
      </c>
      <c r="AA45" s="66">
        <v>0.22470777175884282</v>
      </c>
      <c r="AB45" s="66">
        <v>0.6727662694300518</v>
      </c>
      <c r="AC45" s="69">
        <v>50360.79283786469</v>
      </c>
      <c r="AD45" s="70">
        <f t="shared" si="9"/>
        <v>29566.2045</v>
      </c>
      <c r="AE45" s="71">
        <v>16345.945945945947</v>
      </c>
      <c r="AF45" s="71">
        <f t="shared" si="10"/>
        <v>13220.258554054053</v>
      </c>
      <c r="AH45" s="72">
        <f t="shared" si="11"/>
        <v>8185.3229447322974</v>
      </c>
      <c r="AI45" s="72">
        <f t="shared" si="12"/>
        <v>-41785.322944732296</v>
      </c>
      <c r="AJ45" s="72">
        <f t="shared" si="19"/>
        <v>-17785.322944732296</v>
      </c>
      <c r="AK45" s="73">
        <f t="shared" si="13"/>
        <v>-17785.322944732296</v>
      </c>
      <c r="AL45" s="73">
        <f t="shared" si="14"/>
        <v>-23785.322944732296</v>
      </c>
      <c r="AM45" s="73">
        <f t="shared" si="15"/>
        <v>-28565.064390678242</v>
      </c>
      <c r="AN45" s="73">
        <f t="shared" si="16"/>
        <v>-4565.0643906782425</v>
      </c>
      <c r="AO45" s="73">
        <f t="shared" si="17"/>
        <v>-4565.0643906782425</v>
      </c>
      <c r="AP45" s="73">
        <f t="shared" si="18"/>
        <v>-10565.064390678242</v>
      </c>
    </row>
    <row r="46" spans="1:42" x14ac:dyDescent="0.25">
      <c r="A46" t="s">
        <v>161</v>
      </c>
      <c r="B46" t="s">
        <v>159</v>
      </c>
      <c r="C46" t="s">
        <v>110</v>
      </c>
      <c r="D46">
        <v>1</v>
      </c>
      <c r="E46">
        <v>750</v>
      </c>
      <c r="F46" s="65">
        <f t="shared" si="0"/>
        <v>0.97297297297297303</v>
      </c>
      <c r="G46" s="4">
        <f t="shared" si="1"/>
        <v>8756.7567567567567</v>
      </c>
      <c r="H46">
        <v>124</v>
      </c>
      <c r="I46">
        <v>0.45479999999999998</v>
      </c>
      <c r="J46">
        <v>89</v>
      </c>
      <c r="K46">
        <v>155</v>
      </c>
      <c r="L46">
        <f t="shared" si="3"/>
        <v>66</v>
      </c>
      <c r="M46">
        <f t="shared" si="4"/>
        <v>35</v>
      </c>
      <c r="N46" s="66">
        <f t="shared" si="2"/>
        <v>0.52424242424242429</v>
      </c>
      <c r="O46" s="66">
        <v>0.45479999999999998</v>
      </c>
      <c r="P46" s="66">
        <v>100</v>
      </c>
      <c r="Q46" s="67">
        <f t="shared" si="5"/>
        <v>0.23333333333333334</v>
      </c>
      <c r="R46" s="67">
        <f t="shared" si="6"/>
        <v>0.66593999999999998</v>
      </c>
      <c r="S46" s="68">
        <f t="shared" si="7"/>
        <v>24306.809999999998</v>
      </c>
      <c r="T46" s="68">
        <f t="shared" si="8"/>
        <v>14584.085999999998</v>
      </c>
      <c r="U46">
        <v>89</v>
      </c>
      <c r="V46" s="66">
        <v>82.5</v>
      </c>
      <c r="W46" s="66">
        <v>80.75</v>
      </c>
      <c r="X46" s="66">
        <v>-52.122820318423045</v>
      </c>
      <c r="Y46" s="66">
        <v>84.710670962850642</v>
      </c>
      <c r="Z46" s="66">
        <v>89</v>
      </c>
      <c r="AA46" s="66">
        <v>0.1</v>
      </c>
      <c r="AB46" s="66">
        <v>0.77146000000000003</v>
      </c>
      <c r="AC46" s="69">
        <v>25060.878100000002</v>
      </c>
      <c r="AD46" s="70">
        <f t="shared" si="9"/>
        <v>14584.085999999998</v>
      </c>
      <c r="AE46" s="71">
        <v>8756.7567567567567</v>
      </c>
      <c r="AF46" s="71">
        <f t="shared" si="10"/>
        <v>5827.3292432432409</v>
      </c>
      <c r="AH46" s="72">
        <f t="shared" si="11"/>
        <v>9386.0966666666664</v>
      </c>
      <c r="AI46" s="72">
        <f t="shared" si="12"/>
        <v>-42986.096666666665</v>
      </c>
      <c r="AJ46" s="72">
        <f t="shared" si="19"/>
        <v>-18986.096666666665</v>
      </c>
      <c r="AK46" s="73">
        <f t="shared" si="13"/>
        <v>-18986.096666666665</v>
      </c>
      <c r="AL46" s="73">
        <f t="shared" si="14"/>
        <v>-24986.096666666665</v>
      </c>
      <c r="AM46" s="73">
        <f t="shared" si="15"/>
        <v>-37158.767423423422</v>
      </c>
      <c r="AN46" s="73">
        <f t="shared" si="16"/>
        <v>-13158.767423423424</v>
      </c>
      <c r="AO46" s="73">
        <f t="shared" si="17"/>
        <v>-13158.767423423424</v>
      </c>
      <c r="AP46" s="73">
        <f t="shared" si="18"/>
        <v>-19158.767423423422</v>
      </c>
    </row>
    <row r="47" spans="1:42" x14ac:dyDescent="0.25">
      <c r="A47" t="s">
        <v>162</v>
      </c>
      <c r="B47" t="s">
        <v>159</v>
      </c>
      <c r="C47" t="s">
        <v>110</v>
      </c>
      <c r="D47">
        <v>2</v>
      </c>
      <c r="E47">
        <v>1040</v>
      </c>
      <c r="F47" s="65">
        <f t="shared" si="0"/>
        <v>0.97297297297297303</v>
      </c>
      <c r="G47" s="4">
        <f t="shared" si="1"/>
        <v>12142.702702702703</v>
      </c>
      <c r="H47">
        <v>156</v>
      </c>
      <c r="I47">
        <v>0.48770000000000002</v>
      </c>
      <c r="J47">
        <v>115</v>
      </c>
      <c r="K47">
        <v>179</v>
      </c>
      <c r="L47">
        <f t="shared" si="3"/>
        <v>64</v>
      </c>
      <c r="M47">
        <f t="shared" si="4"/>
        <v>41</v>
      </c>
      <c r="N47" s="66">
        <f t="shared" si="2"/>
        <v>0.61250000000000004</v>
      </c>
      <c r="O47" s="66">
        <v>0.48770000000000002</v>
      </c>
      <c r="P47" s="66">
        <v>115</v>
      </c>
      <c r="Q47" s="67">
        <f t="shared" si="5"/>
        <v>0.1</v>
      </c>
      <c r="R47" s="67">
        <f t="shared" si="6"/>
        <v>0.77146000000000003</v>
      </c>
      <c r="S47" s="68">
        <f t="shared" si="7"/>
        <v>32382.033500000001</v>
      </c>
      <c r="T47" s="68">
        <f t="shared" si="8"/>
        <v>19429.220099999999</v>
      </c>
      <c r="U47">
        <v>115</v>
      </c>
      <c r="V47" s="66">
        <v>80</v>
      </c>
      <c r="W47" s="66">
        <v>107</v>
      </c>
      <c r="X47" s="66">
        <v>-50.543340914834474</v>
      </c>
      <c r="Y47" s="66">
        <v>96.49216578215821</v>
      </c>
      <c r="Z47" s="66">
        <v>115</v>
      </c>
      <c r="AA47" s="66">
        <v>0.1</v>
      </c>
      <c r="AB47" s="66">
        <v>0.77146000000000003</v>
      </c>
      <c r="AC47" s="69">
        <v>32382.033500000001</v>
      </c>
      <c r="AD47" s="70">
        <f t="shared" si="9"/>
        <v>19429.220099999999</v>
      </c>
      <c r="AE47" s="71">
        <v>12142.702702702703</v>
      </c>
      <c r="AF47" s="71">
        <f t="shared" si="10"/>
        <v>7286.5173972972952</v>
      </c>
      <c r="AH47" s="72">
        <f t="shared" si="11"/>
        <v>9386.0966666666664</v>
      </c>
      <c r="AI47" s="72">
        <f t="shared" si="12"/>
        <v>-42986.096666666665</v>
      </c>
      <c r="AJ47" s="72">
        <f t="shared" si="19"/>
        <v>-18986.096666666665</v>
      </c>
      <c r="AK47" s="73">
        <f t="shared" si="13"/>
        <v>-18986.096666666665</v>
      </c>
      <c r="AL47" s="73">
        <f t="shared" si="14"/>
        <v>-24986.096666666665</v>
      </c>
      <c r="AM47" s="73">
        <f t="shared" si="15"/>
        <v>-35699.579269369366</v>
      </c>
      <c r="AN47" s="73">
        <f t="shared" si="16"/>
        <v>-11699.579269369369</v>
      </c>
      <c r="AO47" s="73">
        <f t="shared" si="17"/>
        <v>-11699.579269369369</v>
      </c>
      <c r="AP47" s="73">
        <f t="shared" si="18"/>
        <v>-17699.579269369369</v>
      </c>
    </row>
    <row r="48" spans="1:42" x14ac:dyDescent="0.25">
      <c r="A48" t="s">
        <v>163</v>
      </c>
      <c r="B48" t="s">
        <v>164</v>
      </c>
      <c r="C48" t="s">
        <v>107</v>
      </c>
      <c r="D48">
        <v>1</v>
      </c>
      <c r="E48">
        <v>1000</v>
      </c>
      <c r="F48" s="65">
        <f t="shared" si="0"/>
        <v>0.97297297297297303</v>
      </c>
      <c r="G48" s="4">
        <f t="shared" si="1"/>
        <v>11675.675675675677</v>
      </c>
      <c r="H48">
        <v>240</v>
      </c>
      <c r="I48">
        <v>0.36990000000000001</v>
      </c>
      <c r="J48">
        <v>140</v>
      </c>
      <c r="K48">
        <v>288</v>
      </c>
      <c r="L48">
        <f t="shared" si="3"/>
        <v>148</v>
      </c>
      <c r="M48">
        <f t="shared" si="4"/>
        <v>100</v>
      </c>
      <c r="N48" s="66">
        <f t="shared" si="2"/>
        <v>0.64054054054054055</v>
      </c>
      <c r="O48" s="66">
        <v>0.36990000000000001</v>
      </c>
      <c r="P48" s="66">
        <v>140</v>
      </c>
      <c r="Q48" s="67">
        <f t="shared" si="5"/>
        <v>0.1</v>
      </c>
      <c r="R48" s="67">
        <f t="shared" si="6"/>
        <v>0.77146000000000003</v>
      </c>
      <c r="S48" s="68">
        <f t="shared" si="7"/>
        <v>39421.606</v>
      </c>
      <c r="T48" s="68">
        <f t="shared" si="8"/>
        <v>23652.963599999999</v>
      </c>
      <c r="U48">
        <v>140</v>
      </c>
      <c r="V48" s="66">
        <v>185</v>
      </c>
      <c r="W48" s="66">
        <v>121.5</v>
      </c>
      <c r="X48" s="66">
        <v>-116.88147586555472</v>
      </c>
      <c r="Y48" s="66">
        <v>160.16938337124085</v>
      </c>
      <c r="Z48" s="66">
        <v>160.16938337124085</v>
      </c>
      <c r="AA48" s="66">
        <v>0.20902369389859921</v>
      </c>
      <c r="AB48" s="66">
        <v>0.68517864864864864</v>
      </c>
      <c r="AC48" s="69">
        <v>40056.794203415862</v>
      </c>
      <c r="AD48" s="70">
        <f t="shared" si="9"/>
        <v>23652.963599999999</v>
      </c>
      <c r="AE48" s="71">
        <v>11675.675675675677</v>
      </c>
      <c r="AF48" s="71">
        <f t="shared" si="10"/>
        <v>11977.287924324322</v>
      </c>
      <c r="AH48" s="72">
        <f t="shared" si="11"/>
        <v>8336.3402252252254</v>
      </c>
      <c r="AI48" s="72">
        <f t="shared" si="12"/>
        <v>-41936.340225225227</v>
      </c>
      <c r="AJ48" s="72">
        <f t="shared" si="19"/>
        <v>-17936.340225225227</v>
      </c>
      <c r="AK48" s="73">
        <f t="shared" si="13"/>
        <v>-17936.340225225227</v>
      </c>
      <c r="AL48" s="73">
        <f t="shared" si="14"/>
        <v>-23936.340225225227</v>
      </c>
      <c r="AM48" s="73">
        <f t="shared" si="15"/>
        <v>-29959.052300900905</v>
      </c>
      <c r="AN48" s="73">
        <f t="shared" si="16"/>
        <v>-5959.0523009009048</v>
      </c>
      <c r="AO48" s="73">
        <f t="shared" si="17"/>
        <v>-5959.0523009009048</v>
      </c>
      <c r="AP48" s="73">
        <f t="shared" si="18"/>
        <v>-11959.052300900905</v>
      </c>
    </row>
    <row r="49" spans="1:42" x14ac:dyDescent="0.25">
      <c r="A49" t="s">
        <v>165</v>
      </c>
      <c r="B49" t="s">
        <v>164</v>
      </c>
      <c r="C49" t="s">
        <v>107</v>
      </c>
      <c r="D49">
        <v>2</v>
      </c>
      <c r="E49">
        <v>1480</v>
      </c>
      <c r="F49" s="65">
        <f t="shared" si="0"/>
        <v>0.97297297297297303</v>
      </c>
      <c r="G49" s="4">
        <f t="shared" si="1"/>
        <v>17280</v>
      </c>
      <c r="H49">
        <v>249</v>
      </c>
      <c r="I49">
        <v>0.44109999999999999</v>
      </c>
      <c r="J49">
        <v>175</v>
      </c>
      <c r="K49">
        <v>310</v>
      </c>
      <c r="L49">
        <f t="shared" si="3"/>
        <v>135</v>
      </c>
      <c r="M49">
        <f t="shared" si="4"/>
        <v>74</v>
      </c>
      <c r="N49" s="66">
        <f t="shared" si="2"/>
        <v>0.53851851851851851</v>
      </c>
      <c r="O49" s="66">
        <v>0.44109999999999999</v>
      </c>
      <c r="P49" s="66">
        <v>175</v>
      </c>
      <c r="Q49" s="67">
        <f t="shared" si="5"/>
        <v>0.1</v>
      </c>
      <c r="R49" s="67">
        <f t="shared" si="6"/>
        <v>0.77146000000000003</v>
      </c>
      <c r="S49" s="68">
        <f t="shared" si="7"/>
        <v>49277.0075</v>
      </c>
      <c r="T49" s="68">
        <f t="shared" si="8"/>
        <v>29566.2045</v>
      </c>
      <c r="U49">
        <v>175</v>
      </c>
      <c r="V49" s="66">
        <v>168.75</v>
      </c>
      <c r="W49" s="66">
        <v>158.125</v>
      </c>
      <c r="X49" s="66">
        <v>-106.61485974222896</v>
      </c>
      <c r="Y49" s="66">
        <v>169.74909969673993</v>
      </c>
      <c r="Z49" s="66">
        <v>175</v>
      </c>
      <c r="AA49" s="66">
        <v>0.1</v>
      </c>
      <c r="AB49" s="66">
        <v>0.77146000000000003</v>
      </c>
      <c r="AC49" s="69">
        <v>49277.007500000007</v>
      </c>
      <c r="AD49" s="70">
        <f t="shared" si="9"/>
        <v>29566.2045</v>
      </c>
      <c r="AE49" s="71">
        <v>17280</v>
      </c>
      <c r="AF49" s="71">
        <f t="shared" si="10"/>
        <v>12286.2045</v>
      </c>
      <c r="AH49" s="72">
        <f t="shared" si="11"/>
        <v>9386.0966666666664</v>
      </c>
      <c r="AI49" s="72">
        <f t="shared" si="12"/>
        <v>-42986.096666666665</v>
      </c>
      <c r="AJ49" s="72">
        <f t="shared" si="19"/>
        <v>-18986.096666666665</v>
      </c>
      <c r="AK49" s="73">
        <f t="shared" si="13"/>
        <v>-18986.096666666665</v>
      </c>
      <c r="AL49" s="73">
        <f t="shared" si="14"/>
        <v>-24986.096666666665</v>
      </c>
      <c r="AM49" s="73">
        <f t="shared" si="15"/>
        <v>-30699.892166666665</v>
      </c>
      <c r="AN49" s="73">
        <f t="shared" si="16"/>
        <v>-6699.8921666666647</v>
      </c>
      <c r="AO49" s="73">
        <f t="shared" si="17"/>
        <v>-6699.8921666666647</v>
      </c>
      <c r="AP49" s="73">
        <f t="shared" si="18"/>
        <v>-12699.892166666665</v>
      </c>
    </row>
    <row r="50" spans="1:42" x14ac:dyDescent="0.25">
      <c r="A50" t="s">
        <v>166</v>
      </c>
      <c r="B50" t="s">
        <v>164</v>
      </c>
      <c r="C50" t="s">
        <v>110</v>
      </c>
      <c r="D50">
        <v>1</v>
      </c>
      <c r="E50">
        <v>825</v>
      </c>
      <c r="F50" s="65">
        <f t="shared" si="0"/>
        <v>0.97297297297297303</v>
      </c>
      <c r="G50" s="4">
        <f t="shared" si="1"/>
        <v>9632.4324324324334</v>
      </c>
      <c r="H50">
        <v>128</v>
      </c>
      <c r="I50">
        <v>0.36159999999999998</v>
      </c>
      <c r="J50">
        <v>77</v>
      </c>
      <c r="K50">
        <v>161</v>
      </c>
      <c r="L50">
        <f t="shared" si="3"/>
        <v>84</v>
      </c>
      <c r="M50">
        <f t="shared" si="4"/>
        <v>51</v>
      </c>
      <c r="N50" s="66">
        <f t="shared" si="2"/>
        <v>0.58571428571428574</v>
      </c>
      <c r="O50" s="66">
        <v>0.36159999999999998</v>
      </c>
      <c r="P50" s="66">
        <v>100</v>
      </c>
      <c r="Q50" s="67">
        <f t="shared" si="5"/>
        <v>0.31904761904761908</v>
      </c>
      <c r="R50" s="67">
        <f t="shared" si="6"/>
        <v>0.59810571428571424</v>
      </c>
      <c r="S50" s="68">
        <f t="shared" si="7"/>
        <v>21830.858571428569</v>
      </c>
      <c r="T50" s="68">
        <f t="shared" si="8"/>
        <v>13098.515142857141</v>
      </c>
      <c r="U50">
        <v>77</v>
      </c>
      <c r="V50" s="66">
        <v>105</v>
      </c>
      <c r="W50" s="66">
        <v>66.5</v>
      </c>
      <c r="X50" s="66">
        <v>-66.338134950720246</v>
      </c>
      <c r="Y50" s="66">
        <v>89.677217589082645</v>
      </c>
      <c r="Z50" s="66">
        <v>89.677217589082645</v>
      </c>
      <c r="AA50" s="66">
        <v>0.22073540561031091</v>
      </c>
      <c r="AB50" s="66">
        <v>0.67591000000000001</v>
      </c>
      <c r="AC50" s="69">
        <v>22124.010771332451</v>
      </c>
      <c r="AD50" s="70">
        <f t="shared" si="9"/>
        <v>13098.515142857141</v>
      </c>
      <c r="AE50" s="71">
        <v>9632.4324324324334</v>
      </c>
      <c r="AF50" s="71">
        <f t="shared" si="10"/>
        <v>3466.0827104247073</v>
      </c>
      <c r="AH50" s="72">
        <f t="shared" si="11"/>
        <v>8223.5716666666667</v>
      </c>
      <c r="AI50" s="72">
        <f t="shared" si="12"/>
        <v>-41823.57166666667</v>
      </c>
      <c r="AJ50" s="72">
        <f t="shared" si="19"/>
        <v>-17823.571666666667</v>
      </c>
      <c r="AK50" s="73">
        <f t="shared" si="13"/>
        <v>-17823.571666666667</v>
      </c>
      <c r="AL50" s="73">
        <f t="shared" si="14"/>
        <v>-23823.571666666667</v>
      </c>
      <c r="AM50" s="73">
        <f t="shared" si="15"/>
        <v>-38357.488956241963</v>
      </c>
      <c r="AN50" s="73">
        <f t="shared" si="16"/>
        <v>-14357.488956241959</v>
      </c>
      <c r="AO50" s="73">
        <f t="shared" si="17"/>
        <v>-14357.488956241959</v>
      </c>
      <c r="AP50" s="73">
        <f t="shared" si="18"/>
        <v>-20357.488956241959</v>
      </c>
    </row>
    <row r="51" spans="1:42" x14ac:dyDescent="0.25">
      <c r="A51" t="s">
        <v>167</v>
      </c>
      <c r="B51" t="s">
        <v>164</v>
      </c>
      <c r="C51" t="s">
        <v>110</v>
      </c>
      <c r="D51">
        <v>2</v>
      </c>
      <c r="E51">
        <v>1300</v>
      </c>
      <c r="F51" s="65">
        <f t="shared" si="0"/>
        <v>0.97297297297297303</v>
      </c>
      <c r="G51" s="4">
        <f t="shared" si="1"/>
        <v>15178.378378378378</v>
      </c>
      <c r="H51">
        <v>139</v>
      </c>
      <c r="I51">
        <v>0.74250000000000005</v>
      </c>
      <c r="J51">
        <v>125</v>
      </c>
      <c r="K51">
        <v>170</v>
      </c>
      <c r="L51">
        <f t="shared" si="3"/>
        <v>45</v>
      </c>
      <c r="M51">
        <f t="shared" si="4"/>
        <v>14</v>
      </c>
      <c r="N51" s="66">
        <f t="shared" si="2"/>
        <v>0.34888888888888892</v>
      </c>
      <c r="O51" s="66">
        <v>0.74250000000000005</v>
      </c>
      <c r="P51" s="66">
        <v>125</v>
      </c>
      <c r="Q51" s="67">
        <f t="shared" si="5"/>
        <v>0.1</v>
      </c>
      <c r="R51" s="67">
        <f t="shared" si="6"/>
        <v>0.77146000000000003</v>
      </c>
      <c r="S51" s="68">
        <f t="shared" si="7"/>
        <v>35197.862500000003</v>
      </c>
      <c r="T51" s="68">
        <f t="shared" si="8"/>
        <v>21118.717500000002</v>
      </c>
      <c r="U51">
        <v>125</v>
      </c>
      <c r="V51" s="66">
        <v>56.25</v>
      </c>
      <c r="W51" s="66">
        <v>119.375</v>
      </c>
      <c r="X51" s="66">
        <v>-35.538286580742991</v>
      </c>
      <c r="Y51" s="66">
        <v>89.916366565580006</v>
      </c>
      <c r="Z51" s="66">
        <v>125</v>
      </c>
      <c r="AA51" s="66">
        <v>0.1</v>
      </c>
      <c r="AB51" s="66">
        <v>0.77146000000000003</v>
      </c>
      <c r="AC51" s="69">
        <v>35197.862500000003</v>
      </c>
      <c r="AD51" s="70">
        <f t="shared" si="9"/>
        <v>21118.717500000002</v>
      </c>
      <c r="AE51" s="71">
        <v>15178.378378378378</v>
      </c>
      <c r="AF51" s="71">
        <f t="shared" si="10"/>
        <v>5940.3391216216241</v>
      </c>
      <c r="AH51" s="72">
        <f t="shared" si="11"/>
        <v>9386.0966666666664</v>
      </c>
      <c r="AI51" s="72">
        <f t="shared" si="12"/>
        <v>-42986.096666666665</v>
      </c>
      <c r="AJ51" s="72">
        <f t="shared" si="19"/>
        <v>-18986.096666666665</v>
      </c>
      <c r="AK51" s="73">
        <f t="shared" si="13"/>
        <v>-18986.096666666665</v>
      </c>
      <c r="AL51" s="73">
        <f t="shared" si="14"/>
        <v>-24986.096666666665</v>
      </c>
      <c r="AM51" s="73">
        <f t="shared" si="15"/>
        <v>-37045.757545045039</v>
      </c>
      <c r="AN51" s="73">
        <f t="shared" si="16"/>
        <v>-13045.75754504504</v>
      </c>
      <c r="AO51" s="73">
        <f t="shared" si="17"/>
        <v>-13045.75754504504</v>
      </c>
      <c r="AP51" s="73">
        <f t="shared" si="18"/>
        <v>-19045.757545045039</v>
      </c>
    </row>
    <row r="52" spans="1:42" x14ac:dyDescent="0.25">
      <c r="A52" t="s">
        <v>168</v>
      </c>
      <c r="B52" t="s">
        <v>169</v>
      </c>
      <c r="C52" t="s">
        <v>107</v>
      </c>
      <c r="D52">
        <v>1</v>
      </c>
      <c r="E52">
        <v>880</v>
      </c>
      <c r="F52" s="65">
        <f t="shared" si="0"/>
        <v>0.97297297297297303</v>
      </c>
      <c r="G52" s="4">
        <f t="shared" si="1"/>
        <v>10274.594594594595</v>
      </c>
      <c r="H52">
        <v>246</v>
      </c>
      <c r="I52">
        <v>0.44379999999999997</v>
      </c>
      <c r="J52">
        <v>145</v>
      </c>
      <c r="K52">
        <v>333</v>
      </c>
      <c r="L52">
        <f t="shared" si="3"/>
        <v>188</v>
      </c>
      <c r="M52">
        <f t="shared" si="4"/>
        <v>101</v>
      </c>
      <c r="N52" s="66">
        <f t="shared" si="2"/>
        <v>0.52978723404255323</v>
      </c>
      <c r="O52" s="66">
        <v>0.44379999999999997</v>
      </c>
      <c r="P52" s="66">
        <v>145</v>
      </c>
      <c r="Q52" s="67">
        <f t="shared" si="5"/>
        <v>0.1</v>
      </c>
      <c r="R52" s="67">
        <f t="shared" si="6"/>
        <v>0.77146000000000003</v>
      </c>
      <c r="S52" s="68">
        <f t="shared" si="7"/>
        <v>40829.520499999999</v>
      </c>
      <c r="T52" s="68">
        <f t="shared" si="8"/>
        <v>24497.712299999999</v>
      </c>
      <c r="U52">
        <v>145</v>
      </c>
      <c r="V52" s="66">
        <v>235</v>
      </c>
      <c r="W52" s="66">
        <v>121.5</v>
      </c>
      <c r="X52" s="66">
        <v>-148.47106393732625</v>
      </c>
      <c r="Y52" s="66">
        <v>187.03948698508972</v>
      </c>
      <c r="Z52" s="66">
        <v>187.03948698508972</v>
      </c>
      <c r="AA52" s="66">
        <v>0.27889143397910521</v>
      </c>
      <c r="AB52" s="66">
        <v>0.6298853191489362</v>
      </c>
      <c r="AC52" s="69">
        <v>43001.900837865636</v>
      </c>
      <c r="AD52" s="70">
        <f t="shared" si="9"/>
        <v>24497.712299999999</v>
      </c>
      <c r="AE52" s="71">
        <v>10274.594594594595</v>
      </c>
      <c r="AF52" s="71">
        <f t="shared" si="10"/>
        <v>14223.117705405404</v>
      </c>
      <c r="AH52" s="72">
        <f t="shared" si="11"/>
        <v>7663.6047163120584</v>
      </c>
      <c r="AI52" s="72">
        <f t="shared" si="12"/>
        <v>-41263.60471631206</v>
      </c>
      <c r="AJ52" s="72">
        <f t="shared" si="19"/>
        <v>-17263.60471631206</v>
      </c>
      <c r="AK52" s="73">
        <f t="shared" si="13"/>
        <v>-17263.60471631206</v>
      </c>
      <c r="AL52" s="73">
        <f t="shared" si="14"/>
        <v>-23263.60471631206</v>
      </c>
      <c r="AM52" s="73">
        <f t="shared" si="15"/>
        <v>-27040.487010906654</v>
      </c>
      <c r="AN52" s="73">
        <f t="shared" si="16"/>
        <v>-3040.487010906656</v>
      </c>
      <c r="AO52" s="73">
        <f t="shared" si="17"/>
        <v>-3040.487010906656</v>
      </c>
      <c r="AP52" s="73">
        <f t="shared" si="18"/>
        <v>-9040.487010906656</v>
      </c>
    </row>
    <row r="53" spans="1:42" x14ac:dyDescent="0.25">
      <c r="A53" t="s">
        <v>170</v>
      </c>
      <c r="B53" t="s">
        <v>169</v>
      </c>
      <c r="C53" t="s">
        <v>107</v>
      </c>
      <c r="D53">
        <v>2</v>
      </c>
      <c r="E53">
        <v>1200</v>
      </c>
      <c r="F53" s="65">
        <f t="shared" si="0"/>
        <v>0.97297297297297303</v>
      </c>
      <c r="G53" s="4">
        <f t="shared" si="1"/>
        <v>14010.810810810812</v>
      </c>
      <c r="H53">
        <v>169</v>
      </c>
      <c r="I53">
        <v>0.61919999999999997</v>
      </c>
      <c r="J53">
        <v>160</v>
      </c>
      <c r="K53">
        <v>310</v>
      </c>
      <c r="L53">
        <f t="shared" si="3"/>
        <v>150</v>
      </c>
      <c r="M53">
        <f t="shared" si="4"/>
        <v>9</v>
      </c>
      <c r="N53" s="66">
        <f t="shared" si="2"/>
        <v>0.14800000000000002</v>
      </c>
      <c r="O53" s="66">
        <v>0.61919999999999997</v>
      </c>
      <c r="P53" s="66">
        <v>160</v>
      </c>
      <c r="Q53" s="67">
        <f t="shared" si="5"/>
        <v>0.1</v>
      </c>
      <c r="R53" s="67">
        <f t="shared" si="6"/>
        <v>0.77146000000000003</v>
      </c>
      <c r="S53" s="68">
        <f t="shared" si="7"/>
        <v>45053.264000000003</v>
      </c>
      <c r="T53" s="68">
        <f t="shared" si="8"/>
        <v>27031.9584</v>
      </c>
      <c r="U53">
        <v>160</v>
      </c>
      <c r="V53" s="66">
        <v>187.5</v>
      </c>
      <c r="W53" s="66">
        <v>141.25</v>
      </c>
      <c r="X53" s="66">
        <v>-118.4609552691433</v>
      </c>
      <c r="Y53" s="66">
        <v>171.38788855193332</v>
      </c>
      <c r="Z53" s="66">
        <v>171.38788855193332</v>
      </c>
      <c r="AA53" s="66">
        <v>0.16073540561031102</v>
      </c>
      <c r="AB53" s="66">
        <v>0.72339399999999987</v>
      </c>
      <c r="AC53" s="69">
        <v>45253.054141665089</v>
      </c>
      <c r="AD53" s="70">
        <f t="shared" si="9"/>
        <v>27031.9584</v>
      </c>
      <c r="AE53" s="71">
        <v>14010.810810810812</v>
      </c>
      <c r="AF53" s="71">
        <f t="shared" si="10"/>
        <v>13021.147589189188</v>
      </c>
      <c r="AH53" s="72">
        <f t="shared" si="11"/>
        <v>8801.2936666666665</v>
      </c>
      <c r="AI53" s="72">
        <f t="shared" si="12"/>
        <v>-42401.293666666665</v>
      </c>
      <c r="AJ53" s="72">
        <f t="shared" si="19"/>
        <v>-18401.293666666665</v>
      </c>
      <c r="AK53" s="73">
        <f t="shared" si="13"/>
        <v>-18401.293666666665</v>
      </c>
      <c r="AL53" s="73">
        <f t="shared" si="14"/>
        <v>-24401.293666666665</v>
      </c>
      <c r="AM53" s="73">
        <f t="shared" si="15"/>
        <v>-29380.146077477475</v>
      </c>
      <c r="AN53" s="73">
        <f t="shared" si="16"/>
        <v>-5380.1460774774769</v>
      </c>
      <c r="AO53" s="73">
        <f t="shared" si="17"/>
        <v>-5380.1460774774769</v>
      </c>
      <c r="AP53" s="73">
        <f t="shared" si="18"/>
        <v>-11380.146077477477</v>
      </c>
    </row>
    <row r="54" spans="1:42" x14ac:dyDescent="0.25">
      <c r="A54" t="s">
        <v>171</v>
      </c>
      <c r="B54" t="s">
        <v>169</v>
      </c>
      <c r="C54" t="s">
        <v>110</v>
      </c>
      <c r="D54">
        <v>1</v>
      </c>
      <c r="E54">
        <v>650</v>
      </c>
      <c r="F54" s="65">
        <f t="shared" si="0"/>
        <v>0.97297297297297303</v>
      </c>
      <c r="G54" s="4">
        <f t="shared" si="1"/>
        <v>7589.1891891891892</v>
      </c>
      <c r="H54">
        <v>107</v>
      </c>
      <c r="I54">
        <v>0.47949999999999998</v>
      </c>
      <c r="J54">
        <v>80</v>
      </c>
      <c r="K54">
        <v>156</v>
      </c>
      <c r="L54">
        <f t="shared" si="3"/>
        <v>76</v>
      </c>
      <c r="M54">
        <f t="shared" si="4"/>
        <v>27</v>
      </c>
      <c r="N54" s="66">
        <f t="shared" si="2"/>
        <v>0.38421052631578945</v>
      </c>
      <c r="O54" s="66">
        <v>0.47949999999999998</v>
      </c>
      <c r="P54" s="66">
        <v>100</v>
      </c>
      <c r="Q54" s="67">
        <f t="shared" si="5"/>
        <v>0.31052631578947365</v>
      </c>
      <c r="R54" s="67">
        <f t="shared" si="6"/>
        <v>0.6048494736842106</v>
      </c>
      <c r="S54" s="68">
        <f t="shared" si="7"/>
        <v>22077.005789473686</v>
      </c>
      <c r="T54" s="68">
        <f t="shared" si="8"/>
        <v>13246.203473684211</v>
      </c>
      <c r="U54">
        <v>80</v>
      </c>
      <c r="V54" s="66">
        <v>95</v>
      </c>
      <c r="W54" s="66">
        <v>70.5</v>
      </c>
      <c r="X54" s="66">
        <v>-60.020217336365931</v>
      </c>
      <c r="Y54" s="66">
        <v>86.303196866312859</v>
      </c>
      <c r="Z54" s="66">
        <v>86.303196866312859</v>
      </c>
      <c r="AA54" s="66">
        <v>0.16634944069803009</v>
      </c>
      <c r="AB54" s="66">
        <v>0.71895105263157899</v>
      </c>
      <c r="AC54" s="69">
        <v>22647.437594864699</v>
      </c>
      <c r="AD54" s="70">
        <f t="shared" si="9"/>
        <v>13246.203473684211</v>
      </c>
      <c r="AE54" s="71">
        <v>7589.1891891891892</v>
      </c>
      <c r="AF54" s="71">
        <f t="shared" si="10"/>
        <v>5657.0142844950215</v>
      </c>
      <c r="AH54" s="72">
        <f t="shared" si="11"/>
        <v>8747.2378070175455</v>
      </c>
      <c r="AI54" s="72">
        <f t="shared" si="12"/>
        <v>-42347.237807017547</v>
      </c>
      <c r="AJ54" s="72">
        <f t="shared" si="19"/>
        <v>-18347.237807017547</v>
      </c>
      <c r="AK54" s="73">
        <f t="shared" si="13"/>
        <v>-18347.237807017547</v>
      </c>
      <c r="AL54" s="73">
        <f t="shared" si="14"/>
        <v>-24347.237807017547</v>
      </c>
      <c r="AM54" s="73">
        <f t="shared" si="15"/>
        <v>-36690.223522522523</v>
      </c>
      <c r="AN54" s="73">
        <f t="shared" si="16"/>
        <v>-12690.223522522527</v>
      </c>
      <c r="AO54" s="73">
        <f t="shared" si="17"/>
        <v>-12690.223522522527</v>
      </c>
      <c r="AP54" s="73">
        <f t="shared" si="18"/>
        <v>-18690.223522522527</v>
      </c>
    </row>
    <row r="55" spans="1:42" x14ac:dyDescent="0.25">
      <c r="A55" t="s">
        <v>172</v>
      </c>
      <c r="B55" t="s">
        <v>169</v>
      </c>
      <c r="C55" t="s">
        <v>110</v>
      </c>
      <c r="D55">
        <v>2</v>
      </c>
      <c r="E55">
        <v>920</v>
      </c>
      <c r="F55" s="65">
        <f t="shared" si="0"/>
        <v>0.97297297297297303</v>
      </c>
      <c r="G55" s="4">
        <f t="shared" si="1"/>
        <v>10741.621621621622</v>
      </c>
      <c r="H55">
        <v>147</v>
      </c>
      <c r="I55">
        <v>0.41370000000000001</v>
      </c>
      <c r="J55">
        <v>108</v>
      </c>
      <c r="K55">
        <v>205</v>
      </c>
      <c r="L55">
        <f t="shared" si="3"/>
        <v>97</v>
      </c>
      <c r="M55">
        <f t="shared" si="4"/>
        <v>39</v>
      </c>
      <c r="N55" s="66">
        <f t="shared" si="2"/>
        <v>0.42164948453608253</v>
      </c>
      <c r="O55" s="66">
        <v>0.41370000000000001</v>
      </c>
      <c r="P55" s="66">
        <v>108</v>
      </c>
      <c r="Q55" s="67">
        <f t="shared" si="5"/>
        <v>0.1</v>
      </c>
      <c r="R55" s="67">
        <f t="shared" si="6"/>
        <v>0.77146000000000003</v>
      </c>
      <c r="S55" s="68">
        <f t="shared" si="7"/>
        <v>30410.9532</v>
      </c>
      <c r="T55" s="68">
        <f t="shared" si="8"/>
        <v>18246.571919999998</v>
      </c>
      <c r="U55">
        <v>108</v>
      </c>
      <c r="V55" s="66">
        <v>121.25</v>
      </c>
      <c r="W55" s="66">
        <v>95.875</v>
      </c>
      <c r="X55" s="66">
        <v>-76.604751074045993</v>
      </c>
      <c r="Y55" s="66">
        <v>113.09750126358351</v>
      </c>
      <c r="Z55" s="66">
        <v>113.09750126358351</v>
      </c>
      <c r="AA55" s="66">
        <v>0.14204124753470937</v>
      </c>
      <c r="AB55" s="66">
        <v>0.73818855670103101</v>
      </c>
      <c r="AC55" s="69">
        <v>30472.857646854078</v>
      </c>
      <c r="AD55" s="70">
        <f t="shared" si="9"/>
        <v>18246.571919999998</v>
      </c>
      <c r="AE55" s="71">
        <v>10741.621621621622</v>
      </c>
      <c r="AF55" s="71">
        <f t="shared" si="10"/>
        <v>7504.9502983783768</v>
      </c>
      <c r="AH55" s="72">
        <f t="shared" si="11"/>
        <v>8981.2941065292107</v>
      </c>
      <c r="AI55" s="72">
        <f t="shared" si="12"/>
        <v>-42581.294106529211</v>
      </c>
      <c r="AJ55" s="72">
        <f t="shared" si="19"/>
        <v>-18581.294106529211</v>
      </c>
      <c r="AK55" s="73">
        <f t="shared" si="13"/>
        <v>-18581.294106529211</v>
      </c>
      <c r="AL55" s="73">
        <f t="shared" si="14"/>
        <v>-24581.294106529211</v>
      </c>
      <c r="AM55" s="73">
        <f t="shared" si="15"/>
        <v>-35076.343808150836</v>
      </c>
      <c r="AN55" s="73">
        <f t="shared" si="16"/>
        <v>-11076.343808150834</v>
      </c>
      <c r="AO55" s="73">
        <f t="shared" si="17"/>
        <v>-11076.343808150834</v>
      </c>
      <c r="AP55" s="73">
        <f t="shared" si="18"/>
        <v>-17076.343808150836</v>
      </c>
    </row>
    <row r="56" spans="1:42" x14ac:dyDescent="0.25">
      <c r="A56" t="s">
        <v>173</v>
      </c>
      <c r="B56" t="s">
        <v>174</v>
      </c>
      <c r="C56" t="s">
        <v>107</v>
      </c>
      <c r="D56">
        <v>1</v>
      </c>
      <c r="E56">
        <v>1400</v>
      </c>
      <c r="F56" s="65">
        <f t="shared" si="0"/>
        <v>0.97297297297297303</v>
      </c>
      <c r="G56" s="4">
        <f t="shared" si="1"/>
        <v>16345.945945945947</v>
      </c>
      <c r="H56">
        <v>232</v>
      </c>
      <c r="I56">
        <v>0.49859999999999999</v>
      </c>
      <c r="J56">
        <v>135</v>
      </c>
      <c r="K56">
        <v>287</v>
      </c>
      <c r="L56">
        <f t="shared" si="3"/>
        <v>152</v>
      </c>
      <c r="M56">
        <f t="shared" si="4"/>
        <v>97</v>
      </c>
      <c r="N56" s="66">
        <f t="shared" si="2"/>
        <v>0.61052631578947369</v>
      </c>
      <c r="O56" s="66">
        <v>0.49859999999999999</v>
      </c>
      <c r="P56" s="66">
        <v>135</v>
      </c>
      <c r="Q56" s="67">
        <f t="shared" si="5"/>
        <v>0.1</v>
      </c>
      <c r="R56" s="67">
        <f t="shared" si="6"/>
        <v>0.77146000000000003</v>
      </c>
      <c r="S56" s="68">
        <f t="shared" si="7"/>
        <v>38013.691500000001</v>
      </c>
      <c r="T56" s="68">
        <f t="shared" si="8"/>
        <v>22808.214899999999</v>
      </c>
      <c r="U56">
        <v>135</v>
      </c>
      <c r="V56" s="66">
        <v>190</v>
      </c>
      <c r="W56" s="66">
        <v>116</v>
      </c>
      <c r="X56" s="66">
        <v>-120.04043467273186</v>
      </c>
      <c r="Y56" s="66">
        <v>160.10639373262572</v>
      </c>
      <c r="Z56" s="66">
        <v>160.10639373262572</v>
      </c>
      <c r="AA56" s="66">
        <v>0.23213891438224063</v>
      </c>
      <c r="AB56" s="66">
        <v>0.66688526315789476</v>
      </c>
      <c r="AC56" s="69">
        <v>38971.996998939918</v>
      </c>
      <c r="AD56" s="70">
        <f t="shared" si="9"/>
        <v>22808.214899999999</v>
      </c>
      <c r="AE56" s="71">
        <v>16345.945945945947</v>
      </c>
      <c r="AF56" s="71">
        <f t="shared" si="10"/>
        <v>6462.2689540540523</v>
      </c>
      <c r="AH56" s="72">
        <f t="shared" si="11"/>
        <v>8113.7707017543862</v>
      </c>
      <c r="AI56" s="72">
        <f t="shared" si="12"/>
        <v>-41713.770701754387</v>
      </c>
      <c r="AJ56" s="72">
        <f t="shared" si="19"/>
        <v>-17713.770701754387</v>
      </c>
      <c r="AK56" s="73">
        <f t="shared" si="13"/>
        <v>-17713.770701754387</v>
      </c>
      <c r="AL56" s="73">
        <f t="shared" si="14"/>
        <v>-23713.770701754387</v>
      </c>
      <c r="AM56" s="73">
        <f t="shared" si="15"/>
        <v>-35251.501747700335</v>
      </c>
      <c r="AN56" s="73">
        <f t="shared" si="16"/>
        <v>-11251.501747700335</v>
      </c>
      <c r="AO56" s="73">
        <f t="shared" si="17"/>
        <v>-11251.501747700335</v>
      </c>
      <c r="AP56" s="73">
        <f t="shared" si="18"/>
        <v>-17251.501747700335</v>
      </c>
    </row>
    <row r="57" spans="1:42" x14ac:dyDescent="0.25">
      <c r="A57" t="s">
        <v>175</v>
      </c>
      <c r="B57" t="s">
        <v>174</v>
      </c>
      <c r="C57" t="s">
        <v>107</v>
      </c>
      <c r="D57">
        <v>2</v>
      </c>
      <c r="E57">
        <v>1995</v>
      </c>
      <c r="F57" s="65">
        <f t="shared" si="0"/>
        <v>0.97297297297297303</v>
      </c>
      <c r="G57" s="4">
        <f t="shared" si="1"/>
        <v>23292.972972972973</v>
      </c>
      <c r="H57">
        <v>292</v>
      </c>
      <c r="I57">
        <v>0.63839999999999997</v>
      </c>
      <c r="J57">
        <v>224</v>
      </c>
      <c r="K57">
        <v>331</v>
      </c>
      <c r="L57">
        <f t="shared" si="3"/>
        <v>107</v>
      </c>
      <c r="M57">
        <f t="shared" si="4"/>
        <v>68</v>
      </c>
      <c r="N57" s="66">
        <f t="shared" si="2"/>
        <v>0.60841121495327111</v>
      </c>
      <c r="O57" s="66">
        <v>0.63839999999999997</v>
      </c>
      <c r="P57" s="66">
        <v>224</v>
      </c>
      <c r="Q57" s="67">
        <f t="shared" si="5"/>
        <v>0.1</v>
      </c>
      <c r="R57" s="67">
        <f t="shared" si="6"/>
        <v>0.77146000000000003</v>
      </c>
      <c r="S57" s="68">
        <f t="shared" si="7"/>
        <v>63074.569600000003</v>
      </c>
      <c r="T57" s="68">
        <f t="shared" si="8"/>
        <v>37844.741759999997</v>
      </c>
      <c r="U57">
        <v>224</v>
      </c>
      <c r="V57" s="66">
        <v>133.75</v>
      </c>
      <c r="W57" s="66">
        <v>210.625</v>
      </c>
      <c r="X57" s="66">
        <v>-84.502148091988886</v>
      </c>
      <c r="Y57" s="66">
        <v>177.19002716704577</v>
      </c>
      <c r="Z57" s="66">
        <v>224</v>
      </c>
      <c r="AA57" s="66">
        <v>0.1</v>
      </c>
      <c r="AB57" s="66">
        <v>0.77146000000000003</v>
      </c>
      <c r="AC57" s="69">
        <v>63074.569600000003</v>
      </c>
      <c r="AD57" s="70">
        <f t="shared" si="9"/>
        <v>37844.741759999997</v>
      </c>
      <c r="AE57" s="71">
        <v>23292.972972972973</v>
      </c>
      <c r="AF57" s="71">
        <f t="shared" si="10"/>
        <v>14551.768787027024</v>
      </c>
      <c r="AH57" s="72">
        <f t="shared" si="11"/>
        <v>9386.0966666666664</v>
      </c>
      <c r="AI57" s="72">
        <f t="shared" si="12"/>
        <v>-42986.096666666665</v>
      </c>
      <c r="AJ57" s="72">
        <f t="shared" si="19"/>
        <v>-18986.096666666665</v>
      </c>
      <c r="AK57" s="73">
        <f t="shared" si="13"/>
        <v>-18986.096666666665</v>
      </c>
      <c r="AL57" s="73">
        <f t="shared" si="14"/>
        <v>-24986.096666666665</v>
      </c>
      <c r="AM57" s="73">
        <f t="shared" si="15"/>
        <v>-28434.327879639641</v>
      </c>
      <c r="AN57" s="73">
        <f t="shared" si="16"/>
        <v>-4434.3278796396407</v>
      </c>
      <c r="AO57" s="73">
        <f t="shared" si="17"/>
        <v>-4434.3278796396407</v>
      </c>
      <c r="AP57" s="73">
        <f t="shared" si="18"/>
        <v>-10434.327879639641</v>
      </c>
    </row>
    <row r="58" spans="1:42" x14ac:dyDescent="0.25">
      <c r="A58" t="s">
        <v>176</v>
      </c>
      <c r="B58" t="s">
        <v>174</v>
      </c>
      <c r="C58" t="s">
        <v>110</v>
      </c>
      <c r="D58">
        <v>1</v>
      </c>
      <c r="E58">
        <v>1165</v>
      </c>
      <c r="F58" s="65">
        <f t="shared" si="0"/>
        <v>0.97297297297297303</v>
      </c>
      <c r="G58" s="4">
        <f t="shared" si="1"/>
        <v>13602.162162162163</v>
      </c>
      <c r="H58">
        <v>180</v>
      </c>
      <c r="I58">
        <v>0.34250000000000003</v>
      </c>
      <c r="J58">
        <v>135</v>
      </c>
      <c r="K58">
        <v>220</v>
      </c>
      <c r="L58">
        <f t="shared" si="3"/>
        <v>85</v>
      </c>
      <c r="M58">
        <f t="shared" si="4"/>
        <v>45</v>
      </c>
      <c r="N58" s="66">
        <f t="shared" si="2"/>
        <v>0.52352941176470591</v>
      </c>
      <c r="O58" s="66">
        <v>0.34250000000000003</v>
      </c>
      <c r="P58" s="66">
        <v>135</v>
      </c>
      <c r="Q58" s="67">
        <f t="shared" si="5"/>
        <v>0.1</v>
      </c>
      <c r="R58" s="67">
        <f t="shared" si="6"/>
        <v>0.77146000000000003</v>
      </c>
      <c r="S58" s="68">
        <f t="shared" si="7"/>
        <v>38013.691500000001</v>
      </c>
      <c r="T58" s="68">
        <f t="shared" si="8"/>
        <v>22808.214899999999</v>
      </c>
      <c r="U58">
        <v>135</v>
      </c>
      <c r="V58" s="66">
        <v>106.25</v>
      </c>
      <c r="W58" s="66">
        <v>124.375</v>
      </c>
      <c r="X58" s="66">
        <v>-67.127874652514535</v>
      </c>
      <c r="Y58" s="66">
        <v>119.28647017942887</v>
      </c>
      <c r="Z58" s="66">
        <v>135</v>
      </c>
      <c r="AA58" s="66">
        <v>0.1</v>
      </c>
      <c r="AB58" s="66">
        <v>0.77146000000000003</v>
      </c>
      <c r="AC58" s="69">
        <v>38013.691500000001</v>
      </c>
      <c r="AD58" s="70">
        <f t="shared" si="9"/>
        <v>22808.214899999999</v>
      </c>
      <c r="AE58" s="71">
        <v>13602.162162162163</v>
      </c>
      <c r="AF58" s="71">
        <f t="shared" si="10"/>
        <v>9206.0527378378356</v>
      </c>
      <c r="AH58" s="72">
        <f t="shared" si="11"/>
        <v>9386.0966666666664</v>
      </c>
      <c r="AI58" s="72">
        <f t="shared" si="12"/>
        <v>-42986.096666666665</v>
      </c>
      <c r="AJ58" s="72">
        <f t="shared" si="19"/>
        <v>-18986.096666666665</v>
      </c>
      <c r="AK58" s="73">
        <f t="shared" si="13"/>
        <v>-18986.096666666665</v>
      </c>
      <c r="AL58" s="73">
        <f t="shared" si="14"/>
        <v>-24986.096666666665</v>
      </c>
      <c r="AM58" s="73">
        <f t="shared" si="15"/>
        <v>-33780.043928828833</v>
      </c>
      <c r="AN58" s="73">
        <f t="shared" si="16"/>
        <v>-9780.0439288288289</v>
      </c>
      <c r="AO58" s="73">
        <f t="shared" si="17"/>
        <v>-9780.0439288288289</v>
      </c>
      <c r="AP58" s="73">
        <f t="shared" si="18"/>
        <v>-15780.043928828829</v>
      </c>
    </row>
    <row r="59" spans="1:42" x14ac:dyDescent="0.25">
      <c r="A59" t="s">
        <v>177</v>
      </c>
      <c r="B59" t="s">
        <v>174</v>
      </c>
      <c r="C59" t="s">
        <v>110</v>
      </c>
      <c r="D59">
        <v>2</v>
      </c>
      <c r="E59">
        <v>1625</v>
      </c>
      <c r="F59" s="65">
        <f t="shared" si="0"/>
        <v>0.97297297297297303</v>
      </c>
      <c r="G59" s="4">
        <f t="shared" si="1"/>
        <v>18972.972972972973</v>
      </c>
      <c r="H59">
        <v>260</v>
      </c>
      <c r="I59">
        <v>0.6</v>
      </c>
      <c r="J59">
        <v>220</v>
      </c>
      <c r="K59">
        <v>312</v>
      </c>
      <c r="L59">
        <f t="shared" si="3"/>
        <v>92</v>
      </c>
      <c r="M59">
        <f t="shared" si="4"/>
        <v>40</v>
      </c>
      <c r="N59" s="66">
        <f t="shared" si="2"/>
        <v>0.44782608695652171</v>
      </c>
      <c r="O59" s="66">
        <v>0.6</v>
      </c>
      <c r="P59" s="66">
        <v>220</v>
      </c>
      <c r="Q59" s="67">
        <f t="shared" si="5"/>
        <v>0.1</v>
      </c>
      <c r="R59" s="67">
        <f t="shared" si="6"/>
        <v>0.77146000000000003</v>
      </c>
      <c r="S59" s="68">
        <f t="shared" si="7"/>
        <v>61948.238000000005</v>
      </c>
      <c r="T59" s="68">
        <f t="shared" si="8"/>
        <v>37168.942800000004</v>
      </c>
      <c r="U59">
        <v>220</v>
      </c>
      <c r="V59" s="66">
        <v>115</v>
      </c>
      <c r="W59" s="66">
        <v>208.5</v>
      </c>
      <c r="X59" s="66">
        <v>-72.656052565074546</v>
      </c>
      <c r="Y59" s="66">
        <v>166.05123831185242</v>
      </c>
      <c r="Z59" s="66">
        <v>220</v>
      </c>
      <c r="AA59" s="66">
        <v>0.1</v>
      </c>
      <c r="AB59" s="66">
        <v>0.77146000000000003</v>
      </c>
      <c r="AC59" s="69">
        <v>61948.238000000005</v>
      </c>
      <c r="AD59" s="70">
        <f t="shared" si="9"/>
        <v>37168.942800000004</v>
      </c>
      <c r="AE59" s="71">
        <v>18972.972972972973</v>
      </c>
      <c r="AF59" s="71">
        <f t="shared" si="10"/>
        <v>18195.969827027031</v>
      </c>
      <c r="AH59" s="72">
        <f t="shared" si="11"/>
        <v>9386.0966666666664</v>
      </c>
      <c r="AI59" s="72">
        <f t="shared" si="12"/>
        <v>-42986.096666666665</v>
      </c>
      <c r="AJ59" s="72">
        <f t="shared" si="19"/>
        <v>-18986.096666666665</v>
      </c>
      <c r="AK59" s="73">
        <f t="shared" si="13"/>
        <v>-18986.096666666665</v>
      </c>
      <c r="AL59" s="73">
        <f t="shared" si="14"/>
        <v>-24986.096666666665</v>
      </c>
      <c r="AM59" s="73">
        <f t="shared" si="15"/>
        <v>-24790.126839639634</v>
      </c>
      <c r="AN59" s="73">
        <f t="shared" si="16"/>
        <v>-790.12683963963354</v>
      </c>
      <c r="AO59" s="73">
        <f t="shared" si="17"/>
        <v>-790.12683963963354</v>
      </c>
      <c r="AP59" s="73">
        <f t="shared" si="18"/>
        <v>-6790.1268396396335</v>
      </c>
    </row>
    <row r="60" spans="1:42" x14ac:dyDescent="0.25">
      <c r="A60" t="s">
        <v>178</v>
      </c>
      <c r="B60" t="s">
        <v>179</v>
      </c>
      <c r="C60" t="s">
        <v>107</v>
      </c>
      <c r="D60">
        <v>1</v>
      </c>
      <c r="E60">
        <v>1185</v>
      </c>
      <c r="F60" s="65">
        <f t="shared" si="0"/>
        <v>0.97297297297297303</v>
      </c>
      <c r="G60" s="4">
        <f t="shared" si="1"/>
        <v>13835.675675675677</v>
      </c>
      <c r="H60">
        <v>289</v>
      </c>
      <c r="I60">
        <v>0.27950000000000003</v>
      </c>
      <c r="J60">
        <v>157</v>
      </c>
      <c r="K60">
        <v>320</v>
      </c>
      <c r="L60">
        <f t="shared" si="3"/>
        <v>163</v>
      </c>
      <c r="M60">
        <f t="shared" si="4"/>
        <v>132</v>
      </c>
      <c r="N60" s="66">
        <f t="shared" si="2"/>
        <v>0.74785276073619633</v>
      </c>
      <c r="O60" s="66">
        <v>0.27950000000000003</v>
      </c>
      <c r="P60" s="66">
        <v>157</v>
      </c>
      <c r="Q60" s="67">
        <f t="shared" si="5"/>
        <v>0.1</v>
      </c>
      <c r="R60" s="67">
        <f t="shared" si="6"/>
        <v>0.77146000000000003</v>
      </c>
      <c r="S60" s="68">
        <f t="shared" si="7"/>
        <v>44208.515299999999</v>
      </c>
      <c r="T60" s="68">
        <f t="shared" si="8"/>
        <v>26525.109179999999</v>
      </c>
      <c r="U60">
        <v>157</v>
      </c>
      <c r="V60" s="66">
        <v>203.75</v>
      </c>
      <c r="W60" s="66">
        <v>136.625</v>
      </c>
      <c r="X60" s="66">
        <v>-128.72757139246903</v>
      </c>
      <c r="Y60" s="66">
        <v>177.80817222643415</v>
      </c>
      <c r="Z60" s="66">
        <v>177.80817222643415</v>
      </c>
      <c r="AA60" s="66">
        <v>0.20212599865734554</v>
      </c>
      <c r="AB60" s="66">
        <v>0.69063748466257679</v>
      </c>
      <c r="AC60" s="69">
        <v>44822.360918903876</v>
      </c>
      <c r="AD60" s="70">
        <f t="shared" si="9"/>
        <v>26525.109179999999</v>
      </c>
      <c r="AE60" s="71">
        <v>13835.675675675677</v>
      </c>
      <c r="AF60" s="71">
        <f t="shared" si="10"/>
        <v>12689.433504324323</v>
      </c>
      <c r="AH60" s="72">
        <f t="shared" si="11"/>
        <v>8402.756063394685</v>
      </c>
      <c r="AI60" s="72">
        <f t="shared" si="12"/>
        <v>-42002.756063394685</v>
      </c>
      <c r="AJ60" s="72">
        <f t="shared" si="19"/>
        <v>-18002.756063394685</v>
      </c>
      <c r="AK60" s="73">
        <f t="shared" si="13"/>
        <v>-18002.756063394685</v>
      </c>
      <c r="AL60" s="73">
        <f t="shared" si="14"/>
        <v>-24002.756063394685</v>
      </c>
      <c r="AM60" s="73">
        <f t="shared" si="15"/>
        <v>-29313.322559070362</v>
      </c>
      <c r="AN60" s="73">
        <f t="shared" si="16"/>
        <v>-5313.3225590703623</v>
      </c>
      <c r="AO60" s="73">
        <f t="shared" si="17"/>
        <v>-5313.3225590703623</v>
      </c>
      <c r="AP60" s="73">
        <f t="shared" si="18"/>
        <v>-11313.322559070362</v>
      </c>
    </row>
    <row r="61" spans="1:42" x14ac:dyDescent="0.25">
      <c r="A61" t="s">
        <v>180</v>
      </c>
      <c r="B61" t="s">
        <v>179</v>
      </c>
      <c r="C61" t="s">
        <v>107</v>
      </c>
      <c r="D61">
        <v>2</v>
      </c>
      <c r="E61">
        <v>1340</v>
      </c>
      <c r="F61" s="65">
        <f t="shared" si="0"/>
        <v>0.97297297297297303</v>
      </c>
      <c r="G61" s="4">
        <f t="shared" si="1"/>
        <v>15645.405405405407</v>
      </c>
      <c r="H61">
        <v>278</v>
      </c>
      <c r="I61">
        <v>0.38900000000000001</v>
      </c>
      <c r="J61">
        <v>135</v>
      </c>
      <c r="K61">
        <v>347</v>
      </c>
      <c r="L61">
        <f t="shared" si="3"/>
        <v>212</v>
      </c>
      <c r="M61">
        <f t="shared" si="4"/>
        <v>143</v>
      </c>
      <c r="N61" s="66">
        <f t="shared" si="2"/>
        <v>0.63962264150943393</v>
      </c>
      <c r="O61" s="66">
        <v>0.38900000000000001</v>
      </c>
      <c r="P61" s="66">
        <v>135</v>
      </c>
      <c r="Q61" s="67">
        <f t="shared" si="5"/>
        <v>0.1</v>
      </c>
      <c r="R61" s="67">
        <f t="shared" si="6"/>
        <v>0.77146000000000003</v>
      </c>
      <c r="S61" s="68">
        <f t="shared" si="7"/>
        <v>38013.691500000001</v>
      </c>
      <c r="T61" s="68">
        <f t="shared" si="8"/>
        <v>22808.214899999999</v>
      </c>
      <c r="U61">
        <v>135</v>
      </c>
      <c r="V61" s="66">
        <v>265</v>
      </c>
      <c r="W61" s="66">
        <v>108.5</v>
      </c>
      <c r="X61" s="66">
        <v>-167.42481678038919</v>
      </c>
      <c r="Y61" s="66">
        <v>196.66154915339905</v>
      </c>
      <c r="Z61" s="66">
        <v>196.66154915339905</v>
      </c>
      <c r="AA61" s="66">
        <v>0.33268509114490208</v>
      </c>
      <c r="AB61" s="66">
        <v>0.58731301886792453</v>
      </c>
      <c r="AC61" s="69">
        <v>42158.189166911812</v>
      </c>
      <c r="AD61" s="70">
        <f t="shared" si="9"/>
        <v>22808.214899999999</v>
      </c>
      <c r="AE61" s="71">
        <v>15645.405405405407</v>
      </c>
      <c r="AF61" s="71">
        <f t="shared" si="10"/>
        <v>7162.8094945945923</v>
      </c>
      <c r="AH61" s="72">
        <f t="shared" si="11"/>
        <v>7145.6417295597494</v>
      </c>
      <c r="AI61" s="72">
        <f t="shared" si="12"/>
        <v>-40745.641729559749</v>
      </c>
      <c r="AJ61" s="72">
        <f t="shared" si="19"/>
        <v>-16745.641729559749</v>
      </c>
      <c r="AK61" s="73">
        <f t="shared" si="13"/>
        <v>-16745.641729559749</v>
      </c>
      <c r="AL61" s="73">
        <f t="shared" si="14"/>
        <v>-22745.641729559749</v>
      </c>
      <c r="AM61" s="73">
        <f t="shared" si="15"/>
        <v>-33582.832234965157</v>
      </c>
      <c r="AN61" s="73">
        <f t="shared" si="16"/>
        <v>-9582.8322349651571</v>
      </c>
      <c r="AO61" s="73">
        <f t="shared" si="17"/>
        <v>-9582.8322349651571</v>
      </c>
      <c r="AP61" s="73">
        <f t="shared" si="18"/>
        <v>-15582.832234965157</v>
      </c>
    </row>
    <row r="62" spans="1:42" x14ac:dyDescent="0.25">
      <c r="A62" t="s">
        <v>181</v>
      </c>
      <c r="B62" t="s">
        <v>179</v>
      </c>
      <c r="C62" t="s">
        <v>110</v>
      </c>
      <c r="D62">
        <v>1</v>
      </c>
      <c r="E62">
        <v>760</v>
      </c>
      <c r="F62" s="65">
        <f t="shared" si="0"/>
        <v>0.97297297297297303</v>
      </c>
      <c r="G62" s="4">
        <f t="shared" si="1"/>
        <v>8873.5135135135133</v>
      </c>
      <c r="H62">
        <v>169</v>
      </c>
      <c r="I62">
        <v>0.29039999999999999</v>
      </c>
      <c r="J62">
        <v>100</v>
      </c>
      <c r="K62">
        <v>195</v>
      </c>
      <c r="L62">
        <f t="shared" si="3"/>
        <v>95</v>
      </c>
      <c r="M62">
        <f t="shared" si="4"/>
        <v>69</v>
      </c>
      <c r="N62" s="66">
        <f t="shared" si="2"/>
        <v>0.68105263157894735</v>
      </c>
      <c r="O62" s="66">
        <v>0.29039999999999999</v>
      </c>
      <c r="P62" s="66">
        <v>100</v>
      </c>
      <c r="Q62" s="67">
        <f t="shared" si="5"/>
        <v>0.1</v>
      </c>
      <c r="R62" s="67">
        <f t="shared" si="6"/>
        <v>0.77146000000000003</v>
      </c>
      <c r="S62" s="68">
        <f t="shared" si="7"/>
        <v>28158.29</v>
      </c>
      <c r="T62" s="68">
        <f t="shared" si="8"/>
        <v>16894.973999999998</v>
      </c>
      <c r="U62">
        <v>100</v>
      </c>
      <c r="V62" s="66">
        <v>118.75</v>
      </c>
      <c r="W62" s="66">
        <v>88.125</v>
      </c>
      <c r="X62" s="66">
        <v>-75.025271670457414</v>
      </c>
      <c r="Y62" s="66">
        <v>107.87899608289108</v>
      </c>
      <c r="Z62" s="66">
        <v>107.87899608289108</v>
      </c>
      <c r="AA62" s="66">
        <v>0.16634944069803012</v>
      </c>
      <c r="AB62" s="66">
        <v>0.71895105263157899</v>
      </c>
      <c r="AC62" s="69">
        <v>28309.296993580876</v>
      </c>
      <c r="AD62" s="70">
        <f t="shared" si="9"/>
        <v>16894.973999999998</v>
      </c>
      <c r="AE62" s="71">
        <v>8873.5135135135133</v>
      </c>
      <c r="AF62" s="71">
        <f t="shared" si="10"/>
        <v>8021.460486486485</v>
      </c>
      <c r="AH62" s="72">
        <f t="shared" si="11"/>
        <v>8747.2378070175455</v>
      </c>
      <c r="AI62" s="72">
        <f t="shared" si="12"/>
        <v>-42347.237807017547</v>
      </c>
      <c r="AJ62" s="72">
        <f t="shared" si="19"/>
        <v>-18347.237807017547</v>
      </c>
      <c r="AK62" s="73">
        <f t="shared" si="13"/>
        <v>-18347.237807017547</v>
      </c>
      <c r="AL62" s="73">
        <f t="shared" si="14"/>
        <v>-24347.237807017547</v>
      </c>
      <c r="AM62" s="73">
        <f t="shared" si="15"/>
        <v>-34325.777320531066</v>
      </c>
      <c r="AN62" s="73">
        <f t="shared" si="16"/>
        <v>-10325.777320531062</v>
      </c>
      <c r="AO62" s="73">
        <f t="shared" si="17"/>
        <v>-10325.777320531062</v>
      </c>
      <c r="AP62" s="73">
        <f t="shared" si="18"/>
        <v>-16325.777320531062</v>
      </c>
    </row>
    <row r="63" spans="1:42" x14ac:dyDescent="0.25">
      <c r="A63" t="s">
        <v>182</v>
      </c>
      <c r="B63" t="s">
        <v>179</v>
      </c>
      <c r="C63" t="s">
        <v>110</v>
      </c>
      <c r="D63">
        <v>2</v>
      </c>
      <c r="E63">
        <v>965</v>
      </c>
      <c r="F63" s="65">
        <f t="shared" si="0"/>
        <v>0.97297297297297303</v>
      </c>
      <c r="G63" s="4">
        <f t="shared" si="1"/>
        <v>11267.027027027028</v>
      </c>
      <c r="H63">
        <v>189</v>
      </c>
      <c r="I63">
        <v>0.53969999999999996</v>
      </c>
      <c r="J63">
        <v>135</v>
      </c>
      <c r="K63">
        <v>284</v>
      </c>
      <c r="L63">
        <f t="shared" si="3"/>
        <v>149</v>
      </c>
      <c r="M63">
        <f t="shared" si="4"/>
        <v>54</v>
      </c>
      <c r="N63" s="66">
        <f t="shared" si="2"/>
        <v>0.38993288590604025</v>
      </c>
      <c r="O63" s="66">
        <v>0.53969999999999996</v>
      </c>
      <c r="P63" s="66">
        <v>135</v>
      </c>
      <c r="Q63" s="67">
        <f t="shared" si="5"/>
        <v>0.1</v>
      </c>
      <c r="R63" s="67">
        <f t="shared" si="6"/>
        <v>0.77146000000000003</v>
      </c>
      <c r="S63" s="68">
        <f t="shared" si="7"/>
        <v>38013.691500000001</v>
      </c>
      <c r="T63" s="68">
        <f t="shared" si="8"/>
        <v>22808.214899999999</v>
      </c>
      <c r="U63">
        <v>135</v>
      </c>
      <c r="V63" s="66">
        <v>186.25</v>
      </c>
      <c r="W63" s="66">
        <v>116.375</v>
      </c>
      <c r="X63" s="66">
        <v>-117.67121556734901</v>
      </c>
      <c r="Y63" s="66">
        <v>158.27863596158707</v>
      </c>
      <c r="Z63" s="66">
        <v>158.27863596158707</v>
      </c>
      <c r="AA63" s="66">
        <v>0.22498596489442724</v>
      </c>
      <c r="AB63" s="66">
        <v>0.67254610738255027</v>
      </c>
      <c r="AC63" s="69">
        <v>38854.133381691572</v>
      </c>
      <c r="AD63" s="70">
        <f t="shared" si="9"/>
        <v>22808.214899999999</v>
      </c>
      <c r="AE63" s="71">
        <v>11267.027027027028</v>
      </c>
      <c r="AF63" s="71">
        <f t="shared" si="10"/>
        <v>11541.187872972971</v>
      </c>
      <c r="AH63" s="72">
        <f t="shared" si="11"/>
        <v>8182.6443064876958</v>
      </c>
      <c r="AI63" s="72">
        <f t="shared" si="12"/>
        <v>-41782.644306487695</v>
      </c>
      <c r="AJ63" s="72">
        <f t="shared" si="19"/>
        <v>-17782.644306487695</v>
      </c>
      <c r="AK63" s="73">
        <f t="shared" si="13"/>
        <v>-17782.644306487695</v>
      </c>
      <c r="AL63" s="73">
        <f t="shared" si="14"/>
        <v>-23782.644306487695</v>
      </c>
      <c r="AM63" s="73">
        <f t="shared" si="15"/>
        <v>-30241.456433514722</v>
      </c>
      <c r="AN63" s="73">
        <f t="shared" si="16"/>
        <v>-6241.4564335147243</v>
      </c>
      <c r="AO63" s="73">
        <f t="shared" si="17"/>
        <v>-6241.4564335147243</v>
      </c>
      <c r="AP63" s="73">
        <f t="shared" si="18"/>
        <v>-12241.456433514724</v>
      </c>
    </row>
    <row r="64" spans="1:42" x14ac:dyDescent="0.25">
      <c r="A64" t="s">
        <v>183</v>
      </c>
      <c r="B64" t="s">
        <v>184</v>
      </c>
      <c r="C64" t="s">
        <v>107</v>
      </c>
      <c r="D64">
        <v>1</v>
      </c>
      <c r="E64">
        <v>1600</v>
      </c>
      <c r="F64" s="65">
        <f t="shared" si="0"/>
        <v>0.97297297297297303</v>
      </c>
      <c r="G64" s="4">
        <f t="shared" si="1"/>
        <v>18681.081081081084</v>
      </c>
      <c r="H64">
        <v>297</v>
      </c>
      <c r="I64">
        <v>0.4521</v>
      </c>
      <c r="J64">
        <v>225</v>
      </c>
      <c r="K64">
        <v>406</v>
      </c>
      <c r="L64">
        <f t="shared" si="3"/>
        <v>181</v>
      </c>
      <c r="M64">
        <f t="shared" si="4"/>
        <v>72</v>
      </c>
      <c r="N64" s="66">
        <f t="shared" si="2"/>
        <v>0.41823204419889504</v>
      </c>
      <c r="O64" s="66">
        <v>0.4521</v>
      </c>
      <c r="P64" s="66">
        <v>225</v>
      </c>
      <c r="Q64" s="67">
        <f t="shared" si="5"/>
        <v>0.1</v>
      </c>
      <c r="R64" s="67">
        <f t="shared" si="6"/>
        <v>0.77146000000000003</v>
      </c>
      <c r="S64" s="68">
        <f t="shared" si="7"/>
        <v>63356.152500000004</v>
      </c>
      <c r="T64" s="68">
        <f t="shared" si="8"/>
        <v>38013.691500000001</v>
      </c>
      <c r="U64">
        <v>225</v>
      </c>
      <c r="V64" s="66">
        <v>226.25</v>
      </c>
      <c r="W64" s="66">
        <v>202.375</v>
      </c>
      <c r="X64" s="66">
        <v>-142.94288602476624</v>
      </c>
      <c r="Y64" s="66">
        <v>222.77471885266615</v>
      </c>
      <c r="Z64" s="66">
        <v>225</v>
      </c>
      <c r="AA64" s="66">
        <v>0.1</v>
      </c>
      <c r="AB64" s="66">
        <v>0.77146000000000003</v>
      </c>
      <c r="AC64" s="69">
        <v>63356.152500000004</v>
      </c>
      <c r="AD64" s="70">
        <f t="shared" si="9"/>
        <v>38013.691500000001</v>
      </c>
      <c r="AE64" s="71">
        <v>18681.081081081084</v>
      </c>
      <c r="AF64" s="71">
        <f t="shared" si="10"/>
        <v>19332.610418918917</v>
      </c>
      <c r="AH64" s="72">
        <f t="shared" si="11"/>
        <v>9386.0966666666664</v>
      </c>
      <c r="AI64" s="72">
        <f t="shared" si="12"/>
        <v>-42986.096666666665</v>
      </c>
      <c r="AJ64" s="72">
        <f t="shared" si="19"/>
        <v>-18986.096666666665</v>
      </c>
      <c r="AK64" s="73">
        <f t="shared" si="13"/>
        <v>-18986.096666666665</v>
      </c>
      <c r="AL64" s="73">
        <f t="shared" si="14"/>
        <v>-24986.096666666665</v>
      </c>
      <c r="AM64" s="73">
        <f t="shared" si="15"/>
        <v>-23653.486247747747</v>
      </c>
      <c r="AN64" s="73">
        <f t="shared" si="16"/>
        <v>346.51375225225274</v>
      </c>
      <c r="AO64" s="73">
        <f t="shared" si="17"/>
        <v>346.51375225225274</v>
      </c>
      <c r="AP64" s="73">
        <f t="shared" si="18"/>
        <v>-5653.4862477477473</v>
      </c>
    </row>
    <row r="65" spans="1:42" x14ac:dyDescent="0.25">
      <c r="A65" t="s">
        <v>185</v>
      </c>
      <c r="B65" t="s">
        <v>184</v>
      </c>
      <c r="C65" t="s">
        <v>107</v>
      </c>
      <c r="D65">
        <v>2</v>
      </c>
      <c r="E65">
        <v>2150</v>
      </c>
      <c r="F65" s="65">
        <f t="shared" si="0"/>
        <v>0.97297297297297303</v>
      </c>
      <c r="G65" s="4">
        <f t="shared" si="1"/>
        <v>25102.702702702703</v>
      </c>
      <c r="H65">
        <v>360</v>
      </c>
      <c r="I65">
        <v>0.53149999999999997</v>
      </c>
      <c r="J65">
        <v>170</v>
      </c>
      <c r="K65">
        <v>447</v>
      </c>
      <c r="L65">
        <f t="shared" si="3"/>
        <v>277</v>
      </c>
      <c r="M65">
        <f t="shared" si="4"/>
        <v>190</v>
      </c>
      <c r="N65" s="66">
        <f t="shared" si="2"/>
        <v>0.64873646209386282</v>
      </c>
      <c r="O65" s="66">
        <v>0.53149999999999997</v>
      </c>
      <c r="P65" s="66">
        <v>170</v>
      </c>
      <c r="Q65" s="67">
        <f t="shared" si="5"/>
        <v>0.1</v>
      </c>
      <c r="R65" s="67">
        <f t="shared" si="6"/>
        <v>0.77146000000000003</v>
      </c>
      <c r="S65" s="68">
        <f t="shared" si="7"/>
        <v>47869.093000000001</v>
      </c>
      <c r="T65" s="68">
        <f t="shared" si="8"/>
        <v>28721.4558</v>
      </c>
      <c r="U65">
        <v>170</v>
      </c>
      <c r="V65" s="66">
        <v>346.25</v>
      </c>
      <c r="W65" s="66">
        <v>135.375</v>
      </c>
      <c r="X65" s="66">
        <v>-218.75789739701796</v>
      </c>
      <c r="Y65" s="66">
        <v>253.76296752590346</v>
      </c>
      <c r="Z65" s="66">
        <v>253.76296752590346</v>
      </c>
      <c r="AA65" s="66">
        <v>0.34191470765603887</v>
      </c>
      <c r="AB65" s="66">
        <v>0.58000870036101082</v>
      </c>
      <c r="AC65" s="69">
        <v>53722.426082975217</v>
      </c>
      <c r="AD65" s="70">
        <f t="shared" si="9"/>
        <v>28721.4558</v>
      </c>
      <c r="AE65" s="71">
        <v>25102.702702702703</v>
      </c>
      <c r="AF65" s="71">
        <f t="shared" si="10"/>
        <v>3618.7530972972963</v>
      </c>
      <c r="AH65" s="72">
        <f t="shared" si="11"/>
        <v>7056.772521058966</v>
      </c>
      <c r="AI65" s="72">
        <f t="shared" si="12"/>
        <v>-40656.772521058963</v>
      </c>
      <c r="AJ65" s="72">
        <f t="shared" si="19"/>
        <v>-16656.772521058967</v>
      </c>
      <c r="AK65" s="73">
        <f t="shared" si="13"/>
        <v>-16656.772521058967</v>
      </c>
      <c r="AL65" s="73">
        <f t="shared" si="14"/>
        <v>-22656.772521058967</v>
      </c>
      <c r="AM65" s="73">
        <f t="shared" si="15"/>
        <v>-37038.019423761667</v>
      </c>
      <c r="AN65" s="73">
        <f t="shared" si="16"/>
        <v>-13038.019423761671</v>
      </c>
      <c r="AO65" s="73">
        <f t="shared" si="17"/>
        <v>-13038.019423761671</v>
      </c>
      <c r="AP65" s="73">
        <f t="shared" si="18"/>
        <v>-19038.019423761671</v>
      </c>
    </row>
    <row r="66" spans="1:42" x14ac:dyDescent="0.25">
      <c r="A66" t="s">
        <v>186</v>
      </c>
      <c r="B66" t="s">
        <v>184</v>
      </c>
      <c r="C66" t="s">
        <v>110</v>
      </c>
      <c r="D66">
        <v>1</v>
      </c>
      <c r="E66">
        <v>1150</v>
      </c>
      <c r="F66" s="65">
        <f t="shared" si="0"/>
        <v>0.97297297297297303</v>
      </c>
      <c r="G66" s="4">
        <f t="shared" si="1"/>
        <v>13427.027027027028</v>
      </c>
      <c r="H66">
        <v>183</v>
      </c>
      <c r="I66">
        <v>0.57530000000000003</v>
      </c>
      <c r="J66">
        <v>80</v>
      </c>
      <c r="K66">
        <v>267</v>
      </c>
      <c r="L66">
        <f t="shared" si="3"/>
        <v>187</v>
      </c>
      <c r="M66">
        <f t="shared" si="4"/>
        <v>103</v>
      </c>
      <c r="N66" s="66">
        <f t="shared" si="2"/>
        <v>0.54064171122994653</v>
      </c>
      <c r="O66" s="66">
        <v>0.57530000000000003</v>
      </c>
      <c r="P66" s="66">
        <v>100</v>
      </c>
      <c r="Q66" s="67">
        <f t="shared" si="5"/>
        <v>0.1855614973262032</v>
      </c>
      <c r="R66" s="67">
        <f t="shared" si="6"/>
        <v>0.70374663101604285</v>
      </c>
      <c r="S66" s="68">
        <f t="shared" si="7"/>
        <v>25686.752032085566</v>
      </c>
      <c r="T66" s="68">
        <f t="shared" si="8"/>
        <v>15412.051219251338</v>
      </c>
      <c r="U66">
        <v>80</v>
      </c>
      <c r="V66" s="66">
        <v>233.75</v>
      </c>
      <c r="W66" s="66">
        <v>56.625</v>
      </c>
      <c r="X66" s="66">
        <v>-147.68132423553197</v>
      </c>
      <c r="Y66" s="66">
        <v>153.93023439474348</v>
      </c>
      <c r="Z66" s="66">
        <v>153.93023439474348</v>
      </c>
      <c r="AA66" s="66">
        <v>0.41627907762457106</v>
      </c>
      <c r="AB66" s="66">
        <v>0.52115673796791451</v>
      </c>
      <c r="AC66" s="69">
        <v>29280.949273607363</v>
      </c>
      <c r="AD66" s="70">
        <f t="shared" si="9"/>
        <v>15412.051219251338</v>
      </c>
      <c r="AE66" s="71">
        <v>13427.027027027028</v>
      </c>
      <c r="AF66" s="71">
        <f t="shared" si="10"/>
        <v>1985.0241922243094</v>
      </c>
      <c r="AH66" s="72">
        <f t="shared" si="11"/>
        <v>6340.74031194296</v>
      </c>
      <c r="AI66" s="72">
        <f t="shared" si="12"/>
        <v>-39940.740311942958</v>
      </c>
      <c r="AJ66" s="72">
        <f t="shared" si="19"/>
        <v>-15940.74031194296</v>
      </c>
      <c r="AK66" s="73">
        <f t="shared" si="13"/>
        <v>-15940.74031194296</v>
      </c>
      <c r="AL66" s="73">
        <f t="shared" si="14"/>
        <v>-21940.740311942958</v>
      </c>
      <c r="AM66" s="73">
        <f t="shared" si="15"/>
        <v>-37955.716119718651</v>
      </c>
      <c r="AN66" s="73">
        <f t="shared" si="16"/>
        <v>-13955.716119718651</v>
      </c>
      <c r="AO66" s="73">
        <f t="shared" si="17"/>
        <v>-13955.716119718651</v>
      </c>
      <c r="AP66" s="73">
        <f t="shared" si="18"/>
        <v>-19955.716119718651</v>
      </c>
    </row>
    <row r="67" spans="1:42" x14ac:dyDescent="0.25">
      <c r="A67" t="s">
        <v>187</v>
      </c>
      <c r="B67" t="s">
        <v>184</v>
      </c>
      <c r="C67" t="s">
        <v>110</v>
      </c>
      <c r="D67">
        <v>2</v>
      </c>
      <c r="E67">
        <v>2000</v>
      </c>
      <c r="F67" s="65">
        <f t="shared" si="0"/>
        <v>0.97297297297297303</v>
      </c>
      <c r="G67" s="4">
        <f t="shared" si="1"/>
        <v>23351.351351351354</v>
      </c>
      <c r="H67">
        <v>237</v>
      </c>
      <c r="I67">
        <v>0.31230000000000002</v>
      </c>
      <c r="J67">
        <v>160</v>
      </c>
      <c r="K67">
        <v>323</v>
      </c>
      <c r="L67">
        <f t="shared" si="3"/>
        <v>163</v>
      </c>
      <c r="M67">
        <f t="shared" si="4"/>
        <v>77</v>
      </c>
      <c r="N67" s="66">
        <f t="shared" si="2"/>
        <v>0.47791411042944787</v>
      </c>
      <c r="O67" s="66">
        <v>0.31230000000000002</v>
      </c>
      <c r="P67" s="66">
        <v>160</v>
      </c>
      <c r="Q67" s="67">
        <f t="shared" si="5"/>
        <v>0.1</v>
      </c>
      <c r="R67" s="67">
        <f t="shared" si="6"/>
        <v>0.77146000000000003</v>
      </c>
      <c r="S67" s="68">
        <f t="shared" si="7"/>
        <v>45053.264000000003</v>
      </c>
      <c r="T67" s="68">
        <f t="shared" si="8"/>
        <v>27031.9584</v>
      </c>
      <c r="U67">
        <v>160</v>
      </c>
      <c r="V67" s="66">
        <v>203.75</v>
      </c>
      <c r="W67" s="66">
        <v>139.625</v>
      </c>
      <c r="X67" s="66">
        <v>-128.72757139246903</v>
      </c>
      <c r="Y67" s="66">
        <v>179.30817222643412</v>
      </c>
      <c r="Z67" s="66">
        <v>179.30817222643412</v>
      </c>
      <c r="AA67" s="66">
        <v>0.19476403546716134</v>
      </c>
      <c r="AB67" s="66">
        <v>0.69646374233128849</v>
      </c>
      <c r="AC67" s="69">
        <v>45581.798840683012</v>
      </c>
      <c r="AD67" s="70">
        <f t="shared" si="9"/>
        <v>27031.9584</v>
      </c>
      <c r="AE67" s="71">
        <v>23351.351351351354</v>
      </c>
      <c r="AF67" s="71">
        <f t="shared" si="10"/>
        <v>3680.607048648646</v>
      </c>
      <c r="AH67" s="72">
        <f t="shared" si="11"/>
        <v>8473.6421983640103</v>
      </c>
      <c r="AI67" s="72">
        <f t="shared" si="12"/>
        <v>-42073.64219836401</v>
      </c>
      <c r="AJ67" s="72">
        <f t="shared" si="19"/>
        <v>-18073.64219836401</v>
      </c>
      <c r="AK67" s="73">
        <f t="shared" si="13"/>
        <v>-18073.64219836401</v>
      </c>
      <c r="AL67" s="73">
        <f t="shared" si="14"/>
        <v>-24073.64219836401</v>
      </c>
      <c r="AM67" s="73">
        <f t="shared" si="15"/>
        <v>-38393.035149715361</v>
      </c>
      <c r="AN67" s="73">
        <f t="shared" si="16"/>
        <v>-14393.035149715364</v>
      </c>
      <c r="AO67" s="73">
        <f t="shared" si="17"/>
        <v>-14393.035149715364</v>
      </c>
      <c r="AP67" s="73">
        <f t="shared" si="18"/>
        <v>-20393.035149715364</v>
      </c>
    </row>
    <row r="68" spans="1:42" x14ac:dyDescent="0.25">
      <c r="A68" t="s">
        <v>188</v>
      </c>
      <c r="B68" t="s">
        <v>189</v>
      </c>
      <c r="C68" t="s">
        <v>107</v>
      </c>
      <c r="D68">
        <v>1</v>
      </c>
      <c r="E68">
        <v>1600</v>
      </c>
      <c r="F68" s="65">
        <f t="shared" ref="F68:F131" si="20">36/37</f>
        <v>0.97297297297297303</v>
      </c>
      <c r="G68" s="4">
        <f t="shared" ref="G68:G131" si="21">E68*12*F68</f>
        <v>18681.081081081084</v>
      </c>
      <c r="H68">
        <v>380</v>
      </c>
      <c r="I68">
        <v>0.41099999999999998</v>
      </c>
      <c r="J68">
        <v>202</v>
      </c>
      <c r="K68">
        <v>646</v>
      </c>
      <c r="L68">
        <f t="shared" si="3"/>
        <v>444</v>
      </c>
      <c r="M68">
        <f t="shared" si="4"/>
        <v>178</v>
      </c>
      <c r="N68" s="66">
        <f t="shared" si="2"/>
        <v>0.42072072072072075</v>
      </c>
      <c r="O68" s="66">
        <v>0.41099999999999998</v>
      </c>
      <c r="P68" s="66">
        <v>202</v>
      </c>
      <c r="Q68" s="67">
        <f t="shared" si="5"/>
        <v>0.1</v>
      </c>
      <c r="R68" s="67">
        <f t="shared" si="6"/>
        <v>0.77146000000000003</v>
      </c>
      <c r="S68" s="68">
        <f t="shared" si="7"/>
        <v>56879.745800000004</v>
      </c>
      <c r="T68" s="68">
        <f t="shared" si="8"/>
        <v>34127.847480000004</v>
      </c>
      <c r="U68">
        <v>202</v>
      </c>
      <c r="V68" s="66">
        <v>555</v>
      </c>
      <c r="W68" s="66">
        <v>146.5</v>
      </c>
      <c r="X68" s="66">
        <v>-350.64442759666412</v>
      </c>
      <c r="Y68" s="66">
        <v>371.50815011372248</v>
      </c>
      <c r="Z68" s="66">
        <v>371.50815011372248</v>
      </c>
      <c r="AA68" s="66">
        <v>0.40542009029499548</v>
      </c>
      <c r="AB68" s="66">
        <v>0.5297505405405406</v>
      </c>
      <c r="AC68" s="69">
        <v>71834.424818355692</v>
      </c>
      <c r="AD68" s="70">
        <f t="shared" si="9"/>
        <v>34127.847480000004</v>
      </c>
      <c r="AE68" s="71">
        <v>18681.081081081084</v>
      </c>
      <c r="AF68" s="71">
        <f t="shared" si="10"/>
        <v>15446.76639891892</v>
      </c>
      <c r="AH68" s="72">
        <f t="shared" si="11"/>
        <v>6445.2982432432445</v>
      </c>
      <c r="AI68" s="72">
        <f t="shared" si="12"/>
        <v>-40045.298243243247</v>
      </c>
      <c r="AJ68" s="72">
        <f t="shared" si="19"/>
        <v>-16045.298243243244</v>
      </c>
      <c r="AK68" s="73">
        <f t="shared" si="13"/>
        <v>-16045.298243243244</v>
      </c>
      <c r="AL68" s="73">
        <f t="shared" si="14"/>
        <v>-22045.298243243244</v>
      </c>
      <c r="AM68" s="73">
        <f t="shared" si="15"/>
        <v>-24598.531844324327</v>
      </c>
      <c r="AN68" s="73">
        <f t="shared" si="16"/>
        <v>-598.53184432432317</v>
      </c>
      <c r="AO68" s="73">
        <f t="shared" si="17"/>
        <v>-598.53184432432317</v>
      </c>
      <c r="AP68" s="73">
        <f t="shared" si="18"/>
        <v>-6598.5318443243232</v>
      </c>
    </row>
    <row r="69" spans="1:42" x14ac:dyDescent="0.25">
      <c r="A69" t="s">
        <v>190</v>
      </c>
      <c r="B69" t="s">
        <v>189</v>
      </c>
      <c r="C69" t="s">
        <v>107</v>
      </c>
      <c r="D69">
        <v>2</v>
      </c>
      <c r="E69">
        <v>2800</v>
      </c>
      <c r="F69" s="65">
        <f t="shared" si="20"/>
        <v>0.97297297297297303</v>
      </c>
      <c r="G69" s="4">
        <f t="shared" si="21"/>
        <v>32691.891891891893</v>
      </c>
      <c r="H69">
        <v>374</v>
      </c>
      <c r="I69">
        <v>0.52600000000000002</v>
      </c>
      <c r="J69">
        <v>197</v>
      </c>
      <c r="K69">
        <v>639</v>
      </c>
      <c r="L69">
        <f t="shared" ref="L69:L132" si="22">K69-J69</f>
        <v>442</v>
      </c>
      <c r="M69">
        <f t="shared" ref="M69:M132" si="23">H69-J69</f>
        <v>177</v>
      </c>
      <c r="N69" s="66">
        <f t="shared" ref="N69:N132" si="24">0.1+(0.8*M69/L69)</f>
        <v>0.42036199095022619</v>
      </c>
      <c r="O69" s="66">
        <v>0.52600000000000002</v>
      </c>
      <c r="P69" s="66">
        <v>197</v>
      </c>
      <c r="Q69" s="67">
        <f t="shared" ref="Q69:Q132" si="25">0.1+(0.8*(P69-J69)/L69)</f>
        <v>0.1</v>
      </c>
      <c r="R69" s="67">
        <f t="shared" ref="R69:R132" si="26">$Q$2*Q69+$R$2</f>
        <v>0.77146000000000003</v>
      </c>
      <c r="S69" s="68">
        <f t="shared" ref="S69:S132" si="27">365*P69*R69</f>
        <v>55471.831300000005</v>
      </c>
      <c r="T69" s="68">
        <f t="shared" ref="T69:T132" si="28">S69*(1-$T$1)</f>
        <v>33283.09878</v>
      </c>
      <c r="U69">
        <v>197</v>
      </c>
      <c r="V69" s="66">
        <v>552.5</v>
      </c>
      <c r="W69" s="66">
        <v>141.75</v>
      </c>
      <c r="X69" s="66">
        <v>-349.06494819307557</v>
      </c>
      <c r="Y69" s="66">
        <v>367.78964493303005</v>
      </c>
      <c r="Z69" s="66">
        <v>367.78964493303005</v>
      </c>
      <c r="AA69" s="66">
        <v>0.40912152929055212</v>
      </c>
      <c r="AB69" s="66">
        <v>0.526821221719457</v>
      </c>
      <c r="AC69" s="69">
        <v>70722.177378975233</v>
      </c>
      <c r="AD69" s="70">
        <f t="shared" ref="AD69:AD132" si="29">T69</f>
        <v>33283.09878</v>
      </c>
      <c r="AE69" s="71">
        <v>32691.891891891893</v>
      </c>
      <c r="AF69" s="71">
        <f t="shared" ref="AF69:AF132" si="30">AD69-AE69</f>
        <v>591.2068881081068</v>
      </c>
      <c r="AH69" s="72">
        <f t="shared" ref="AH69:AH132" si="31">AB69*(365/$AG$23)*$AG$21</f>
        <v>6409.6581975867266</v>
      </c>
      <c r="AI69" s="72">
        <f t="shared" ref="AI69:AI132" si="32">-$AG$7-$AG$13-AH69</f>
        <v>-40009.65819758673</v>
      </c>
      <c r="AJ69" s="72">
        <f t="shared" ref="AJ69:AJ132" si="33">-$AG$13-AH69-$AG$18</f>
        <v>-16009.658197586727</v>
      </c>
      <c r="AK69" s="73">
        <f t="shared" ref="AK69:AK132" si="34">-$AG$7/($AG$9-0)-$AG$13-AH69</f>
        <v>-16009.658197586727</v>
      </c>
      <c r="AL69" s="73">
        <f t="shared" ref="AL69:AL132" si="35">-$AG$7/($AG$9-0)-$AG$13-AH69-$AG$18</f>
        <v>-22009.658197586727</v>
      </c>
      <c r="AM69" s="73">
        <f t="shared" ref="AM69:AM132" si="36">AF69+AI69</f>
        <v>-39418.451309478623</v>
      </c>
      <c r="AN69" s="73">
        <f t="shared" ref="AN69:AN132" si="37">AF69+AJ69</f>
        <v>-15418.45130947862</v>
      </c>
      <c r="AO69" s="73">
        <f t="shared" ref="AO69:AO132" si="38">AF69+AK69</f>
        <v>-15418.45130947862</v>
      </c>
      <c r="AP69" s="73">
        <f t="shared" ref="AP69:AP132" si="39">AF69+AL69</f>
        <v>-21418.45130947862</v>
      </c>
    </row>
    <row r="70" spans="1:42" x14ac:dyDescent="0.25">
      <c r="A70" t="s">
        <v>191</v>
      </c>
      <c r="B70" t="s">
        <v>189</v>
      </c>
      <c r="C70" t="s">
        <v>110</v>
      </c>
      <c r="D70">
        <v>1</v>
      </c>
      <c r="E70">
        <v>1400</v>
      </c>
      <c r="F70" s="65">
        <f t="shared" si="20"/>
        <v>0.97297297297297303</v>
      </c>
      <c r="G70" s="4">
        <f t="shared" si="21"/>
        <v>16345.945945945947</v>
      </c>
      <c r="H70">
        <v>302</v>
      </c>
      <c r="I70">
        <v>0.3644</v>
      </c>
      <c r="J70">
        <v>178</v>
      </c>
      <c r="K70">
        <v>533</v>
      </c>
      <c r="L70">
        <f t="shared" si="22"/>
        <v>355</v>
      </c>
      <c r="M70">
        <f t="shared" si="23"/>
        <v>124</v>
      </c>
      <c r="N70" s="66">
        <f t="shared" si="24"/>
        <v>0.37943661971830989</v>
      </c>
      <c r="O70" s="66">
        <v>0.3644</v>
      </c>
      <c r="P70" s="66">
        <v>178</v>
      </c>
      <c r="Q70" s="67">
        <f t="shared" si="25"/>
        <v>0.1</v>
      </c>
      <c r="R70" s="67">
        <f t="shared" si="26"/>
        <v>0.77146000000000003</v>
      </c>
      <c r="S70" s="68">
        <f t="shared" si="27"/>
        <v>50121.756200000003</v>
      </c>
      <c r="T70" s="68">
        <f t="shared" si="28"/>
        <v>30073.05372</v>
      </c>
      <c r="U70">
        <v>178</v>
      </c>
      <c r="V70" s="66">
        <v>443.75</v>
      </c>
      <c r="W70" s="66">
        <v>133.625</v>
      </c>
      <c r="X70" s="66">
        <v>-280.35759413697247</v>
      </c>
      <c r="Y70" s="66">
        <v>305.2846695729088</v>
      </c>
      <c r="Z70" s="66">
        <v>305.2846695729088</v>
      </c>
      <c r="AA70" s="66">
        <v>0.38683869199528742</v>
      </c>
      <c r="AB70" s="66">
        <v>0.54445585915492956</v>
      </c>
      <c r="AC70" s="69">
        <v>60668.1198765886</v>
      </c>
      <c r="AD70" s="70">
        <f t="shared" si="29"/>
        <v>30073.05372</v>
      </c>
      <c r="AE70" s="71">
        <v>16345.945945945947</v>
      </c>
      <c r="AF70" s="71">
        <f t="shared" si="30"/>
        <v>13727.107774054053</v>
      </c>
      <c r="AH70" s="72">
        <f t="shared" si="31"/>
        <v>6624.212953051644</v>
      </c>
      <c r="AI70" s="72">
        <f t="shared" si="32"/>
        <v>-40224.212953051647</v>
      </c>
      <c r="AJ70" s="72">
        <f t="shared" si="33"/>
        <v>-16224.212953051643</v>
      </c>
      <c r="AK70" s="73">
        <f t="shared" si="34"/>
        <v>-16224.212953051643</v>
      </c>
      <c r="AL70" s="73">
        <f t="shared" si="35"/>
        <v>-22224.212953051643</v>
      </c>
      <c r="AM70" s="73">
        <f t="shared" si="36"/>
        <v>-26497.105178997594</v>
      </c>
      <c r="AN70" s="73">
        <f t="shared" si="37"/>
        <v>-2497.10517899759</v>
      </c>
      <c r="AO70" s="73">
        <f t="shared" si="38"/>
        <v>-2497.10517899759</v>
      </c>
      <c r="AP70" s="73">
        <f t="shared" si="39"/>
        <v>-8497.10517899759</v>
      </c>
    </row>
    <row r="71" spans="1:42" x14ac:dyDescent="0.25">
      <c r="A71" t="s">
        <v>192</v>
      </c>
      <c r="B71" t="s">
        <v>189</v>
      </c>
      <c r="C71" t="s">
        <v>110</v>
      </c>
      <c r="D71">
        <v>2</v>
      </c>
      <c r="E71">
        <v>2000</v>
      </c>
      <c r="F71" s="65">
        <f t="shared" si="20"/>
        <v>0.97297297297297303</v>
      </c>
      <c r="G71" s="4">
        <f t="shared" si="21"/>
        <v>23351.351351351354</v>
      </c>
      <c r="H71">
        <v>429</v>
      </c>
      <c r="I71">
        <v>0.41099999999999998</v>
      </c>
      <c r="J71">
        <v>221</v>
      </c>
      <c r="K71">
        <v>617</v>
      </c>
      <c r="L71">
        <f t="shared" si="22"/>
        <v>396</v>
      </c>
      <c r="M71">
        <f t="shared" si="23"/>
        <v>208</v>
      </c>
      <c r="N71" s="66">
        <f t="shared" si="24"/>
        <v>0.52020202020202022</v>
      </c>
      <c r="O71" s="66">
        <v>0.41099999999999998</v>
      </c>
      <c r="P71" s="66">
        <v>221</v>
      </c>
      <c r="Q71" s="67">
        <f t="shared" si="25"/>
        <v>0.1</v>
      </c>
      <c r="R71" s="67">
        <f t="shared" si="26"/>
        <v>0.77146000000000003</v>
      </c>
      <c r="S71" s="68">
        <f t="shared" si="27"/>
        <v>62229.820900000006</v>
      </c>
      <c r="T71" s="68">
        <f t="shared" si="28"/>
        <v>37337.892540000001</v>
      </c>
      <c r="U71">
        <v>221</v>
      </c>
      <c r="V71" s="66">
        <v>495</v>
      </c>
      <c r="W71" s="66">
        <v>171.5</v>
      </c>
      <c r="X71" s="66">
        <v>-312.73692191053829</v>
      </c>
      <c r="Y71" s="66">
        <v>351.76402577710388</v>
      </c>
      <c r="Z71" s="66">
        <v>351.76402577710388</v>
      </c>
      <c r="AA71" s="66">
        <v>0.36416974904465432</v>
      </c>
      <c r="AB71" s="66">
        <v>0.56239606060606062</v>
      </c>
      <c r="AC71" s="69">
        <v>72208.206361389777</v>
      </c>
      <c r="AD71" s="70">
        <f t="shared" si="29"/>
        <v>37337.892540000001</v>
      </c>
      <c r="AE71" s="71">
        <v>23351.351351351354</v>
      </c>
      <c r="AF71" s="71">
        <f t="shared" si="30"/>
        <v>13986.541188648647</v>
      </c>
      <c r="AH71" s="72">
        <f t="shared" si="31"/>
        <v>6842.4854040404043</v>
      </c>
      <c r="AI71" s="72">
        <f t="shared" si="32"/>
        <v>-40442.485404040402</v>
      </c>
      <c r="AJ71" s="72">
        <f t="shared" si="33"/>
        <v>-16442.485404040402</v>
      </c>
      <c r="AK71" s="73">
        <f t="shared" si="34"/>
        <v>-16442.485404040402</v>
      </c>
      <c r="AL71" s="73">
        <f t="shared" si="35"/>
        <v>-22442.485404040402</v>
      </c>
      <c r="AM71" s="73">
        <f t="shared" si="36"/>
        <v>-26455.944215391755</v>
      </c>
      <c r="AN71" s="73">
        <f t="shared" si="37"/>
        <v>-2455.9442153917553</v>
      </c>
      <c r="AO71" s="73">
        <f t="shared" si="38"/>
        <v>-2455.9442153917553</v>
      </c>
      <c r="AP71" s="73">
        <f t="shared" si="39"/>
        <v>-8455.9442153917553</v>
      </c>
    </row>
    <row r="72" spans="1:42" x14ac:dyDescent="0.25">
      <c r="A72" t="s">
        <v>193</v>
      </c>
      <c r="B72" t="s">
        <v>194</v>
      </c>
      <c r="C72" t="s">
        <v>107</v>
      </c>
      <c r="D72">
        <v>1</v>
      </c>
      <c r="E72">
        <v>1800</v>
      </c>
      <c r="F72" s="65">
        <f t="shared" si="20"/>
        <v>0.97297297297297303</v>
      </c>
      <c r="G72" s="4">
        <f t="shared" si="21"/>
        <v>21016.216216216217</v>
      </c>
      <c r="H72">
        <v>969</v>
      </c>
      <c r="I72">
        <v>0.1096</v>
      </c>
      <c r="J72">
        <v>239</v>
      </c>
      <c r="K72">
        <v>1431</v>
      </c>
      <c r="L72">
        <f t="shared" si="22"/>
        <v>1192</v>
      </c>
      <c r="M72">
        <f t="shared" si="23"/>
        <v>730</v>
      </c>
      <c r="N72" s="66">
        <f t="shared" si="24"/>
        <v>0.58993288590604032</v>
      </c>
      <c r="O72" s="66">
        <v>0.1096</v>
      </c>
      <c r="P72" s="66">
        <v>239</v>
      </c>
      <c r="Q72" s="67">
        <f t="shared" si="25"/>
        <v>0.1</v>
      </c>
      <c r="R72" s="67">
        <f t="shared" si="26"/>
        <v>0.77146000000000003</v>
      </c>
      <c r="S72" s="68">
        <f t="shared" si="27"/>
        <v>67298.313099999999</v>
      </c>
      <c r="T72" s="68">
        <f t="shared" si="28"/>
        <v>40378.987860000001</v>
      </c>
      <c r="U72">
        <v>239</v>
      </c>
      <c r="V72" s="66">
        <v>1490</v>
      </c>
      <c r="W72" s="66">
        <v>90</v>
      </c>
      <c r="X72" s="66">
        <v>-941.36972453879207</v>
      </c>
      <c r="Y72" s="66">
        <v>845.72908769269657</v>
      </c>
      <c r="Z72" s="66">
        <v>845.72908769269657</v>
      </c>
      <c r="AA72" s="66">
        <v>0.50720072999509835</v>
      </c>
      <c r="AB72" s="66">
        <v>0.44920134228187919</v>
      </c>
      <c r="AC72" s="69">
        <v>138664.46411041176</v>
      </c>
      <c r="AD72" s="70">
        <f t="shared" si="29"/>
        <v>40378.987860000001</v>
      </c>
      <c r="AE72" s="71">
        <v>21016.216216216217</v>
      </c>
      <c r="AF72" s="71">
        <f t="shared" si="30"/>
        <v>19362.771643783784</v>
      </c>
      <c r="AH72" s="72">
        <f t="shared" si="31"/>
        <v>5465.2829977628635</v>
      </c>
      <c r="AI72" s="72">
        <f t="shared" si="32"/>
        <v>-39065.282997762864</v>
      </c>
      <c r="AJ72" s="72">
        <f t="shared" si="33"/>
        <v>-15065.282997762864</v>
      </c>
      <c r="AK72" s="73">
        <f t="shared" si="34"/>
        <v>-15065.282997762864</v>
      </c>
      <c r="AL72" s="73">
        <f t="shared" si="35"/>
        <v>-21065.282997762864</v>
      </c>
      <c r="AM72" s="73">
        <f t="shared" si="36"/>
        <v>-19702.51135397908</v>
      </c>
      <c r="AN72" s="73">
        <f t="shared" si="37"/>
        <v>4297.48864602092</v>
      </c>
      <c r="AO72" s="73">
        <f t="shared" si="38"/>
        <v>4297.48864602092</v>
      </c>
      <c r="AP72" s="73">
        <f t="shared" si="39"/>
        <v>-1702.51135397908</v>
      </c>
    </row>
    <row r="73" spans="1:42" x14ac:dyDescent="0.25">
      <c r="A73" t="s">
        <v>195</v>
      </c>
      <c r="B73" t="s">
        <v>194</v>
      </c>
      <c r="C73" t="s">
        <v>107</v>
      </c>
      <c r="D73">
        <v>2</v>
      </c>
      <c r="E73">
        <v>3200</v>
      </c>
      <c r="F73" s="65">
        <f t="shared" si="20"/>
        <v>0.97297297297297303</v>
      </c>
      <c r="G73" s="4">
        <f t="shared" si="21"/>
        <v>37362.162162162167</v>
      </c>
      <c r="H73">
        <v>885</v>
      </c>
      <c r="I73">
        <v>0.22470000000000001</v>
      </c>
      <c r="J73">
        <v>236</v>
      </c>
      <c r="K73">
        <v>1533</v>
      </c>
      <c r="L73">
        <f t="shared" si="22"/>
        <v>1297</v>
      </c>
      <c r="M73">
        <f t="shared" si="23"/>
        <v>649</v>
      </c>
      <c r="N73" s="66">
        <f t="shared" si="24"/>
        <v>0.50030840400925214</v>
      </c>
      <c r="O73" s="66">
        <v>0.22470000000000001</v>
      </c>
      <c r="P73" s="66">
        <v>236</v>
      </c>
      <c r="Q73" s="67">
        <f t="shared" si="25"/>
        <v>0.1</v>
      </c>
      <c r="R73" s="67">
        <f t="shared" si="26"/>
        <v>0.77146000000000003</v>
      </c>
      <c r="S73" s="68">
        <f t="shared" si="27"/>
        <v>66453.564400000003</v>
      </c>
      <c r="T73" s="68">
        <f t="shared" si="28"/>
        <v>39872.138639999997</v>
      </c>
      <c r="U73">
        <v>236</v>
      </c>
      <c r="V73" s="66">
        <v>1621.25</v>
      </c>
      <c r="W73" s="66">
        <v>73.875</v>
      </c>
      <c r="X73" s="66">
        <v>-1024.2923932271924</v>
      </c>
      <c r="Y73" s="66">
        <v>908.20060967904988</v>
      </c>
      <c r="Z73" s="66">
        <v>908.20060967904988</v>
      </c>
      <c r="AA73" s="66">
        <v>0.51461872609347714</v>
      </c>
      <c r="AB73" s="66">
        <v>0.44333074016962221</v>
      </c>
      <c r="AC73" s="69">
        <v>146961.13570670309</v>
      </c>
      <c r="AD73" s="70">
        <f t="shared" si="29"/>
        <v>39872.138639999997</v>
      </c>
      <c r="AE73" s="71">
        <v>37362.162162162167</v>
      </c>
      <c r="AF73" s="71">
        <f t="shared" si="30"/>
        <v>2509.9764778378303</v>
      </c>
      <c r="AH73" s="72">
        <f t="shared" si="31"/>
        <v>5393.8573387304041</v>
      </c>
      <c r="AI73" s="72">
        <f t="shared" si="32"/>
        <v>-38993.857338730406</v>
      </c>
      <c r="AJ73" s="72">
        <f t="shared" si="33"/>
        <v>-14993.857338730404</v>
      </c>
      <c r="AK73" s="73">
        <f t="shared" si="34"/>
        <v>-14993.857338730404</v>
      </c>
      <c r="AL73" s="73">
        <f t="shared" si="35"/>
        <v>-20993.857338730406</v>
      </c>
      <c r="AM73" s="73">
        <f t="shared" si="36"/>
        <v>-36483.880860892576</v>
      </c>
      <c r="AN73" s="73">
        <f t="shared" si="37"/>
        <v>-12483.880860892574</v>
      </c>
      <c r="AO73" s="73">
        <f t="shared" si="38"/>
        <v>-12483.880860892574</v>
      </c>
      <c r="AP73" s="73">
        <f t="shared" si="39"/>
        <v>-18483.880860892576</v>
      </c>
    </row>
    <row r="74" spans="1:42" x14ac:dyDescent="0.25">
      <c r="A74" t="s">
        <v>196</v>
      </c>
      <c r="B74" t="s">
        <v>194</v>
      </c>
      <c r="C74" t="s">
        <v>110</v>
      </c>
      <c r="D74">
        <v>1</v>
      </c>
      <c r="E74">
        <v>1100</v>
      </c>
      <c r="F74" s="65">
        <f t="shared" si="20"/>
        <v>0.97297297297297303</v>
      </c>
      <c r="G74" s="4">
        <f t="shared" si="21"/>
        <v>12843.243243243243</v>
      </c>
      <c r="H74">
        <v>386</v>
      </c>
      <c r="I74">
        <v>0.43290000000000001</v>
      </c>
      <c r="J74">
        <v>114</v>
      </c>
      <c r="K74">
        <v>477</v>
      </c>
      <c r="L74">
        <f t="shared" si="22"/>
        <v>363</v>
      </c>
      <c r="M74">
        <f t="shared" si="23"/>
        <v>272</v>
      </c>
      <c r="N74" s="66">
        <f t="shared" si="24"/>
        <v>0.69944903581267226</v>
      </c>
      <c r="O74" s="66">
        <v>0.43290000000000001</v>
      </c>
      <c r="P74" s="66">
        <v>114</v>
      </c>
      <c r="Q74" s="67">
        <f t="shared" si="25"/>
        <v>0.1</v>
      </c>
      <c r="R74" s="67">
        <f t="shared" si="26"/>
        <v>0.77146000000000003</v>
      </c>
      <c r="S74" s="68">
        <f t="shared" si="27"/>
        <v>32100.4506</v>
      </c>
      <c r="T74" s="68">
        <f t="shared" si="28"/>
        <v>19260.270359999999</v>
      </c>
      <c r="U74">
        <v>114</v>
      </c>
      <c r="V74" s="66">
        <v>453.75</v>
      </c>
      <c r="W74" s="66">
        <v>68.625</v>
      </c>
      <c r="X74" s="66">
        <v>-286.67551175132678</v>
      </c>
      <c r="Y74" s="66">
        <v>278.15869029567858</v>
      </c>
      <c r="Z74" s="66">
        <v>278.15869029567858</v>
      </c>
      <c r="AA74" s="66">
        <v>0.46178223756623377</v>
      </c>
      <c r="AB74" s="66">
        <v>0.48514553719008263</v>
      </c>
      <c r="AC74" s="69">
        <v>49255.818238069187</v>
      </c>
      <c r="AD74" s="70">
        <f t="shared" si="29"/>
        <v>19260.270359999999</v>
      </c>
      <c r="AE74" s="71">
        <v>12843.243243243243</v>
      </c>
      <c r="AF74" s="71">
        <f t="shared" si="30"/>
        <v>6417.0271167567553</v>
      </c>
      <c r="AH74" s="72">
        <f t="shared" si="31"/>
        <v>5902.604035812672</v>
      </c>
      <c r="AI74" s="72">
        <f t="shared" si="32"/>
        <v>-39502.60403581267</v>
      </c>
      <c r="AJ74" s="72">
        <f t="shared" si="33"/>
        <v>-15502.604035812672</v>
      </c>
      <c r="AK74" s="73">
        <f t="shared" si="34"/>
        <v>-15502.604035812672</v>
      </c>
      <c r="AL74" s="73">
        <f t="shared" si="35"/>
        <v>-21502.60403581267</v>
      </c>
      <c r="AM74" s="73">
        <f t="shared" si="36"/>
        <v>-33085.576919055915</v>
      </c>
      <c r="AN74" s="73">
        <f t="shared" si="37"/>
        <v>-9085.5769190559167</v>
      </c>
      <c r="AO74" s="73">
        <f t="shared" si="38"/>
        <v>-9085.5769190559167</v>
      </c>
      <c r="AP74" s="73">
        <f t="shared" si="39"/>
        <v>-15085.576919055915</v>
      </c>
    </row>
    <row r="75" spans="1:42" x14ac:dyDescent="0.25">
      <c r="A75" t="s">
        <v>197</v>
      </c>
      <c r="B75" t="s">
        <v>194</v>
      </c>
      <c r="C75" t="s">
        <v>110</v>
      </c>
      <c r="D75">
        <v>2</v>
      </c>
      <c r="E75">
        <v>1900</v>
      </c>
      <c r="F75" s="65">
        <f t="shared" si="20"/>
        <v>0.97297297297297303</v>
      </c>
      <c r="G75" s="4">
        <f t="shared" si="21"/>
        <v>22183.783783783783</v>
      </c>
      <c r="H75">
        <v>212</v>
      </c>
      <c r="I75">
        <v>0.69589999999999996</v>
      </c>
      <c r="J75">
        <v>80</v>
      </c>
      <c r="K75">
        <v>583</v>
      </c>
      <c r="L75">
        <f t="shared" si="22"/>
        <v>503</v>
      </c>
      <c r="M75">
        <f t="shared" si="23"/>
        <v>132</v>
      </c>
      <c r="N75" s="66">
        <f t="shared" si="24"/>
        <v>0.30994035785288276</v>
      </c>
      <c r="O75" s="66">
        <v>0.69589999999999996</v>
      </c>
      <c r="P75" s="66">
        <v>100</v>
      </c>
      <c r="Q75" s="67">
        <f t="shared" si="25"/>
        <v>0.13180914512922465</v>
      </c>
      <c r="R75" s="67">
        <f t="shared" si="26"/>
        <v>0.74628624254473164</v>
      </c>
      <c r="S75" s="68">
        <f t="shared" si="27"/>
        <v>27239.447852882706</v>
      </c>
      <c r="T75" s="68">
        <f t="shared" si="28"/>
        <v>16343.668711729622</v>
      </c>
      <c r="U75">
        <v>80</v>
      </c>
      <c r="V75" s="66">
        <v>628.75</v>
      </c>
      <c r="W75" s="66">
        <v>17.125</v>
      </c>
      <c r="X75" s="66">
        <v>-397.23907000252717</v>
      </c>
      <c r="Y75" s="66">
        <v>346.45405294414962</v>
      </c>
      <c r="Z75" s="66">
        <v>346.45405294414962</v>
      </c>
      <c r="AA75" s="66">
        <v>0.52378378201852827</v>
      </c>
      <c r="AB75" s="66">
        <v>0.43607751491053676</v>
      </c>
      <c r="AC75" s="69">
        <v>55144.50019007743</v>
      </c>
      <c r="AD75" s="70">
        <f t="shared" si="29"/>
        <v>16343.668711729622</v>
      </c>
      <c r="AE75" s="71">
        <v>22183.783783783783</v>
      </c>
      <c r="AF75" s="71">
        <f t="shared" si="30"/>
        <v>-5840.1150720541609</v>
      </c>
      <c r="AH75" s="72">
        <f t="shared" si="31"/>
        <v>5305.6097647448642</v>
      </c>
      <c r="AI75" s="72">
        <f t="shared" si="32"/>
        <v>-38905.609764744862</v>
      </c>
      <c r="AJ75" s="72">
        <f t="shared" si="33"/>
        <v>-14905.609764744864</v>
      </c>
      <c r="AK75" s="73">
        <f t="shared" si="34"/>
        <v>-14905.609764744864</v>
      </c>
      <c r="AL75" s="73">
        <f t="shared" si="35"/>
        <v>-20905.609764744862</v>
      </c>
      <c r="AM75" s="73">
        <f t="shared" si="36"/>
        <v>-44745.724836799025</v>
      </c>
      <c r="AN75" s="73">
        <f t="shared" si="37"/>
        <v>-20745.724836799025</v>
      </c>
      <c r="AO75" s="73">
        <f t="shared" si="38"/>
        <v>-20745.724836799025</v>
      </c>
      <c r="AP75" s="73">
        <f t="shared" si="39"/>
        <v>-26745.724836799025</v>
      </c>
    </row>
    <row r="76" spans="1:42" x14ac:dyDescent="0.25">
      <c r="A76" t="s">
        <v>198</v>
      </c>
      <c r="B76" t="s">
        <v>199</v>
      </c>
      <c r="C76" t="s">
        <v>107</v>
      </c>
      <c r="D76">
        <v>1</v>
      </c>
      <c r="E76">
        <v>1200</v>
      </c>
      <c r="F76" s="65">
        <f t="shared" si="20"/>
        <v>0.97297297297297303</v>
      </c>
      <c r="G76" s="4">
        <f t="shared" si="21"/>
        <v>14010.810810810812</v>
      </c>
      <c r="H76">
        <v>389</v>
      </c>
      <c r="I76">
        <v>0.51229999999999998</v>
      </c>
      <c r="J76">
        <v>130</v>
      </c>
      <c r="K76">
        <v>821</v>
      </c>
      <c r="L76">
        <f t="shared" si="22"/>
        <v>691</v>
      </c>
      <c r="M76">
        <f t="shared" si="23"/>
        <v>259</v>
      </c>
      <c r="N76" s="66">
        <f t="shared" si="24"/>
        <v>0.39985528219971056</v>
      </c>
      <c r="O76" s="66">
        <v>0.51229999999999998</v>
      </c>
      <c r="P76" s="66">
        <v>130</v>
      </c>
      <c r="Q76" s="67">
        <f t="shared" si="25"/>
        <v>0.1</v>
      </c>
      <c r="R76" s="67">
        <f t="shared" si="26"/>
        <v>0.77146000000000003</v>
      </c>
      <c r="S76" s="68">
        <f t="shared" si="27"/>
        <v>36605.777000000002</v>
      </c>
      <c r="T76" s="68">
        <f t="shared" si="28"/>
        <v>21963.466199999999</v>
      </c>
      <c r="U76">
        <v>130</v>
      </c>
      <c r="V76" s="66">
        <v>863.75</v>
      </c>
      <c r="W76" s="66">
        <v>43.625</v>
      </c>
      <c r="X76" s="66">
        <v>-545.71013393985345</v>
      </c>
      <c r="Y76" s="66">
        <v>485.99353992923938</v>
      </c>
      <c r="Z76" s="66">
        <v>485.99353992923938</v>
      </c>
      <c r="AA76" s="66">
        <v>0.51214881612647101</v>
      </c>
      <c r="AB76" s="66">
        <v>0.44528542691751088</v>
      </c>
      <c r="AC76" s="69">
        <v>78988.131930888456</v>
      </c>
      <c r="AD76" s="70">
        <f t="shared" si="29"/>
        <v>21963.466199999999</v>
      </c>
      <c r="AE76" s="71">
        <v>14010.810810810812</v>
      </c>
      <c r="AF76" s="71">
        <f t="shared" si="30"/>
        <v>7952.6553891891872</v>
      </c>
      <c r="AH76" s="72">
        <f t="shared" si="31"/>
        <v>5417.6393608297158</v>
      </c>
      <c r="AI76" s="72">
        <f t="shared" si="32"/>
        <v>-39017.639360829715</v>
      </c>
      <c r="AJ76" s="72">
        <f t="shared" si="33"/>
        <v>-15017.639360829715</v>
      </c>
      <c r="AK76" s="73">
        <f t="shared" si="34"/>
        <v>-15017.639360829715</v>
      </c>
      <c r="AL76" s="73">
        <f t="shared" si="35"/>
        <v>-21017.639360829715</v>
      </c>
      <c r="AM76" s="73">
        <f t="shared" si="36"/>
        <v>-31064.983971640526</v>
      </c>
      <c r="AN76" s="73">
        <f t="shared" si="37"/>
        <v>-7064.9839716405277</v>
      </c>
      <c r="AO76" s="73">
        <f t="shared" si="38"/>
        <v>-7064.9839716405277</v>
      </c>
      <c r="AP76" s="73">
        <f t="shared" si="39"/>
        <v>-13064.983971640528</v>
      </c>
    </row>
    <row r="77" spans="1:42" x14ac:dyDescent="0.25">
      <c r="A77" t="s">
        <v>200</v>
      </c>
      <c r="B77" t="s">
        <v>199</v>
      </c>
      <c r="C77" t="s">
        <v>107</v>
      </c>
      <c r="D77">
        <v>2</v>
      </c>
      <c r="E77">
        <v>1600</v>
      </c>
      <c r="F77" s="65">
        <f t="shared" si="20"/>
        <v>0.97297297297297303</v>
      </c>
      <c r="G77" s="4">
        <f t="shared" si="21"/>
        <v>18681.081081081084</v>
      </c>
      <c r="H77">
        <v>678</v>
      </c>
      <c r="I77">
        <v>0.36159999999999998</v>
      </c>
      <c r="J77">
        <v>241</v>
      </c>
      <c r="K77">
        <v>866</v>
      </c>
      <c r="L77">
        <f t="shared" si="22"/>
        <v>625</v>
      </c>
      <c r="M77">
        <f t="shared" si="23"/>
        <v>437</v>
      </c>
      <c r="N77" s="66">
        <f t="shared" si="24"/>
        <v>0.65936000000000006</v>
      </c>
      <c r="O77" s="66">
        <v>0.36159999999999998</v>
      </c>
      <c r="P77" s="66">
        <v>241</v>
      </c>
      <c r="Q77" s="67">
        <f t="shared" si="25"/>
        <v>0.1</v>
      </c>
      <c r="R77" s="67">
        <f t="shared" si="26"/>
        <v>0.77146000000000003</v>
      </c>
      <c r="S77" s="68">
        <f t="shared" si="27"/>
        <v>67861.478900000002</v>
      </c>
      <c r="T77" s="68">
        <f t="shared" si="28"/>
        <v>40716.887340000001</v>
      </c>
      <c r="U77">
        <v>241</v>
      </c>
      <c r="V77" s="66">
        <v>781.25</v>
      </c>
      <c r="W77" s="66">
        <v>162.875</v>
      </c>
      <c r="X77" s="66">
        <v>-493.58731362143038</v>
      </c>
      <c r="Y77" s="66">
        <v>501.28286896638872</v>
      </c>
      <c r="Z77" s="66">
        <v>501.28286896638872</v>
      </c>
      <c r="AA77" s="66">
        <v>0.43316207227697756</v>
      </c>
      <c r="AB77" s="66">
        <v>0.50779553599999994</v>
      </c>
      <c r="AC77" s="69">
        <v>92910.459144057866</v>
      </c>
      <c r="AD77" s="70">
        <f t="shared" si="29"/>
        <v>40716.887340000001</v>
      </c>
      <c r="AE77" s="71">
        <v>18681.081081081084</v>
      </c>
      <c r="AF77" s="71">
        <f t="shared" si="30"/>
        <v>22035.806258918918</v>
      </c>
      <c r="AH77" s="72">
        <f t="shared" si="31"/>
        <v>6178.1790213333334</v>
      </c>
      <c r="AI77" s="72">
        <f t="shared" si="32"/>
        <v>-39778.17902133333</v>
      </c>
      <c r="AJ77" s="72">
        <f t="shared" si="33"/>
        <v>-15778.179021333333</v>
      </c>
      <c r="AK77" s="73">
        <f t="shared" si="34"/>
        <v>-15778.179021333333</v>
      </c>
      <c r="AL77" s="73">
        <f t="shared" si="35"/>
        <v>-21778.179021333333</v>
      </c>
      <c r="AM77" s="73">
        <f t="shared" si="36"/>
        <v>-17742.372762414412</v>
      </c>
      <c r="AN77" s="73">
        <f t="shared" si="37"/>
        <v>6257.6272375855842</v>
      </c>
      <c r="AO77" s="73">
        <f t="shared" si="38"/>
        <v>6257.6272375855842</v>
      </c>
      <c r="AP77" s="73">
        <f t="shared" si="39"/>
        <v>257.62723758558423</v>
      </c>
    </row>
    <row r="78" spans="1:42" x14ac:dyDescent="0.25">
      <c r="A78" t="s">
        <v>201</v>
      </c>
      <c r="B78" t="s">
        <v>199</v>
      </c>
      <c r="C78" t="s">
        <v>110</v>
      </c>
      <c r="D78">
        <v>1</v>
      </c>
      <c r="E78">
        <v>1000</v>
      </c>
      <c r="F78" s="65">
        <f t="shared" si="20"/>
        <v>0.97297297297297303</v>
      </c>
      <c r="G78" s="4">
        <f t="shared" si="21"/>
        <v>11675.675675675677</v>
      </c>
      <c r="H78">
        <v>287</v>
      </c>
      <c r="I78">
        <v>0.21920000000000001</v>
      </c>
      <c r="J78">
        <v>138</v>
      </c>
      <c r="K78">
        <v>550</v>
      </c>
      <c r="L78">
        <f t="shared" si="22"/>
        <v>412</v>
      </c>
      <c r="M78">
        <f t="shared" si="23"/>
        <v>149</v>
      </c>
      <c r="N78" s="66">
        <f t="shared" si="24"/>
        <v>0.38932038834951455</v>
      </c>
      <c r="O78" s="66">
        <v>0.21920000000000001</v>
      </c>
      <c r="P78" s="66">
        <v>138</v>
      </c>
      <c r="Q78" s="67">
        <f t="shared" si="25"/>
        <v>0.1</v>
      </c>
      <c r="R78" s="67">
        <f t="shared" si="26"/>
        <v>0.77146000000000003</v>
      </c>
      <c r="S78" s="68">
        <f t="shared" si="27"/>
        <v>38858.440200000005</v>
      </c>
      <c r="T78" s="68">
        <f t="shared" si="28"/>
        <v>23315.064120000003</v>
      </c>
      <c r="U78">
        <v>138</v>
      </c>
      <c r="V78" s="66">
        <v>515</v>
      </c>
      <c r="W78" s="66">
        <v>86.5</v>
      </c>
      <c r="X78" s="66">
        <v>-325.37275713924691</v>
      </c>
      <c r="Y78" s="66">
        <v>320.01206722264345</v>
      </c>
      <c r="Z78" s="66">
        <v>320.01206722264345</v>
      </c>
      <c r="AA78" s="66">
        <v>0.45342148975270574</v>
      </c>
      <c r="AB78" s="66">
        <v>0.49176223300970873</v>
      </c>
      <c r="AC78" s="69">
        <v>57439.994800122957</v>
      </c>
      <c r="AD78" s="70">
        <f t="shared" si="29"/>
        <v>23315.064120000003</v>
      </c>
      <c r="AE78" s="71">
        <v>11675.675675675677</v>
      </c>
      <c r="AF78" s="71">
        <f t="shared" si="30"/>
        <v>11639.388444324326</v>
      </c>
      <c r="AH78" s="72">
        <f t="shared" si="31"/>
        <v>5983.1071682847896</v>
      </c>
      <c r="AI78" s="72">
        <f t="shared" si="32"/>
        <v>-39583.107168284791</v>
      </c>
      <c r="AJ78" s="72">
        <f t="shared" si="33"/>
        <v>-15583.107168284791</v>
      </c>
      <c r="AK78" s="73">
        <f t="shared" si="34"/>
        <v>-15583.107168284791</v>
      </c>
      <c r="AL78" s="73">
        <f t="shared" si="35"/>
        <v>-21583.107168284791</v>
      </c>
      <c r="AM78" s="73">
        <f t="shared" si="36"/>
        <v>-27943.718723960465</v>
      </c>
      <c r="AN78" s="73">
        <f t="shared" si="37"/>
        <v>-3943.7187239604646</v>
      </c>
      <c r="AO78" s="73">
        <f t="shared" si="38"/>
        <v>-3943.7187239604646</v>
      </c>
      <c r="AP78" s="73">
        <f t="shared" si="39"/>
        <v>-9943.7187239604646</v>
      </c>
    </row>
    <row r="79" spans="1:42" x14ac:dyDescent="0.25">
      <c r="A79" t="s">
        <v>202</v>
      </c>
      <c r="B79" t="s">
        <v>199</v>
      </c>
      <c r="C79" t="s">
        <v>110</v>
      </c>
      <c r="D79">
        <v>2</v>
      </c>
      <c r="E79">
        <v>1300</v>
      </c>
      <c r="F79" s="65">
        <f t="shared" si="20"/>
        <v>0.97297297297297303</v>
      </c>
      <c r="G79" s="4">
        <f t="shared" si="21"/>
        <v>15178.378378378378</v>
      </c>
      <c r="H79">
        <v>462</v>
      </c>
      <c r="I79">
        <v>0.53700000000000003</v>
      </c>
      <c r="J79">
        <v>175</v>
      </c>
      <c r="K79">
        <v>917</v>
      </c>
      <c r="L79">
        <f t="shared" si="22"/>
        <v>742</v>
      </c>
      <c r="M79">
        <f t="shared" si="23"/>
        <v>287</v>
      </c>
      <c r="N79" s="66">
        <f t="shared" si="24"/>
        <v>0.40943396226415096</v>
      </c>
      <c r="O79" s="66">
        <v>0.53700000000000003</v>
      </c>
      <c r="P79" s="66">
        <v>175</v>
      </c>
      <c r="Q79" s="67">
        <f t="shared" si="25"/>
        <v>0.1</v>
      </c>
      <c r="R79" s="67">
        <f t="shared" si="26"/>
        <v>0.77146000000000003</v>
      </c>
      <c r="S79" s="68">
        <f t="shared" si="27"/>
        <v>49277.0075</v>
      </c>
      <c r="T79" s="68">
        <f t="shared" si="28"/>
        <v>29566.2045</v>
      </c>
      <c r="U79">
        <v>175</v>
      </c>
      <c r="V79" s="66">
        <v>927.5</v>
      </c>
      <c r="W79" s="66">
        <v>82.25</v>
      </c>
      <c r="X79" s="66">
        <v>-585.98685873136219</v>
      </c>
      <c r="Y79" s="66">
        <v>539.56542203689673</v>
      </c>
      <c r="Z79" s="66">
        <v>539.56542203689673</v>
      </c>
      <c r="AA79" s="66">
        <v>0.49306244963546819</v>
      </c>
      <c r="AB79" s="66">
        <v>0.46039037735849048</v>
      </c>
      <c r="AC79" s="69">
        <v>90669.915815323431</v>
      </c>
      <c r="AD79" s="70">
        <f t="shared" si="29"/>
        <v>29566.2045</v>
      </c>
      <c r="AE79" s="71">
        <v>15178.378378378378</v>
      </c>
      <c r="AF79" s="71">
        <f t="shared" si="30"/>
        <v>14387.826121621621</v>
      </c>
      <c r="AH79" s="72">
        <f t="shared" si="31"/>
        <v>5601.4162578616342</v>
      </c>
      <c r="AI79" s="72">
        <f t="shared" si="32"/>
        <v>-39201.416257861638</v>
      </c>
      <c r="AJ79" s="72">
        <f t="shared" si="33"/>
        <v>-15201.416257861634</v>
      </c>
      <c r="AK79" s="73">
        <f t="shared" si="34"/>
        <v>-15201.416257861634</v>
      </c>
      <c r="AL79" s="73">
        <f t="shared" si="35"/>
        <v>-21201.416257861634</v>
      </c>
      <c r="AM79" s="73">
        <f t="shared" si="36"/>
        <v>-24813.590136240018</v>
      </c>
      <c r="AN79" s="73">
        <f t="shared" si="37"/>
        <v>-813.59013624001273</v>
      </c>
      <c r="AO79" s="73">
        <f t="shared" si="38"/>
        <v>-813.59013624001273</v>
      </c>
      <c r="AP79" s="73">
        <f t="shared" si="39"/>
        <v>-6813.5901362400127</v>
      </c>
    </row>
    <row r="80" spans="1:42" x14ac:dyDescent="0.25">
      <c r="A80" t="s">
        <v>203</v>
      </c>
      <c r="B80" t="s">
        <v>204</v>
      </c>
      <c r="C80" t="s">
        <v>107</v>
      </c>
      <c r="D80">
        <v>1</v>
      </c>
      <c r="E80">
        <v>900</v>
      </c>
      <c r="F80" s="65">
        <f t="shared" si="20"/>
        <v>0.97297297297297303</v>
      </c>
      <c r="G80" s="4">
        <f t="shared" si="21"/>
        <v>10508.108108108108</v>
      </c>
      <c r="H80">
        <v>444</v>
      </c>
      <c r="I80">
        <v>0.43009999999999998</v>
      </c>
      <c r="J80">
        <v>252</v>
      </c>
      <c r="K80">
        <v>547</v>
      </c>
      <c r="L80">
        <f t="shared" si="22"/>
        <v>295</v>
      </c>
      <c r="M80">
        <f t="shared" si="23"/>
        <v>192</v>
      </c>
      <c r="N80" s="66">
        <f t="shared" si="24"/>
        <v>0.62067796610169501</v>
      </c>
      <c r="O80" s="66">
        <v>0.43009999999999998</v>
      </c>
      <c r="P80" s="66">
        <v>252</v>
      </c>
      <c r="Q80" s="67">
        <f t="shared" si="25"/>
        <v>0.1</v>
      </c>
      <c r="R80" s="67">
        <f t="shared" si="26"/>
        <v>0.77146000000000003</v>
      </c>
      <c r="S80" s="68">
        <f t="shared" si="27"/>
        <v>70958.890800000008</v>
      </c>
      <c r="T80" s="68">
        <f t="shared" si="28"/>
        <v>42575.334480000005</v>
      </c>
      <c r="U80">
        <v>252</v>
      </c>
      <c r="V80" s="66">
        <v>368.75</v>
      </c>
      <c r="W80" s="66">
        <v>215.125</v>
      </c>
      <c r="X80" s="66">
        <v>-232.97321202931514</v>
      </c>
      <c r="Y80" s="66">
        <v>305.72951415213544</v>
      </c>
      <c r="Z80" s="66">
        <v>305.72951415213544</v>
      </c>
      <c r="AA80" s="66">
        <v>0.24570715702274018</v>
      </c>
      <c r="AB80" s="66">
        <v>0.65614735593220341</v>
      </c>
      <c r="AC80" s="69">
        <v>73220.318504596711</v>
      </c>
      <c r="AD80" s="70">
        <f t="shared" si="29"/>
        <v>42575.334480000005</v>
      </c>
      <c r="AE80" s="71">
        <v>10508.108108108108</v>
      </c>
      <c r="AF80" s="71">
        <f t="shared" si="30"/>
        <v>32067.226371891898</v>
      </c>
      <c r="AH80" s="72">
        <f t="shared" si="31"/>
        <v>7983.1261638418082</v>
      </c>
      <c r="AI80" s="72">
        <f t="shared" si="32"/>
        <v>-41583.126163841807</v>
      </c>
      <c r="AJ80" s="72">
        <f t="shared" si="33"/>
        <v>-17583.126163841807</v>
      </c>
      <c r="AK80" s="73">
        <f t="shared" si="34"/>
        <v>-17583.126163841807</v>
      </c>
      <c r="AL80" s="73">
        <f t="shared" si="35"/>
        <v>-23583.126163841807</v>
      </c>
      <c r="AM80" s="73">
        <f t="shared" si="36"/>
        <v>-9515.8997919499088</v>
      </c>
      <c r="AN80" s="73">
        <f t="shared" si="37"/>
        <v>14484.100208050091</v>
      </c>
      <c r="AO80" s="73">
        <f t="shared" si="38"/>
        <v>14484.100208050091</v>
      </c>
      <c r="AP80" s="73">
        <f t="shared" si="39"/>
        <v>8484.1002080500912</v>
      </c>
    </row>
    <row r="81" spans="1:42" x14ac:dyDescent="0.25">
      <c r="A81" t="s">
        <v>205</v>
      </c>
      <c r="B81" t="s">
        <v>204</v>
      </c>
      <c r="C81" t="s">
        <v>107</v>
      </c>
      <c r="D81">
        <v>2</v>
      </c>
      <c r="E81">
        <v>1100</v>
      </c>
      <c r="F81" s="65">
        <f t="shared" si="20"/>
        <v>0.97297297297297303</v>
      </c>
      <c r="G81" s="4">
        <f t="shared" si="21"/>
        <v>12843.243243243243</v>
      </c>
      <c r="H81">
        <v>426</v>
      </c>
      <c r="I81">
        <v>0.48220000000000002</v>
      </c>
      <c r="J81">
        <v>246</v>
      </c>
      <c r="K81">
        <v>616</v>
      </c>
      <c r="L81">
        <f t="shared" si="22"/>
        <v>370</v>
      </c>
      <c r="M81">
        <f t="shared" si="23"/>
        <v>180</v>
      </c>
      <c r="N81" s="66">
        <f t="shared" si="24"/>
        <v>0.48918918918918919</v>
      </c>
      <c r="O81" s="66">
        <v>0.48220000000000002</v>
      </c>
      <c r="P81" s="66">
        <v>246</v>
      </c>
      <c r="Q81" s="67">
        <f t="shared" si="25"/>
        <v>0.1</v>
      </c>
      <c r="R81" s="67">
        <f t="shared" si="26"/>
        <v>0.77146000000000003</v>
      </c>
      <c r="S81" s="68">
        <f t="shared" si="27"/>
        <v>69269.393400000001</v>
      </c>
      <c r="T81" s="68">
        <f t="shared" si="28"/>
        <v>41561.636039999998</v>
      </c>
      <c r="U81">
        <v>246</v>
      </c>
      <c r="V81" s="66">
        <v>462.5</v>
      </c>
      <c r="W81" s="66">
        <v>199.75</v>
      </c>
      <c r="X81" s="66">
        <v>-292.20368966388679</v>
      </c>
      <c r="Y81" s="66">
        <v>348.42345842810215</v>
      </c>
      <c r="Z81" s="66">
        <v>348.42345842810215</v>
      </c>
      <c r="AA81" s="66">
        <v>0.32145612633103166</v>
      </c>
      <c r="AB81" s="66">
        <v>0.59619962162162166</v>
      </c>
      <c r="AC81" s="69">
        <v>75821.425938809931</v>
      </c>
      <c r="AD81" s="70">
        <f t="shared" si="29"/>
        <v>41561.636039999998</v>
      </c>
      <c r="AE81" s="71">
        <v>12843.243243243243</v>
      </c>
      <c r="AF81" s="71">
        <f t="shared" si="30"/>
        <v>28718.392796756754</v>
      </c>
      <c r="AH81" s="72">
        <f t="shared" si="31"/>
        <v>7253.7620630630645</v>
      </c>
      <c r="AI81" s="72">
        <f t="shared" si="32"/>
        <v>-40853.762063063063</v>
      </c>
      <c r="AJ81" s="72">
        <f t="shared" si="33"/>
        <v>-16853.762063063063</v>
      </c>
      <c r="AK81" s="73">
        <f t="shared" si="34"/>
        <v>-16853.762063063063</v>
      </c>
      <c r="AL81" s="73">
        <f t="shared" si="35"/>
        <v>-22853.762063063063</v>
      </c>
      <c r="AM81" s="73">
        <f t="shared" si="36"/>
        <v>-12135.369266306308</v>
      </c>
      <c r="AN81" s="73">
        <f t="shared" si="37"/>
        <v>11864.630733693692</v>
      </c>
      <c r="AO81" s="73">
        <f t="shared" si="38"/>
        <v>11864.630733693692</v>
      </c>
      <c r="AP81" s="73">
        <f t="shared" si="39"/>
        <v>5864.6307336936916</v>
      </c>
    </row>
    <row r="82" spans="1:42" x14ac:dyDescent="0.25">
      <c r="A82" t="s">
        <v>206</v>
      </c>
      <c r="B82" t="s">
        <v>204</v>
      </c>
      <c r="C82" t="s">
        <v>110</v>
      </c>
      <c r="D82">
        <v>1</v>
      </c>
      <c r="E82">
        <v>800</v>
      </c>
      <c r="F82" s="65">
        <f t="shared" si="20"/>
        <v>0.97297297297297303</v>
      </c>
      <c r="G82" s="4">
        <f t="shared" si="21"/>
        <v>9340.5405405405418</v>
      </c>
      <c r="H82">
        <v>163</v>
      </c>
      <c r="I82">
        <v>0.84379999999999999</v>
      </c>
      <c r="J82">
        <v>134</v>
      </c>
      <c r="K82">
        <v>288</v>
      </c>
      <c r="L82">
        <f t="shared" si="22"/>
        <v>154</v>
      </c>
      <c r="M82">
        <f t="shared" si="23"/>
        <v>29</v>
      </c>
      <c r="N82" s="66">
        <f t="shared" si="24"/>
        <v>0.25064935064935068</v>
      </c>
      <c r="O82" s="66">
        <v>0.84379999999999999</v>
      </c>
      <c r="P82" s="66">
        <v>134</v>
      </c>
      <c r="Q82" s="67">
        <f t="shared" si="25"/>
        <v>0.1</v>
      </c>
      <c r="R82" s="67">
        <f t="shared" si="26"/>
        <v>0.77146000000000003</v>
      </c>
      <c r="S82" s="68">
        <f t="shared" si="27"/>
        <v>37732.1086</v>
      </c>
      <c r="T82" s="68">
        <f t="shared" si="28"/>
        <v>22639.265159999999</v>
      </c>
      <c r="U82">
        <v>134</v>
      </c>
      <c r="V82" s="66">
        <v>192.5</v>
      </c>
      <c r="W82" s="66">
        <v>114.75</v>
      </c>
      <c r="X82" s="66">
        <v>-121.61991407632044</v>
      </c>
      <c r="Y82" s="66">
        <v>160.82489891331815</v>
      </c>
      <c r="Z82" s="66">
        <v>160.82489891331815</v>
      </c>
      <c r="AA82" s="66">
        <v>0.23935012422502935</v>
      </c>
      <c r="AB82" s="66">
        <v>0.66117831168831176</v>
      </c>
      <c r="AC82" s="69">
        <v>38811.886326447151</v>
      </c>
      <c r="AD82" s="70">
        <f t="shared" si="29"/>
        <v>22639.265159999999</v>
      </c>
      <c r="AE82" s="71">
        <v>9340.5405405405418</v>
      </c>
      <c r="AF82" s="71">
        <f t="shared" si="30"/>
        <v>13298.724619459457</v>
      </c>
      <c r="AH82" s="72">
        <f t="shared" si="31"/>
        <v>8044.3361255411264</v>
      </c>
      <c r="AI82" s="72">
        <f t="shared" si="32"/>
        <v>-41644.336125541129</v>
      </c>
      <c r="AJ82" s="72">
        <f t="shared" si="33"/>
        <v>-17644.336125541126</v>
      </c>
      <c r="AK82" s="73">
        <f t="shared" si="34"/>
        <v>-17644.336125541126</v>
      </c>
      <c r="AL82" s="73">
        <f t="shared" si="35"/>
        <v>-23644.336125541126</v>
      </c>
      <c r="AM82" s="73">
        <f t="shared" si="36"/>
        <v>-28345.611506081674</v>
      </c>
      <c r="AN82" s="73">
        <f t="shared" si="37"/>
        <v>-4345.6115060816683</v>
      </c>
      <c r="AO82" s="73">
        <f t="shared" si="38"/>
        <v>-4345.6115060816683</v>
      </c>
      <c r="AP82" s="73">
        <f t="shared" si="39"/>
        <v>-10345.611506081668</v>
      </c>
    </row>
    <row r="83" spans="1:42" x14ac:dyDescent="0.25">
      <c r="A83" t="s">
        <v>207</v>
      </c>
      <c r="B83" t="s">
        <v>204</v>
      </c>
      <c r="C83" t="s">
        <v>110</v>
      </c>
      <c r="D83">
        <v>2</v>
      </c>
      <c r="E83">
        <v>1200</v>
      </c>
      <c r="F83" s="65">
        <f t="shared" si="20"/>
        <v>0.97297297297297303</v>
      </c>
      <c r="G83" s="4">
        <f t="shared" si="21"/>
        <v>14010.810810810812</v>
      </c>
      <c r="H83">
        <v>374</v>
      </c>
      <c r="I83">
        <v>0.91510000000000002</v>
      </c>
      <c r="J83">
        <v>234</v>
      </c>
      <c r="K83">
        <v>794</v>
      </c>
      <c r="L83">
        <f t="shared" si="22"/>
        <v>560</v>
      </c>
      <c r="M83">
        <f t="shared" si="23"/>
        <v>140</v>
      </c>
      <c r="N83" s="66">
        <f t="shared" si="24"/>
        <v>0.30000000000000004</v>
      </c>
      <c r="O83" s="66">
        <v>0.91510000000000002</v>
      </c>
      <c r="P83" s="66">
        <v>234</v>
      </c>
      <c r="Q83" s="67">
        <f t="shared" si="25"/>
        <v>0.1</v>
      </c>
      <c r="R83" s="67">
        <f t="shared" si="26"/>
        <v>0.77146000000000003</v>
      </c>
      <c r="S83" s="68">
        <f t="shared" si="27"/>
        <v>65890.3986</v>
      </c>
      <c r="T83" s="68">
        <f t="shared" si="28"/>
        <v>39534.239159999997</v>
      </c>
      <c r="U83">
        <v>234</v>
      </c>
      <c r="V83" s="66">
        <v>700</v>
      </c>
      <c r="W83" s="66">
        <v>164</v>
      </c>
      <c r="X83" s="66">
        <v>-442.25423300480162</v>
      </c>
      <c r="Y83" s="66">
        <v>458.18145059388422</v>
      </c>
      <c r="Z83" s="66">
        <v>458.18145059388422</v>
      </c>
      <c r="AA83" s="66">
        <v>0.42025921513412029</v>
      </c>
      <c r="AB83" s="66">
        <v>0.51800685714285721</v>
      </c>
      <c r="AC83" s="69">
        <v>86629.513626502041</v>
      </c>
      <c r="AD83" s="70">
        <f t="shared" si="29"/>
        <v>39534.239159999997</v>
      </c>
      <c r="AE83" s="71">
        <v>14010.810810810812</v>
      </c>
      <c r="AF83" s="71">
        <f t="shared" si="30"/>
        <v>25523.428349189184</v>
      </c>
      <c r="AH83" s="72">
        <f t="shared" si="31"/>
        <v>6302.416761904763</v>
      </c>
      <c r="AI83" s="72">
        <f t="shared" si="32"/>
        <v>-39902.416761904766</v>
      </c>
      <c r="AJ83" s="72">
        <f t="shared" si="33"/>
        <v>-15902.416761904762</v>
      </c>
      <c r="AK83" s="73">
        <f t="shared" si="34"/>
        <v>-15902.416761904762</v>
      </c>
      <c r="AL83" s="73">
        <f t="shared" si="35"/>
        <v>-21902.416761904762</v>
      </c>
      <c r="AM83" s="73">
        <f t="shared" si="36"/>
        <v>-14378.988412715582</v>
      </c>
      <c r="AN83" s="73">
        <f t="shared" si="37"/>
        <v>9621.0115872844217</v>
      </c>
      <c r="AO83" s="73">
        <f t="shared" si="38"/>
        <v>9621.0115872844217</v>
      </c>
      <c r="AP83" s="73">
        <f t="shared" si="39"/>
        <v>3621.0115872844217</v>
      </c>
    </row>
    <row r="84" spans="1:42" x14ac:dyDescent="0.25">
      <c r="A84" t="s">
        <v>208</v>
      </c>
      <c r="B84" t="s">
        <v>209</v>
      </c>
      <c r="C84" t="s">
        <v>107</v>
      </c>
      <c r="D84">
        <v>1</v>
      </c>
      <c r="E84">
        <v>1500</v>
      </c>
      <c r="F84" s="65">
        <f t="shared" si="20"/>
        <v>0.97297297297297303</v>
      </c>
      <c r="G84" s="4">
        <f t="shared" si="21"/>
        <v>17513.513513513513</v>
      </c>
      <c r="H84">
        <v>662</v>
      </c>
      <c r="I84">
        <v>0.44929999999999998</v>
      </c>
      <c r="J84">
        <v>229</v>
      </c>
      <c r="K84">
        <v>859</v>
      </c>
      <c r="L84">
        <f t="shared" si="22"/>
        <v>630</v>
      </c>
      <c r="M84">
        <f t="shared" si="23"/>
        <v>433</v>
      </c>
      <c r="N84" s="66">
        <f t="shared" si="24"/>
        <v>0.64984126984126989</v>
      </c>
      <c r="O84" s="66">
        <v>0.44929999999999998</v>
      </c>
      <c r="P84" s="66">
        <v>229</v>
      </c>
      <c r="Q84" s="67">
        <f t="shared" si="25"/>
        <v>0.1</v>
      </c>
      <c r="R84" s="67">
        <f t="shared" si="26"/>
        <v>0.77146000000000003</v>
      </c>
      <c r="S84" s="68">
        <f t="shared" si="27"/>
        <v>64482.484100000001</v>
      </c>
      <c r="T84" s="68">
        <f t="shared" si="28"/>
        <v>38689.490460000001</v>
      </c>
      <c r="U84">
        <v>229</v>
      </c>
      <c r="V84" s="66">
        <v>787.5</v>
      </c>
      <c r="W84" s="66">
        <v>150.25</v>
      </c>
      <c r="X84" s="66">
        <v>-497.53601213040184</v>
      </c>
      <c r="Y84" s="66">
        <v>498.32913191811986</v>
      </c>
      <c r="Z84" s="66">
        <v>498.32913191811986</v>
      </c>
      <c r="AA84" s="66">
        <v>0.44200524688015219</v>
      </c>
      <c r="AB84" s="66">
        <v>0.50079704761904753</v>
      </c>
      <c r="AC84" s="69">
        <v>91090.041672612409</v>
      </c>
      <c r="AD84" s="70">
        <f t="shared" si="29"/>
        <v>38689.490460000001</v>
      </c>
      <c r="AE84" s="71">
        <v>17513.513513513513</v>
      </c>
      <c r="AF84" s="71">
        <f t="shared" si="30"/>
        <v>21175.976946486488</v>
      </c>
      <c r="AH84" s="72">
        <f t="shared" si="31"/>
        <v>6093.0307460317454</v>
      </c>
      <c r="AI84" s="72">
        <f t="shared" si="32"/>
        <v>-39693.030746031742</v>
      </c>
      <c r="AJ84" s="72">
        <f t="shared" si="33"/>
        <v>-15693.030746031745</v>
      </c>
      <c r="AK84" s="73">
        <f t="shared" si="34"/>
        <v>-15693.030746031745</v>
      </c>
      <c r="AL84" s="73">
        <f t="shared" si="35"/>
        <v>-21693.030746031745</v>
      </c>
      <c r="AM84" s="73">
        <f t="shared" si="36"/>
        <v>-18517.053799545254</v>
      </c>
      <c r="AN84" s="73">
        <f t="shared" si="37"/>
        <v>5482.9462004547422</v>
      </c>
      <c r="AO84" s="73">
        <f t="shared" si="38"/>
        <v>5482.9462004547422</v>
      </c>
      <c r="AP84" s="73">
        <f t="shared" si="39"/>
        <v>-517.05379954525779</v>
      </c>
    </row>
    <row r="85" spans="1:42" x14ac:dyDescent="0.25">
      <c r="A85" t="s">
        <v>210</v>
      </c>
      <c r="B85" t="s">
        <v>209</v>
      </c>
      <c r="C85" t="s">
        <v>107</v>
      </c>
      <c r="D85">
        <v>2</v>
      </c>
      <c r="E85">
        <v>1600</v>
      </c>
      <c r="F85" s="65">
        <f t="shared" si="20"/>
        <v>0.97297297297297303</v>
      </c>
      <c r="G85" s="4">
        <f t="shared" si="21"/>
        <v>18681.081081081084</v>
      </c>
      <c r="H85">
        <v>696</v>
      </c>
      <c r="I85">
        <v>0.48770000000000002</v>
      </c>
      <c r="J85">
        <v>449</v>
      </c>
      <c r="K85">
        <v>899</v>
      </c>
      <c r="L85">
        <f t="shared" si="22"/>
        <v>450</v>
      </c>
      <c r="M85">
        <f t="shared" si="23"/>
        <v>247</v>
      </c>
      <c r="N85" s="66">
        <f t="shared" si="24"/>
        <v>0.53911111111111121</v>
      </c>
      <c r="O85" s="66">
        <v>0.48770000000000002</v>
      </c>
      <c r="P85" s="66">
        <v>449</v>
      </c>
      <c r="Q85" s="67">
        <f t="shared" si="25"/>
        <v>0.1</v>
      </c>
      <c r="R85" s="67">
        <f t="shared" si="26"/>
        <v>0.77146000000000003</v>
      </c>
      <c r="S85" s="68">
        <f t="shared" si="27"/>
        <v>126430.7221</v>
      </c>
      <c r="T85" s="68">
        <f t="shared" si="28"/>
        <v>75858.433259999991</v>
      </c>
      <c r="U85">
        <v>449</v>
      </c>
      <c r="V85" s="66">
        <v>562.5</v>
      </c>
      <c r="W85" s="66">
        <v>392.75</v>
      </c>
      <c r="X85" s="66">
        <v>-355.38286580742988</v>
      </c>
      <c r="Y85" s="66">
        <v>498.66366565579983</v>
      </c>
      <c r="Z85" s="66">
        <v>498.66366565579983</v>
      </c>
      <c r="AA85" s="66">
        <v>0.18829096116586636</v>
      </c>
      <c r="AB85" s="66">
        <v>0.70158653333333343</v>
      </c>
      <c r="AC85" s="69">
        <v>127697.33505766194</v>
      </c>
      <c r="AD85" s="70">
        <f t="shared" si="29"/>
        <v>75858.433259999991</v>
      </c>
      <c r="AE85" s="71">
        <v>18681.081081081084</v>
      </c>
      <c r="AF85" s="71">
        <f t="shared" si="30"/>
        <v>57177.352178918911</v>
      </c>
      <c r="AH85" s="72">
        <f t="shared" si="31"/>
        <v>8535.9694888888916</v>
      </c>
      <c r="AI85" s="72">
        <f t="shared" si="32"/>
        <v>-42135.969488888892</v>
      </c>
      <c r="AJ85" s="72">
        <f t="shared" si="33"/>
        <v>-18135.969488888892</v>
      </c>
      <c r="AK85" s="73">
        <f t="shared" si="34"/>
        <v>-18135.969488888892</v>
      </c>
      <c r="AL85" s="73">
        <f t="shared" si="35"/>
        <v>-24135.969488888892</v>
      </c>
      <c r="AM85" s="73">
        <f t="shared" si="36"/>
        <v>15041.382690030019</v>
      </c>
      <c r="AN85" s="73">
        <f t="shared" si="37"/>
        <v>39041.382690030019</v>
      </c>
      <c r="AO85" s="73">
        <f t="shared" si="38"/>
        <v>39041.382690030019</v>
      </c>
      <c r="AP85" s="73">
        <f t="shared" si="39"/>
        <v>33041.382690030019</v>
      </c>
    </row>
    <row r="86" spans="1:42" x14ac:dyDescent="0.25">
      <c r="A86" t="s">
        <v>211</v>
      </c>
      <c r="B86" t="s">
        <v>209</v>
      </c>
      <c r="C86" t="s">
        <v>110</v>
      </c>
      <c r="D86">
        <v>1</v>
      </c>
      <c r="E86">
        <v>1000</v>
      </c>
      <c r="F86" s="65">
        <f t="shared" si="20"/>
        <v>0.97297297297297303</v>
      </c>
      <c r="G86" s="4">
        <f t="shared" si="21"/>
        <v>11675.675675675677</v>
      </c>
      <c r="H86">
        <v>332</v>
      </c>
      <c r="I86">
        <v>0.4904</v>
      </c>
      <c r="J86">
        <v>171</v>
      </c>
      <c r="K86">
        <v>457</v>
      </c>
      <c r="L86">
        <f t="shared" si="22"/>
        <v>286</v>
      </c>
      <c r="M86">
        <f t="shared" si="23"/>
        <v>161</v>
      </c>
      <c r="N86" s="66">
        <f t="shared" si="24"/>
        <v>0.55034965034965044</v>
      </c>
      <c r="O86" s="66">
        <v>0.4904</v>
      </c>
      <c r="P86" s="66">
        <v>171</v>
      </c>
      <c r="Q86" s="67">
        <f t="shared" si="25"/>
        <v>0.1</v>
      </c>
      <c r="R86" s="67">
        <f t="shared" si="26"/>
        <v>0.77146000000000003</v>
      </c>
      <c r="S86" s="68">
        <f t="shared" si="27"/>
        <v>48150.675900000002</v>
      </c>
      <c r="T86" s="68">
        <f t="shared" si="28"/>
        <v>28890.40554</v>
      </c>
      <c r="U86">
        <v>171</v>
      </c>
      <c r="V86" s="66">
        <v>357.5</v>
      </c>
      <c r="W86" s="66">
        <v>135.25</v>
      </c>
      <c r="X86" s="66">
        <v>-225.86555471316655</v>
      </c>
      <c r="Y86" s="66">
        <v>259.74624083901949</v>
      </c>
      <c r="Z86" s="66">
        <v>259.74624083901949</v>
      </c>
      <c r="AA86" s="66">
        <v>0.34824123311613842</v>
      </c>
      <c r="AB86" s="66">
        <v>0.57500188811188813</v>
      </c>
      <c r="AC86" s="69">
        <v>54514.421303026516</v>
      </c>
      <c r="AD86" s="70">
        <f t="shared" si="29"/>
        <v>28890.40554</v>
      </c>
      <c r="AE86" s="71">
        <v>11675.675675675677</v>
      </c>
      <c r="AF86" s="71">
        <f t="shared" si="30"/>
        <v>17214.729864324323</v>
      </c>
      <c r="AH86" s="72">
        <f t="shared" si="31"/>
        <v>6995.8563053613061</v>
      </c>
      <c r="AI86" s="72">
        <f t="shared" si="32"/>
        <v>-40595.856305361303</v>
      </c>
      <c r="AJ86" s="72">
        <f t="shared" si="33"/>
        <v>-16595.856305361307</v>
      </c>
      <c r="AK86" s="73">
        <f t="shared" si="34"/>
        <v>-16595.856305361307</v>
      </c>
      <c r="AL86" s="73">
        <f t="shared" si="35"/>
        <v>-22595.856305361307</v>
      </c>
      <c r="AM86" s="73">
        <f t="shared" si="36"/>
        <v>-23381.12644103698</v>
      </c>
      <c r="AN86" s="73">
        <f t="shared" si="37"/>
        <v>618.87355896301597</v>
      </c>
      <c r="AO86" s="73">
        <f t="shared" si="38"/>
        <v>618.87355896301597</v>
      </c>
      <c r="AP86" s="73">
        <f t="shared" si="39"/>
        <v>-5381.126441036984</v>
      </c>
    </row>
    <row r="87" spans="1:42" x14ac:dyDescent="0.25">
      <c r="A87" t="s">
        <v>212</v>
      </c>
      <c r="B87" t="s">
        <v>209</v>
      </c>
      <c r="C87" t="s">
        <v>110</v>
      </c>
      <c r="D87">
        <v>2</v>
      </c>
      <c r="E87">
        <v>1400</v>
      </c>
      <c r="F87" s="65">
        <f t="shared" si="20"/>
        <v>0.97297297297297303</v>
      </c>
      <c r="G87" s="4">
        <f t="shared" si="21"/>
        <v>16345.945945945947</v>
      </c>
      <c r="H87">
        <v>430</v>
      </c>
      <c r="I87">
        <v>0.52329999999999999</v>
      </c>
      <c r="J87">
        <v>262</v>
      </c>
      <c r="K87">
        <v>567</v>
      </c>
      <c r="L87">
        <f t="shared" si="22"/>
        <v>305</v>
      </c>
      <c r="M87">
        <f t="shared" si="23"/>
        <v>168</v>
      </c>
      <c r="N87" s="66">
        <f t="shared" si="24"/>
        <v>0.54065573770491804</v>
      </c>
      <c r="O87" s="66">
        <v>0.52329999999999999</v>
      </c>
      <c r="P87" s="66">
        <v>262</v>
      </c>
      <c r="Q87" s="67">
        <f t="shared" si="25"/>
        <v>0.1</v>
      </c>
      <c r="R87" s="67">
        <f t="shared" si="26"/>
        <v>0.77146000000000003</v>
      </c>
      <c r="S87" s="68">
        <f t="shared" si="27"/>
        <v>73774.719800000006</v>
      </c>
      <c r="T87" s="68">
        <f t="shared" si="28"/>
        <v>44264.831880000005</v>
      </c>
      <c r="U87">
        <v>262</v>
      </c>
      <c r="V87" s="66">
        <v>381.25</v>
      </c>
      <c r="W87" s="66">
        <v>223.875</v>
      </c>
      <c r="X87" s="66">
        <v>-240.87060904725803</v>
      </c>
      <c r="Y87" s="66">
        <v>316.82204005559771</v>
      </c>
      <c r="Z87" s="66">
        <v>316.82204005559771</v>
      </c>
      <c r="AA87" s="66">
        <v>0.24379551489992843</v>
      </c>
      <c r="AB87" s="66">
        <v>0.65766022950819669</v>
      </c>
      <c r="AC87" s="69">
        <v>76051.858285320108</v>
      </c>
      <c r="AD87" s="70">
        <f t="shared" si="29"/>
        <v>44264.831880000005</v>
      </c>
      <c r="AE87" s="71">
        <v>16345.945945945947</v>
      </c>
      <c r="AF87" s="71">
        <f t="shared" si="30"/>
        <v>27918.885934054058</v>
      </c>
      <c r="AH87" s="72">
        <f t="shared" si="31"/>
        <v>8001.5327923497271</v>
      </c>
      <c r="AI87" s="72">
        <f t="shared" si="32"/>
        <v>-41601.532792349724</v>
      </c>
      <c r="AJ87" s="72">
        <f t="shared" si="33"/>
        <v>-17601.532792349728</v>
      </c>
      <c r="AK87" s="73">
        <f t="shared" si="34"/>
        <v>-17601.532792349728</v>
      </c>
      <c r="AL87" s="73">
        <f t="shared" si="35"/>
        <v>-23601.532792349728</v>
      </c>
      <c r="AM87" s="73">
        <f t="shared" si="36"/>
        <v>-13682.646858295666</v>
      </c>
      <c r="AN87" s="73">
        <f t="shared" si="37"/>
        <v>10317.35314170433</v>
      </c>
      <c r="AO87" s="73">
        <f t="shared" si="38"/>
        <v>10317.35314170433</v>
      </c>
      <c r="AP87" s="73">
        <f t="shared" si="39"/>
        <v>4317.3531417043305</v>
      </c>
    </row>
    <row r="88" spans="1:42" x14ac:dyDescent="0.25">
      <c r="A88" t="s">
        <v>213</v>
      </c>
      <c r="B88" t="s">
        <v>214</v>
      </c>
      <c r="C88" t="s">
        <v>107</v>
      </c>
      <c r="D88">
        <v>1</v>
      </c>
      <c r="E88">
        <v>1175</v>
      </c>
      <c r="F88" s="65">
        <f t="shared" si="20"/>
        <v>0.97297297297297303</v>
      </c>
      <c r="G88" s="4">
        <f t="shared" si="21"/>
        <v>13718.91891891892</v>
      </c>
      <c r="H88">
        <v>201</v>
      </c>
      <c r="I88">
        <v>0.52329999999999999</v>
      </c>
      <c r="J88">
        <v>106</v>
      </c>
      <c r="K88">
        <v>267</v>
      </c>
      <c r="L88">
        <f t="shared" si="22"/>
        <v>161</v>
      </c>
      <c r="M88">
        <f t="shared" si="23"/>
        <v>95</v>
      </c>
      <c r="N88" s="66">
        <f t="shared" si="24"/>
        <v>0.57204968944099377</v>
      </c>
      <c r="O88" s="66">
        <v>0.52329999999999999</v>
      </c>
      <c r="P88" s="66">
        <v>106</v>
      </c>
      <c r="Q88" s="67">
        <f t="shared" si="25"/>
        <v>0.1</v>
      </c>
      <c r="R88" s="67">
        <f t="shared" si="26"/>
        <v>0.77146000000000003</v>
      </c>
      <c r="S88" s="68">
        <f t="shared" si="27"/>
        <v>29847.787400000001</v>
      </c>
      <c r="T88" s="68">
        <f t="shared" si="28"/>
        <v>17908.672439999998</v>
      </c>
      <c r="U88">
        <v>106</v>
      </c>
      <c r="V88" s="66">
        <v>201.25</v>
      </c>
      <c r="W88" s="66">
        <v>85.875</v>
      </c>
      <c r="X88" s="66">
        <v>-127.14809198888047</v>
      </c>
      <c r="Y88" s="66">
        <v>151.08966704574172</v>
      </c>
      <c r="Z88" s="66">
        <v>151.08966704574172</v>
      </c>
      <c r="AA88" s="66">
        <v>0.32404803500989676</v>
      </c>
      <c r="AB88" s="66">
        <v>0.5941483850931677</v>
      </c>
      <c r="AC88" s="69">
        <v>32765.933813014522</v>
      </c>
      <c r="AD88" s="70">
        <f t="shared" si="29"/>
        <v>17908.672439999998</v>
      </c>
      <c r="AE88" s="71">
        <v>13718.91891891892</v>
      </c>
      <c r="AF88" s="71">
        <f t="shared" si="30"/>
        <v>4189.7535210810784</v>
      </c>
      <c r="AH88" s="72">
        <f t="shared" si="31"/>
        <v>7228.8053519668738</v>
      </c>
      <c r="AI88" s="72">
        <f t="shared" si="32"/>
        <v>-40828.805351966876</v>
      </c>
      <c r="AJ88" s="72">
        <f t="shared" si="33"/>
        <v>-16828.805351966876</v>
      </c>
      <c r="AK88" s="73">
        <f t="shared" si="34"/>
        <v>-16828.805351966876</v>
      </c>
      <c r="AL88" s="73">
        <f t="shared" si="35"/>
        <v>-22828.805351966876</v>
      </c>
      <c r="AM88" s="73">
        <f t="shared" si="36"/>
        <v>-36639.051830885801</v>
      </c>
      <c r="AN88" s="73">
        <f t="shared" si="37"/>
        <v>-12639.051830885797</v>
      </c>
      <c r="AO88" s="73">
        <f t="shared" si="38"/>
        <v>-12639.051830885797</v>
      </c>
      <c r="AP88" s="73">
        <f t="shared" si="39"/>
        <v>-18639.051830885797</v>
      </c>
    </row>
    <row r="89" spans="1:42" x14ac:dyDescent="0.25">
      <c r="A89" t="s">
        <v>215</v>
      </c>
      <c r="B89" t="s">
        <v>214</v>
      </c>
      <c r="C89" t="s">
        <v>107</v>
      </c>
      <c r="D89">
        <v>2</v>
      </c>
      <c r="E89">
        <v>1725</v>
      </c>
      <c r="F89" s="65">
        <f t="shared" si="20"/>
        <v>0.97297297297297303</v>
      </c>
      <c r="G89" s="4">
        <f t="shared" si="21"/>
        <v>20140.54054054054</v>
      </c>
      <c r="H89">
        <v>242</v>
      </c>
      <c r="I89">
        <v>0.48220000000000002</v>
      </c>
      <c r="J89">
        <v>195</v>
      </c>
      <c r="K89">
        <v>305</v>
      </c>
      <c r="L89">
        <f t="shared" si="22"/>
        <v>110</v>
      </c>
      <c r="M89">
        <f t="shared" si="23"/>
        <v>47</v>
      </c>
      <c r="N89" s="66">
        <f t="shared" si="24"/>
        <v>0.44181818181818189</v>
      </c>
      <c r="O89" s="66">
        <v>0.48220000000000002</v>
      </c>
      <c r="P89" s="66">
        <v>195</v>
      </c>
      <c r="Q89" s="67">
        <f t="shared" si="25"/>
        <v>0.1</v>
      </c>
      <c r="R89" s="67">
        <f t="shared" si="26"/>
        <v>0.77146000000000003</v>
      </c>
      <c r="S89" s="68">
        <f t="shared" si="27"/>
        <v>54908.665500000003</v>
      </c>
      <c r="T89" s="68">
        <f t="shared" si="28"/>
        <v>32945.1993</v>
      </c>
      <c r="U89">
        <v>195</v>
      </c>
      <c r="V89" s="66">
        <v>137.5</v>
      </c>
      <c r="W89" s="66">
        <v>181.25</v>
      </c>
      <c r="X89" s="66">
        <v>-86.871367197371754</v>
      </c>
      <c r="Y89" s="66">
        <v>164.51778493808442</v>
      </c>
      <c r="Z89" s="66">
        <v>195</v>
      </c>
      <c r="AA89" s="66">
        <v>0.1</v>
      </c>
      <c r="AB89" s="66">
        <v>0.77146000000000003</v>
      </c>
      <c r="AC89" s="69">
        <v>54908.66550000001</v>
      </c>
      <c r="AD89" s="70">
        <f t="shared" si="29"/>
        <v>32945.1993</v>
      </c>
      <c r="AE89" s="71">
        <v>20140.54054054054</v>
      </c>
      <c r="AF89" s="71">
        <f t="shared" si="30"/>
        <v>12804.65875945946</v>
      </c>
      <c r="AH89" s="72">
        <f t="shared" si="31"/>
        <v>9386.0966666666664</v>
      </c>
      <c r="AI89" s="72">
        <f t="shared" si="32"/>
        <v>-42986.096666666665</v>
      </c>
      <c r="AJ89" s="72">
        <f t="shared" si="33"/>
        <v>-18986.096666666665</v>
      </c>
      <c r="AK89" s="73">
        <f t="shared" si="34"/>
        <v>-18986.096666666665</v>
      </c>
      <c r="AL89" s="73">
        <f t="shared" si="35"/>
        <v>-24986.096666666665</v>
      </c>
      <c r="AM89" s="73">
        <f t="shared" si="36"/>
        <v>-30181.437907207204</v>
      </c>
      <c r="AN89" s="73">
        <f t="shared" si="37"/>
        <v>-6181.4379072072043</v>
      </c>
      <c r="AO89" s="73">
        <f t="shared" si="38"/>
        <v>-6181.4379072072043</v>
      </c>
      <c r="AP89" s="73">
        <f t="shared" si="39"/>
        <v>-12181.437907207204</v>
      </c>
    </row>
    <row r="90" spans="1:42" x14ac:dyDescent="0.25">
      <c r="A90" t="s">
        <v>216</v>
      </c>
      <c r="B90" t="s">
        <v>214</v>
      </c>
      <c r="C90" t="s">
        <v>110</v>
      </c>
      <c r="D90">
        <v>1</v>
      </c>
      <c r="E90">
        <v>1105</v>
      </c>
      <c r="F90" s="65">
        <f t="shared" si="20"/>
        <v>0.97297297297297303</v>
      </c>
      <c r="G90" s="4">
        <f t="shared" si="21"/>
        <v>12901.621621621622</v>
      </c>
      <c r="H90">
        <v>111</v>
      </c>
      <c r="I90">
        <v>0.61099999999999999</v>
      </c>
      <c r="J90">
        <v>82</v>
      </c>
      <c r="K90">
        <v>235</v>
      </c>
      <c r="L90">
        <f t="shared" si="22"/>
        <v>153</v>
      </c>
      <c r="M90">
        <f t="shared" si="23"/>
        <v>29</v>
      </c>
      <c r="N90" s="66">
        <f t="shared" si="24"/>
        <v>0.25163398692810457</v>
      </c>
      <c r="O90" s="66">
        <v>0.61099999999999999</v>
      </c>
      <c r="P90" s="66">
        <v>100</v>
      </c>
      <c r="Q90" s="67">
        <f t="shared" si="25"/>
        <v>0.19411764705882353</v>
      </c>
      <c r="R90" s="67">
        <f t="shared" si="26"/>
        <v>0.69697529411764703</v>
      </c>
      <c r="S90" s="68">
        <f t="shared" si="27"/>
        <v>25439.598235294117</v>
      </c>
      <c r="T90" s="68">
        <f t="shared" si="28"/>
        <v>15263.758941176469</v>
      </c>
      <c r="U90">
        <v>82</v>
      </c>
      <c r="V90" s="66">
        <v>191.25</v>
      </c>
      <c r="W90" s="66">
        <v>62.875</v>
      </c>
      <c r="X90" s="66">
        <v>-120.83017437452615</v>
      </c>
      <c r="Y90" s="66">
        <v>134.21564632297196</v>
      </c>
      <c r="Z90" s="66">
        <v>134.21564632297196</v>
      </c>
      <c r="AA90" s="66">
        <v>0.37302298730965733</v>
      </c>
      <c r="AB90" s="66">
        <v>0.55538960784313729</v>
      </c>
      <c r="AC90" s="69">
        <v>27207.820939870944</v>
      </c>
      <c r="AD90" s="70">
        <f t="shared" si="29"/>
        <v>15263.758941176469</v>
      </c>
      <c r="AE90" s="71">
        <v>12901.621621621622</v>
      </c>
      <c r="AF90" s="71">
        <f t="shared" si="30"/>
        <v>2362.1373195548476</v>
      </c>
      <c r="AH90" s="72">
        <f t="shared" si="31"/>
        <v>6757.2402287581708</v>
      </c>
      <c r="AI90" s="72">
        <f t="shared" si="32"/>
        <v>-40357.240228758172</v>
      </c>
      <c r="AJ90" s="72">
        <f t="shared" si="33"/>
        <v>-16357.240228758172</v>
      </c>
      <c r="AK90" s="73">
        <f t="shared" si="34"/>
        <v>-16357.240228758172</v>
      </c>
      <c r="AL90" s="73">
        <f t="shared" si="35"/>
        <v>-22357.240228758172</v>
      </c>
      <c r="AM90" s="73">
        <f t="shared" si="36"/>
        <v>-37995.102909203328</v>
      </c>
      <c r="AN90" s="73">
        <f t="shared" si="37"/>
        <v>-13995.102909203324</v>
      </c>
      <c r="AO90" s="73">
        <f t="shared" si="38"/>
        <v>-13995.102909203324</v>
      </c>
      <c r="AP90" s="73">
        <f t="shared" si="39"/>
        <v>-19995.102909203324</v>
      </c>
    </row>
    <row r="91" spans="1:42" x14ac:dyDescent="0.25">
      <c r="A91" t="s">
        <v>217</v>
      </c>
      <c r="B91" t="s">
        <v>214</v>
      </c>
      <c r="C91" t="s">
        <v>110</v>
      </c>
      <c r="D91">
        <v>2</v>
      </c>
      <c r="E91">
        <v>1665</v>
      </c>
      <c r="F91" s="65">
        <f t="shared" si="20"/>
        <v>0.97297297297297303</v>
      </c>
      <c r="G91" s="4">
        <f t="shared" si="21"/>
        <v>19440</v>
      </c>
      <c r="H91">
        <v>169</v>
      </c>
      <c r="I91">
        <v>0.30680000000000002</v>
      </c>
      <c r="J91">
        <v>130</v>
      </c>
      <c r="K91">
        <v>200</v>
      </c>
      <c r="L91">
        <f t="shared" si="22"/>
        <v>70</v>
      </c>
      <c r="M91">
        <f t="shared" si="23"/>
        <v>39</v>
      </c>
      <c r="N91" s="66">
        <f t="shared" si="24"/>
        <v>0.54571428571428571</v>
      </c>
      <c r="O91" s="66">
        <v>0.30680000000000002</v>
      </c>
      <c r="P91" s="66">
        <v>130</v>
      </c>
      <c r="Q91" s="67">
        <f t="shared" si="25"/>
        <v>0.1</v>
      </c>
      <c r="R91" s="67">
        <f t="shared" si="26"/>
        <v>0.77146000000000003</v>
      </c>
      <c r="S91" s="68">
        <f t="shared" si="27"/>
        <v>36605.777000000002</v>
      </c>
      <c r="T91" s="68">
        <f t="shared" si="28"/>
        <v>21963.466199999999</v>
      </c>
      <c r="U91">
        <v>130</v>
      </c>
      <c r="V91" s="66">
        <v>87.5</v>
      </c>
      <c r="W91" s="66">
        <v>121.25</v>
      </c>
      <c r="X91" s="66">
        <v>-55.281779125600202</v>
      </c>
      <c r="Y91" s="66">
        <v>107.64768132423553</v>
      </c>
      <c r="Z91" s="66">
        <v>130</v>
      </c>
      <c r="AA91" s="66">
        <v>0.1</v>
      </c>
      <c r="AB91" s="66">
        <v>0.77146000000000003</v>
      </c>
      <c r="AC91" s="69">
        <v>36605.777000000002</v>
      </c>
      <c r="AD91" s="70">
        <f t="shared" si="29"/>
        <v>21963.466199999999</v>
      </c>
      <c r="AE91" s="71">
        <v>19440</v>
      </c>
      <c r="AF91" s="71">
        <f t="shared" si="30"/>
        <v>2523.4661999999989</v>
      </c>
      <c r="AH91" s="72">
        <f t="shared" si="31"/>
        <v>9386.0966666666664</v>
      </c>
      <c r="AI91" s="72">
        <f t="shared" si="32"/>
        <v>-42986.096666666665</v>
      </c>
      <c r="AJ91" s="72">
        <f t="shared" si="33"/>
        <v>-18986.096666666665</v>
      </c>
      <c r="AK91" s="73">
        <f t="shared" si="34"/>
        <v>-18986.096666666665</v>
      </c>
      <c r="AL91" s="73">
        <f t="shared" si="35"/>
        <v>-24986.096666666665</v>
      </c>
      <c r="AM91" s="73">
        <f t="shared" si="36"/>
        <v>-40462.630466666669</v>
      </c>
      <c r="AN91" s="73">
        <f t="shared" si="37"/>
        <v>-16462.630466666666</v>
      </c>
      <c r="AO91" s="73">
        <f t="shared" si="38"/>
        <v>-16462.630466666666</v>
      </c>
      <c r="AP91" s="73">
        <f t="shared" si="39"/>
        <v>-22462.630466666666</v>
      </c>
    </row>
    <row r="92" spans="1:42" x14ac:dyDescent="0.25">
      <c r="A92" t="s">
        <v>218</v>
      </c>
      <c r="B92" t="s">
        <v>219</v>
      </c>
      <c r="C92" t="s">
        <v>107</v>
      </c>
      <c r="D92">
        <v>1</v>
      </c>
      <c r="E92">
        <v>1400</v>
      </c>
      <c r="F92" s="65">
        <f t="shared" si="20"/>
        <v>0.97297297297297303</v>
      </c>
      <c r="G92" s="4">
        <f t="shared" si="21"/>
        <v>16345.945945945947</v>
      </c>
      <c r="H92">
        <v>240</v>
      </c>
      <c r="I92">
        <v>0.76160000000000005</v>
      </c>
      <c r="J92">
        <v>209</v>
      </c>
      <c r="K92">
        <v>384</v>
      </c>
      <c r="L92">
        <f t="shared" si="22"/>
        <v>175</v>
      </c>
      <c r="M92">
        <f t="shared" si="23"/>
        <v>31</v>
      </c>
      <c r="N92" s="66">
        <f t="shared" si="24"/>
        <v>0.24171428571428571</v>
      </c>
      <c r="O92" s="66">
        <v>0.76160000000000005</v>
      </c>
      <c r="P92" s="66">
        <v>209</v>
      </c>
      <c r="Q92" s="67">
        <f t="shared" si="25"/>
        <v>0.1</v>
      </c>
      <c r="R92" s="67">
        <f t="shared" si="26"/>
        <v>0.77146000000000003</v>
      </c>
      <c r="S92" s="68">
        <f t="shared" si="27"/>
        <v>58850.826100000006</v>
      </c>
      <c r="T92" s="68">
        <f t="shared" si="28"/>
        <v>35310.49566</v>
      </c>
      <c r="U92">
        <v>209</v>
      </c>
      <c r="V92" s="66">
        <v>218.75</v>
      </c>
      <c r="W92" s="66">
        <v>187.125</v>
      </c>
      <c r="X92" s="66">
        <v>-138.2044478140005</v>
      </c>
      <c r="Y92" s="66">
        <v>211.11920331058883</v>
      </c>
      <c r="Z92" s="66">
        <v>211.11920331058883</v>
      </c>
      <c r="AA92" s="66">
        <v>0.10968778656269179</v>
      </c>
      <c r="AB92" s="66">
        <v>0.76379308571428572</v>
      </c>
      <c r="AC92" s="69">
        <v>58856.75652879975</v>
      </c>
      <c r="AD92" s="70">
        <f t="shared" si="29"/>
        <v>35310.49566</v>
      </c>
      <c r="AE92" s="71">
        <v>16345.945945945947</v>
      </c>
      <c r="AF92" s="71">
        <f t="shared" si="30"/>
        <v>18964.549714054054</v>
      </c>
      <c r="AH92" s="72">
        <f t="shared" si="31"/>
        <v>9292.815876190476</v>
      </c>
      <c r="AI92" s="72">
        <f t="shared" si="32"/>
        <v>-42892.815876190478</v>
      </c>
      <c r="AJ92" s="72">
        <f t="shared" si="33"/>
        <v>-18892.815876190478</v>
      </c>
      <c r="AK92" s="73">
        <f t="shared" si="34"/>
        <v>-18892.815876190478</v>
      </c>
      <c r="AL92" s="73">
        <f t="shared" si="35"/>
        <v>-24892.815876190478</v>
      </c>
      <c r="AM92" s="73">
        <f t="shared" si="36"/>
        <v>-23928.266162136424</v>
      </c>
      <c r="AN92" s="73">
        <f t="shared" si="37"/>
        <v>71.7338378635759</v>
      </c>
      <c r="AO92" s="73">
        <f t="shared" si="38"/>
        <v>71.7338378635759</v>
      </c>
      <c r="AP92" s="73">
        <f t="shared" si="39"/>
        <v>-5928.2661621364241</v>
      </c>
    </row>
    <row r="93" spans="1:42" x14ac:dyDescent="0.25">
      <c r="A93" t="s">
        <v>220</v>
      </c>
      <c r="B93" t="s">
        <v>219</v>
      </c>
      <c r="C93" t="s">
        <v>107</v>
      </c>
      <c r="D93">
        <v>2</v>
      </c>
      <c r="E93">
        <v>1600</v>
      </c>
      <c r="F93" s="65">
        <f t="shared" si="20"/>
        <v>0.97297297297297303</v>
      </c>
      <c r="G93" s="4">
        <f t="shared" si="21"/>
        <v>18681.081081081084</v>
      </c>
      <c r="H93">
        <v>312</v>
      </c>
      <c r="I93">
        <v>0.60819999999999996</v>
      </c>
      <c r="J93">
        <v>220</v>
      </c>
      <c r="K93">
        <v>418</v>
      </c>
      <c r="L93">
        <f t="shared" si="22"/>
        <v>198</v>
      </c>
      <c r="M93">
        <f t="shared" si="23"/>
        <v>92</v>
      </c>
      <c r="N93" s="66">
        <f t="shared" si="24"/>
        <v>0.47171717171717176</v>
      </c>
      <c r="O93" s="66">
        <v>0.60819999999999996</v>
      </c>
      <c r="P93" s="66">
        <v>220</v>
      </c>
      <c r="Q93" s="67">
        <f t="shared" si="25"/>
        <v>0.1</v>
      </c>
      <c r="R93" s="67">
        <f t="shared" si="26"/>
        <v>0.77146000000000003</v>
      </c>
      <c r="S93" s="68">
        <f t="shared" si="27"/>
        <v>61948.238000000005</v>
      </c>
      <c r="T93" s="68">
        <f t="shared" si="28"/>
        <v>37168.942800000004</v>
      </c>
      <c r="U93">
        <v>220</v>
      </c>
      <c r="V93" s="66">
        <v>247.5</v>
      </c>
      <c r="W93" s="66">
        <v>195.25</v>
      </c>
      <c r="X93" s="66">
        <v>-156.36846095526914</v>
      </c>
      <c r="Y93" s="66">
        <v>230.63201288855194</v>
      </c>
      <c r="Z93" s="66">
        <v>230.63201288855194</v>
      </c>
      <c r="AA93" s="66">
        <v>0.1429576278325331</v>
      </c>
      <c r="AB93" s="66">
        <v>0.73746333333333336</v>
      </c>
      <c r="AC93" s="69">
        <v>62080.16834433125</v>
      </c>
      <c r="AD93" s="70">
        <f t="shared" si="29"/>
        <v>37168.942800000004</v>
      </c>
      <c r="AE93" s="71">
        <v>18681.081081081084</v>
      </c>
      <c r="AF93" s="71">
        <f t="shared" si="30"/>
        <v>18487.861718918921</v>
      </c>
      <c r="AH93" s="72">
        <f t="shared" si="31"/>
        <v>8972.4705555555556</v>
      </c>
      <c r="AI93" s="72">
        <f t="shared" si="32"/>
        <v>-42572.470555555556</v>
      </c>
      <c r="AJ93" s="72">
        <f t="shared" si="33"/>
        <v>-18572.470555555556</v>
      </c>
      <c r="AK93" s="73">
        <f t="shared" si="34"/>
        <v>-18572.470555555556</v>
      </c>
      <c r="AL93" s="73">
        <f t="shared" si="35"/>
        <v>-24572.470555555556</v>
      </c>
      <c r="AM93" s="73">
        <f t="shared" si="36"/>
        <v>-24084.608836636635</v>
      </c>
      <c r="AN93" s="73">
        <f t="shared" si="37"/>
        <v>-84.608836636634805</v>
      </c>
      <c r="AO93" s="73">
        <f t="shared" si="38"/>
        <v>-84.608836636634805</v>
      </c>
      <c r="AP93" s="73">
        <f t="shared" si="39"/>
        <v>-6084.6088366366348</v>
      </c>
    </row>
    <row r="94" spans="1:42" x14ac:dyDescent="0.25">
      <c r="A94" t="s">
        <v>221</v>
      </c>
      <c r="B94" t="s">
        <v>219</v>
      </c>
      <c r="C94" t="s">
        <v>110</v>
      </c>
      <c r="D94">
        <v>1</v>
      </c>
      <c r="E94">
        <v>1000</v>
      </c>
      <c r="F94" s="65">
        <f t="shared" si="20"/>
        <v>0.97297297297297303</v>
      </c>
      <c r="G94" s="4">
        <f t="shared" si="21"/>
        <v>11675.675675675677</v>
      </c>
      <c r="H94">
        <v>174</v>
      </c>
      <c r="I94">
        <v>0.54790000000000005</v>
      </c>
      <c r="J94">
        <v>95</v>
      </c>
      <c r="K94">
        <v>280</v>
      </c>
      <c r="L94">
        <f t="shared" si="22"/>
        <v>185</v>
      </c>
      <c r="M94">
        <f t="shared" si="23"/>
        <v>79</v>
      </c>
      <c r="N94" s="66">
        <f t="shared" si="24"/>
        <v>0.44162162162162166</v>
      </c>
      <c r="O94" s="66">
        <v>0.54790000000000005</v>
      </c>
      <c r="P94" s="66">
        <v>100</v>
      </c>
      <c r="Q94" s="67">
        <f t="shared" si="25"/>
        <v>0.12162162162162163</v>
      </c>
      <c r="R94" s="67">
        <f t="shared" si="26"/>
        <v>0.7543486486486487</v>
      </c>
      <c r="S94" s="68">
        <f t="shared" si="27"/>
        <v>27533.725675675676</v>
      </c>
      <c r="T94" s="68">
        <f t="shared" si="28"/>
        <v>16520.235405405405</v>
      </c>
      <c r="U94">
        <v>95</v>
      </c>
      <c r="V94" s="66">
        <v>231.25</v>
      </c>
      <c r="W94" s="66">
        <v>71.875</v>
      </c>
      <c r="X94" s="66">
        <v>-146.1018448319434</v>
      </c>
      <c r="Y94" s="66">
        <v>160.21172921405105</v>
      </c>
      <c r="Z94" s="66">
        <v>160.21172921405105</v>
      </c>
      <c r="AA94" s="66">
        <v>0.38199666687157208</v>
      </c>
      <c r="AB94" s="66">
        <v>0.54828783783783797</v>
      </c>
      <c r="AC94" s="69">
        <v>32062.382051567129</v>
      </c>
      <c r="AD94" s="70">
        <f t="shared" si="29"/>
        <v>16520.235405405405</v>
      </c>
      <c r="AE94" s="71">
        <v>11675.675675675677</v>
      </c>
      <c r="AF94" s="71">
        <f t="shared" si="30"/>
        <v>4844.5597297297281</v>
      </c>
      <c r="AH94" s="72">
        <f t="shared" si="31"/>
        <v>6670.8353603603628</v>
      </c>
      <c r="AI94" s="72">
        <f t="shared" si="32"/>
        <v>-40270.835360360361</v>
      </c>
      <c r="AJ94" s="72">
        <f t="shared" si="33"/>
        <v>-16270.835360360363</v>
      </c>
      <c r="AK94" s="73">
        <f t="shared" si="34"/>
        <v>-16270.835360360363</v>
      </c>
      <c r="AL94" s="73">
        <f t="shared" si="35"/>
        <v>-22270.835360360361</v>
      </c>
      <c r="AM94" s="73">
        <f t="shared" si="36"/>
        <v>-35426.275630630633</v>
      </c>
      <c r="AN94" s="73">
        <f t="shared" si="37"/>
        <v>-11426.275630630635</v>
      </c>
      <c r="AO94" s="73">
        <f t="shared" si="38"/>
        <v>-11426.275630630635</v>
      </c>
      <c r="AP94" s="73">
        <f t="shared" si="39"/>
        <v>-17426.275630630633</v>
      </c>
    </row>
    <row r="95" spans="1:42" x14ac:dyDescent="0.25">
      <c r="A95" t="s">
        <v>222</v>
      </c>
      <c r="B95" t="s">
        <v>219</v>
      </c>
      <c r="C95" t="s">
        <v>110</v>
      </c>
      <c r="D95">
        <v>2</v>
      </c>
      <c r="E95">
        <v>1200</v>
      </c>
      <c r="F95" s="65">
        <f t="shared" si="20"/>
        <v>0.97297297297297303</v>
      </c>
      <c r="G95" s="4">
        <f t="shared" si="21"/>
        <v>14010.810810810812</v>
      </c>
      <c r="H95">
        <v>203</v>
      </c>
      <c r="I95">
        <v>0.2712</v>
      </c>
      <c r="J95">
        <v>125</v>
      </c>
      <c r="K95">
        <v>277</v>
      </c>
      <c r="L95">
        <f t="shared" si="22"/>
        <v>152</v>
      </c>
      <c r="M95">
        <f t="shared" si="23"/>
        <v>78</v>
      </c>
      <c r="N95" s="66">
        <f t="shared" si="24"/>
        <v>0.51052631578947372</v>
      </c>
      <c r="O95" s="66">
        <v>0.2712</v>
      </c>
      <c r="P95" s="66">
        <v>125</v>
      </c>
      <c r="Q95" s="67">
        <f t="shared" si="25"/>
        <v>0.1</v>
      </c>
      <c r="R95" s="67">
        <f t="shared" si="26"/>
        <v>0.77146000000000003</v>
      </c>
      <c r="S95" s="68">
        <f t="shared" si="27"/>
        <v>35197.862500000003</v>
      </c>
      <c r="T95" s="68">
        <f t="shared" si="28"/>
        <v>21118.717500000002</v>
      </c>
      <c r="U95">
        <v>125</v>
      </c>
      <c r="V95" s="66">
        <v>190</v>
      </c>
      <c r="W95" s="66">
        <v>106</v>
      </c>
      <c r="X95" s="66">
        <v>-120.04043467273186</v>
      </c>
      <c r="Y95" s="66">
        <v>155.10639373262572</v>
      </c>
      <c r="Z95" s="66">
        <v>155.10639373262572</v>
      </c>
      <c r="AA95" s="66">
        <v>0.25845470385592484</v>
      </c>
      <c r="AB95" s="66">
        <v>0.64605894736842107</v>
      </c>
      <c r="AC95" s="69">
        <v>36575.873814729392</v>
      </c>
      <c r="AD95" s="70">
        <f t="shared" si="29"/>
        <v>21118.717500000002</v>
      </c>
      <c r="AE95" s="71">
        <v>14010.810810810812</v>
      </c>
      <c r="AF95" s="71">
        <f t="shared" si="30"/>
        <v>7107.9066891891907</v>
      </c>
      <c r="AH95" s="72">
        <f t="shared" si="31"/>
        <v>7860.3838596491232</v>
      </c>
      <c r="AI95" s="72">
        <f t="shared" si="32"/>
        <v>-41460.383859649126</v>
      </c>
      <c r="AJ95" s="72">
        <f t="shared" si="33"/>
        <v>-17460.383859649122</v>
      </c>
      <c r="AK95" s="73">
        <f t="shared" si="34"/>
        <v>-17460.383859649122</v>
      </c>
      <c r="AL95" s="73">
        <f t="shared" si="35"/>
        <v>-23460.383859649122</v>
      </c>
      <c r="AM95" s="73">
        <f t="shared" si="36"/>
        <v>-34352.477170459933</v>
      </c>
      <c r="AN95" s="73">
        <f t="shared" si="37"/>
        <v>-10352.477170459932</v>
      </c>
      <c r="AO95" s="73">
        <f t="shared" si="38"/>
        <v>-10352.477170459932</v>
      </c>
      <c r="AP95" s="73">
        <f t="shared" si="39"/>
        <v>-16352.477170459932</v>
      </c>
    </row>
    <row r="96" spans="1:42" x14ac:dyDescent="0.25">
      <c r="A96" t="s">
        <v>223</v>
      </c>
      <c r="B96" t="s">
        <v>224</v>
      </c>
      <c r="C96" t="s">
        <v>107</v>
      </c>
      <c r="D96">
        <v>1</v>
      </c>
      <c r="E96">
        <v>975</v>
      </c>
      <c r="F96" s="65">
        <f t="shared" si="20"/>
        <v>0.97297297297297303</v>
      </c>
      <c r="G96" s="4">
        <f t="shared" si="21"/>
        <v>11383.783783783785</v>
      </c>
      <c r="H96">
        <v>192</v>
      </c>
      <c r="I96">
        <v>0.50139999999999996</v>
      </c>
      <c r="J96">
        <v>145</v>
      </c>
      <c r="K96">
        <v>300</v>
      </c>
      <c r="L96">
        <f t="shared" si="22"/>
        <v>155</v>
      </c>
      <c r="M96">
        <f t="shared" si="23"/>
        <v>47</v>
      </c>
      <c r="N96" s="66">
        <f t="shared" si="24"/>
        <v>0.34258064516129033</v>
      </c>
      <c r="O96" s="66">
        <v>0.50139999999999996</v>
      </c>
      <c r="P96" s="66">
        <v>145</v>
      </c>
      <c r="Q96" s="67">
        <f t="shared" si="25"/>
        <v>0.1</v>
      </c>
      <c r="R96" s="67">
        <f t="shared" si="26"/>
        <v>0.77146000000000003</v>
      </c>
      <c r="S96" s="68">
        <f t="shared" si="27"/>
        <v>40829.520499999999</v>
      </c>
      <c r="T96" s="68">
        <f t="shared" si="28"/>
        <v>24497.712299999999</v>
      </c>
      <c r="U96">
        <v>145</v>
      </c>
      <c r="V96" s="66">
        <v>193.75</v>
      </c>
      <c r="W96" s="66">
        <v>125.625</v>
      </c>
      <c r="X96" s="66">
        <v>-122.40965377811473</v>
      </c>
      <c r="Y96" s="66">
        <v>166.9341515036644</v>
      </c>
      <c r="Z96" s="66">
        <v>166.9341515036644</v>
      </c>
      <c r="AA96" s="66">
        <v>0.21320852388988076</v>
      </c>
      <c r="AB96" s="66">
        <v>0.68186677419354835</v>
      </c>
      <c r="AC96" s="69">
        <v>41546.800756817363</v>
      </c>
      <c r="AD96" s="70">
        <f t="shared" si="29"/>
        <v>24497.712299999999</v>
      </c>
      <c r="AE96" s="71">
        <v>11383.783783783785</v>
      </c>
      <c r="AF96" s="71">
        <f t="shared" si="30"/>
        <v>13113.928516216214</v>
      </c>
      <c r="AH96" s="72">
        <f t="shared" si="31"/>
        <v>8296.0457526881728</v>
      </c>
      <c r="AI96" s="72">
        <f t="shared" si="32"/>
        <v>-41896.045752688173</v>
      </c>
      <c r="AJ96" s="72">
        <f t="shared" si="33"/>
        <v>-17896.045752688173</v>
      </c>
      <c r="AK96" s="73">
        <f t="shared" si="34"/>
        <v>-17896.045752688173</v>
      </c>
      <c r="AL96" s="73">
        <f t="shared" si="35"/>
        <v>-23896.045752688173</v>
      </c>
      <c r="AM96" s="73">
        <f t="shared" si="36"/>
        <v>-28782.11723647196</v>
      </c>
      <c r="AN96" s="73">
        <f t="shared" si="37"/>
        <v>-4782.1172364719587</v>
      </c>
      <c r="AO96" s="73">
        <f t="shared" si="38"/>
        <v>-4782.1172364719587</v>
      </c>
      <c r="AP96" s="73">
        <f t="shared" si="39"/>
        <v>-10782.117236471959</v>
      </c>
    </row>
    <row r="97" spans="1:42" x14ac:dyDescent="0.25">
      <c r="A97" t="s">
        <v>225</v>
      </c>
      <c r="B97" t="s">
        <v>224</v>
      </c>
      <c r="C97" t="s">
        <v>107</v>
      </c>
      <c r="D97">
        <v>2</v>
      </c>
      <c r="E97">
        <v>1550</v>
      </c>
      <c r="F97" s="65">
        <f t="shared" si="20"/>
        <v>0.97297297297297303</v>
      </c>
      <c r="G97" s="4">
        <f t="shared" si="21"/>
        <v>18097.297297297297</v>
      </c>
      <c r="H97">
        <v>307</v>
      </c>
      <c r="I97">
        <v>0.3014</v>
      </c>
      <c r="J97">
        <v>185</v>
      </c>
      <c r="K97">
        <v>376</v>
      </c>
      <c r="L97">
        <f t="shared" si="22"/>
        <v>191</v>
      </c>
      <c r="M97">
        <f t="shared" si="23"/>
        <v>122</v>
      </c>
      <c r="N97" s="66">
        <f t="shared" si="24"/>
        <v>0.61099476439790579</v>
      </c>
      <c r="O97" s="66">
        <v>0.3014</v>
      </c>
      <c r="P97" s="66">
        <v>185</v>
      </c>
      <c r="Q97" s="67">
        <f t="shared" si="25"/>
        <v>0.1</v>
      </c>
      <c r="R97" s="67">
        <f t="shared" si="26"/>
        <v>0.77146000000000003</v>
      </c>
      <c r="S97" s="68">
        <f t="shared" si="27"/>
        <v>52092.836500000005</v>
      </c>
      <c r="T97" s="68">
        <f t="shared" si="28"/>
        <v>31255.7019</v>
      </c>
      <c r="U97">
        <v>185</v>
      </c>
      <c r="V97" s="66">
        <v>238.75</v>
      </c>
      <c r="W97" s="66">
        <v>161.125</v>
      </c>
      <c r="X97" s="66">
        <v>-150.84028304270913</v>
      </c>
      <c r="Y97" s="66">
        <v>208.8672447561284</v>
      </c>
      <c r="Z97" s="66">
        <v>208.8672447561284</v>
      </c>
      <c r="AA97" s="66">
        <v>0.1999675173031556</v>
      </c>
      <c r="AB97" s="66">
        <v>0.69234570680628271</v>
      </c>
      <c r="AC97" s="69">
        <v>52782.044172767339</v>
      </c>
      <c r="AD97" s="70">
        <f t="shared" si="29"/>
        <v>31255.7019</v>
      </c>
      <c r="AE97" s="71">
        <v>18097.297297297297</v>
      </c>
      <c r="AF97" s="71">
        <f t="shared" si="30"/>
        <v>13158.404602702703</v>
      </c>
      <c r="AH97" s="72">
        <f t="shared" si="31"/>
        <v>8423.5394328097718</v>
      </c>
      <c r="AI97" s="72">
        <f t="shared" si="32"/>
        <v>-42023.539432809775</v>
      </c>
      <c r="AJ97" s="72">
        <f t="shared" si="33"/>
        <v>-18023.539432809772</v>
      </c>
      <c r="AK97" s="73">
        <f t="shared" si="34"/>
        <v>-18023.539432809772</v>
      </c>
      <c r="AL97" s="73">
        <f t="shared" si="35"/>
        <v>-24023.539432809772</v>
      </c>
      <c r="AM97" s="73">
        <f t="shared" si="36"/>
        <v>-28865.134830107072</v>
      </c>
      <c r="AN97" s="73">
        <f t="shared" si="37"/>
        <v>-4865.1348301070684</v>
      </c>
      <c r="AO97" s="73">
        <f t="shared" si="38"/>
        <v>-4865.1348301070684</v>
      </c>
      <c r="AP97" s="73">
        <f t="shared" si="39"/>
        <v>-10865.134830107068</v>
      </c>
    </row>
    <row r="98" spans="1:42" x14ac:dyDescent="0.25">
      <c r="A98" t="s">
        <v>226</v>
      </c>
      <c r="B98" t="s">
        <v>224</v>
      </c>
      <c r="C98" t="s">
        <v>110</v>
      </c>
      <c r="D98">
        <v>1</v>
      </c>
      <c r="E98">
        <v>900</v>
      </c>
      <c r="F98" s="65">
        <f t="shared" si="20"/>
        <v>0.97297297297297303</v>
      </c>
      <c r="G98" s="4">
        <f t="shared" si="21"/>
        <v>10508.108108108108</v>
      </c>
      <c r="H98">
        <v>139</v>
      </c>
      <c r="I98">
        <v>0.55069999999999997</v>
      </c>
      <c r="J98">
        <v>89</v>
      </c>
      <c r="K98">
        <v>177</v>
      </c>
      <c r="L98">
        <f t="shared" si="22"/>
        <v>88</v>
      </c>
      <c r="M98">
        <f t="shared" si="23"/>
        <v>50</v>
      </c>
      <c r="N98" s="66">
        <f t="shared" si="24"/>
        <v>0.55454545454545456</v>
      </c>
      <c r="O98" s="66">
        <v>0.55069999999999997</v>
      </c>
      <c r="P98" s="66">
        <v>100</v>
      </c>
      <c r="Q98" s="67">
        <f t="shared" si="25"/>
        <v>0.2</v>
      </c>
      <c r="R98" s="67">
        <f t="shared" si="26"/>
        <v>0.69232000000000005</v>
      </c>
      <c r="S98" s="68">
        <f t="shared" si="27"/>
        <v>25269.68</v>
      </c>
      <c r="T98" s="68">
        <f t="shared" si="28"/>
        <v>15161.807999999999</v>
      </c>
      <c r="U98">
        <v>89</v>
      </c>
      <c r="V98" s="66">
        <v>110</v>
      </c>
      <c r="W98" s="66">
        <v>78</v>
      </c>
      <c r="X98" s="66">
        <v>-69.497093757897403</v>
      </c>
      <c r="Y98" s="66">
        <v>98.114227950467537</v>
      </c>
      <c r="Z98" s="66">
        <v>98.114227950467537</v>
      </c>
      <c r="AA98" s="66">
        <v>0.18285661773152306</v>
      </c>
      <c r="AB98" s="66">
        <v>0.7058872727272727</v>
      </c>
      <c r="AC98" s="69">
        <v>25279.01844604958</v>
      </c>
      <c r="AD98" s="70">
        <f t="shared" si="29"/>
        <v>15161.807999999999</v>
      </c>
      <c r="AE98" s="71">
        <v>10508.108108108108</v>
      </c>
      <c r="AF98" s="71">
        <f t="shared" si="30"/>
        <v>4653.6998918918907</v>
      </c>
      <c r="AH98" s="72">
        <f t="shared" si="31"/>
        <v>8588.2951515151526</v>
      </c>
      <c r="AI98" s="72">
        <f t="shared" si="32"/>
        <v>-42188.295151515151</v>
      </c>
      <c r="AJ98" s="72">
        <f t="shared" si="33"/>
        <v>-18188.295151515151</v>
      </c>
      <c r="AK98" s="73">
        <f t="shared" si="34"/>
        <v>-18188.295151515151</v>
      </c>
      <c r="AL98" s="73">
        <f t="shared" si="35"/>
        <v>-24188.295151515151</v>
      </c>
      <c r="AM98" s="73">
        <f t="shared" si="36"/>
        <v>-37534.59525962326</v>
      </c>
      <c r="AN98" s="73">
        <f t="shared" si="37"/>
        <v>-13534.59525962326</v>
      </c>
      <c r="AO98" s="73">
        <f t="shared" si="38"/>
        <v>-13534.59525962326</v>
      </c>
      <c r="AP98" s="73">
        <f t="shared" si="39"/>
        <v>-19534.59525962326</v>
      </c>
    </row>
    <row r="99" spans="1:42" x14ac:dyDescent="0.25">
      <c r="A99" t="s">
        <v>227</v>
      </c>
      <c r="B99" t="s">
        <v>224</v>
      </c>
      <c r="C99" t="s">
        <v>110</v>
      </c>
      <c r="D99">
        <v>2</v>
      </c>
      <c r="E99">
        <v>1325</v>
      </c>
      <c r="F99" s="65">
        <f t="shared" si="20"/>
        <v>0.97297297297297303</v>
      </c>
      <c r="G99" s="4">
        <f t="shared" si="21"/>
        <v>15470.270270270272</v>
      </c>
      <c r="H99">
        <v>283</v>
      </c>
      <c r="I99">
        <v>0.29320000000000002</v>
      </c>
      <c r="J99">
        <v>161</v>
      </c>
      <c r="K99">
        <v>319</v>
      </c>
      <c r="L99">
        <f t="shared" si="22"/>
        <v>158</v>
      </c>
      <c r="M99">
        <f t="shared" si="23"/>
        <v>122</v>
      </c>
      <c r="N99" s="66">
        <f t="shared" si="24"/>
        <v>0.71772151898734182</v>
      </c>
      <c r="O99" s="66">
        <v>0.29320000000000002</v>
      </c>
      <c r="P99" s="66">
        <v>161</v>
      </c>
      <c r="Q99" s="67">
        <f t="shared" si="25"/>
        <v>0.1</v>
      </c>
      <c r="R99" s="67">
        <f t="shared" si="26"/>
        <v>0.77146000000000003</v>
      </c>
      <c r="S99" s="68">
        <f t="shared" si="27"/>
        <v>45334.846900000004</v>
      </c>
      <c r="T99" s="68">
        <f t="shared" si="28"/>
        <v>27200.908140000003</v>
      </c>
      <c r="U99">
        <v>161</v>
      </c>
      <c r="V99" s="66">
        <v>197.5</v>
      </c>
      <c r="W99" s="66">
        <v>141.25</v>
      </c>
      <c r="X99" s="66">
        <v>-124.7788728834976</v>
      </c>
      <c r="Y99" s="66">
        <v>176.76190927470307</v>
      </c>
      <c r="Z99" s="66">
        <v>176.76190927470307</v>
      </c>
      <c r="AA99" s="66">
        <v>0.17980713556811681</v>
      </c>
      <c r="AB99" s="66">
        <v>0.70830063291139234</v>
      </c>
      <c r="AC99" s="69">
        <v>45698.208858072881</v>
      </c>
      <c r="AD99" s="70">
        <f t="shared" si="29"/>
        <v>27200.908140000003</v>
      </c>
      <c r="AE99" s="71">
        <v>15470.270270270272</v>
      </c>
      <c r="AF99" s="71">
        <f t="shared" si="30"/>
        <v>11730.637869729731</v>
      </c>
      <c r="AH99" s="72">
        <f t="shared" si="31"/>
        <v>8617.6577004219416</v>
      </c>
      <c r="AI99" s="72">
        <f t="shared" si="32"/>
        <v>-42217.657700421943</v>
      </c>
      <c r="AJ99" s="72">
        <f t="shared" si="33"/>
        <v>-18217.657700421943</v>
      </c>
      <c r="AK99" s="73">
        <f t="shared" si="34"/>
        <v>-18217.657700421943</v>
      </c>
      <c r="AL99" s="73">
        <f t="shared" si="35"/>
        <v>-24217.657700421943</v>
      </c>
      <c r="AM99" s="73">
        <f t="shared" si="36"/>
        <v>-30487.01983069221</v>
      </c>
      <c r="AN99" s="73">
        <f t="shared" si="37"/>
        <v>-6487.0198306922121</v>
      </c>
      <c r="AO99" s="73">
        <f t="shared" si="38"/>
        <v>-6487.0198306922121</v>
      </c>
      <c r="AP99" s="73">
        <f t="shared" si="39"/>
        <v>-12487.019830692212</v>
      </c>
    </row>
    <row r="100" spans="1:42" x14ac:dyDescent="0.25">
      <c r="A100" t="s">
        <v>228</v>
      </c>
      <c r="B100" t="s">
        <v>229</v>
      </c>
      <c r="C100" t="s">
        <v>107</v>
      </c>
      <c r="D100">
        <v>1</v>
      </c>
      <c r="E100">
        <v>925</v>
      </c>
      <c r="F100" s="65">
        <f t="shared" si="20"/>
        <v>0.97297297297297303</v>
      </c>
      <c r="G100" s="4">
        <f t="shared" si="21"/>
        <v>10800</v>
      </c>
      <c r="H100">
        <v>207</v>
      </c>
      <c r="I100">
        <v>0.41639999999999999</v>
      </c>
      <c r="J100">
        <v>125</v>
      </c>
      <c r="K100">
        <v>288</v>
      </c>
      <c r="L100">
        <f t="shared" si="22"/>
        <v>163</v>
      </c>
      <c r="M100">
        <f t="shared" si="23"/>
        <v>82</v>
      </c>
      <c r="N100" s="66">
        <f t="shared" si="24"/>
        <v>0.50245398773006145</v>
      </c>
      <c r="O100" s="66">
        <v>0.41639999999999999</v>
      </c>
      <c r="P100" s="66">
        <v>125</v>
      </c>
      <c r="Q100" s="67">
        <f t="shared" si="25"/>
        <v>0.1</v>
      </c>
      <c r="R100" s="67">
        <f t="shared" si="26"/>
        <v>0.77146000000000003</v>
      </c>
      <c r="S100" s="68">
        <f t="shared" si="27"/>
        <v>35197.862500000003</v>
      </c>
      <c r="T100" s="68">
        <f t="shared" si="28"/>
        <v>21118.717500000002</v>
      </c>
      <c r="U100">
        <v>125</v>
      </c>
      <c r="V100" s="66">
        <v>203.75</v>
      </c>
      <c r="W100" s="66">
        <v>104.625</v>
      </c>
      <c r="X100" s="66">
        <v>-128.72757139246903</v>
      </c>
      <c r="Y100" s="66">
        <v>161.80817222643415</v>
      </c>
      <c r="Z100" s="66">
        <v>161.80817222643415</v>
      </c>
      <c r="AA100" s="66">
        <v>0.28065360601930872</v>
      </c>
      <c r="AB100" s="66">
        <v>0.62849073619631912</v>
      </c>
      <c r="AC100" s="69">
        <v>37118.652109087925</v>
      </c>
      <c r="AD100" s="70">
        <f t="shared" si="29"/>
        <v>21118.717500000002</v>
      </c>
      <c r="AE100" s="71">
        <v>10800</v>
      </c>
      <c r="AF100" s="71">
        <f t="shared" si="30"/>
        <v>10318.717500000002</v>
      </c>
      <c r="AH100" s="72">
        <f t="shared" si="31"/>
        <v>7646.6372903885504</v>
      </c>
      <c r="AI100" s="72">
        <f t="shared" si="32"/>
        <v>-41246.637290388549</v>
      </c>
      <c r="AJ100" s="72">
        <f t="shared" si="33"/>
        <v>-17246.637290388549</v>
      </c>
      <c r="AK100" s="73">
        <f t="shared" si="34"/>
        <v>-17246.637290388549</v>
      </c>
      <c r="AL100" s="73">
        <f t="shared" si="35"/>
        <v>-23246.637290388549</v>
      </c>
      <c r="AM100" s="73">
        <f t="shared" si="36"/>
        <v>-30927.919790388547</v>
      </c>
      <c r="AN100" s="73">
        <f t="shared" si="37"/>
        <v>-6927.919790388547</v>
      </c>
      <c r="AO100" s="73">
        <f t="shared" si="38"/>
        <v>-6927.919790388547</v>
      </c>
      <c r="AP100" s="73">
        <f t="shared" si="39"/>
        <v>-12927.919790388547</v>
      </c>
    </row>
    <row r="101" spans="1:42" x14ac:dyDescent="0.25">
      <c r="A101" t="s">
        <v>230</v>
      </c>
      <c r="B101" t="s">
        <v>229</v>
      </c>
      <c r="C101" t="s">
        <v>107</v>
      </c>
      <c r="D101">
        <v>2</v>
      </c>
      <c r="E101">
        <v>1350</v>
      </c>
      <c r="F101" s="65">
        <f t="shared" si="20"/>
        <v>0.97297297297297303</v>
      </c>
      <c r="G101" s="4">
        <f t="shared" si="21"/>
        <v>15762.162162162163</v>
      </c>
      <c r="H101">
        <v>224</v>
      </c>
      <c r="I101">
        <v>0.4849</v>
      </c>
      <c r="J101">
        <v>119</v>
      </c>
      <c r="K101">
        <v>360</v>
      </c>
      <c r="L101">
        <f t="shared" si="22"/>
        <v>241</v>
      </c>
      <c r="M101">
        <f t="shared" si="23"/>
        <v>105</v>
      </c>
      <c r="N101" s="66">
        <f t="shared" si="24"/>
        <v>0.44854771784232361</v>
      </c>
      <c r="O101" s="66">
        <v>0.4849</v>
      </c>
      <c r="P101" s="66">
        <v>119</v>
      </c>
      <c r="Q101" s="67">
        <f t="shared" si="25"/>
        <v>0.1</v>
      </c>
      <c r="R101" s="67">
        <f t="shared" si="26"/>
        <v>0.77146000000000003</v>
      </c>
      <c r="S101" s="68">
        <f t="shared" si="27"/>
        <v>33508.365100000003</v>
      </c>
      <c r="T101" s="68">
        <f t="shared" si="28"/>
        <v>20105.019060000002</v>
      </c>
      <c r="U101">
        <v>119</v>
      </c>
      <c r="V101" s="66">
        <v>301.25</v>
      </c>
      <c r="W101" s="66">
        <v>88.875</v>
      </c>
      <c r="X101" s="66">
        <v>-190.32726813242357</v>
      </c>
      <c r="Y101" s="66">
        <v>206.32987427343951</v>
      </c>
      <c r="Z101" s="66">
        <v>206.32987427343951</v>
      </c>
      <c r="AA101" s="66">
        <v>0.38989169883299424</v>
      </c>
      <c r="AB101" s="66">
        <v>0.54203970954356839</v>
      </c>
      <c r="AC101" s="69">
        <v>40821.229569287687</v>
      </c>
      <c r="AD101" s="70">
        <f t="shared" si="29"/>
        <v>20105.019060000002</v>
      </c>
      <c r="AE101" s="71">
        <v>15762.162162162163</v>
      </c>
      <c r="AF101" s="71">
        <f t="shared" si="30"/>
        <v>4342.8568978378389</v>
      </c>
      <c r="AH101" s="72">
        <f t="shared" si="31"/>
        <v>6594.816466113416</v>
      </c>
      <c r="AI101" s="72">
        <f t="shared" si="32"/>
        <v>-40194.816466113414</v>
      </c>
      <c r="AJ101" s="72">
        <f t="shared" si="33"/>
        <v>-16194.816466113416</v>
      </c>
      <c r="AK101" s="73">
        <f t="shared" si="34"/>
        <v>-16194.816466113416</v>
      </c>
      <c r="AL101" s="73">
        <f t="shared" si="35"/>
        <v>-22194.816466113414</v>
      </c>
      <c r="AM101" s="73">
        <f t="shared" si="36"/>
        <v>-35851.959568275575</v>
      </c>
      <c r="AN101" s="73">
        <f t="shared" si="37"/>
        <v>-11851.959568275577</v>
      </c>
      <c r="AO101" s="73">
        <f t="shared" si="38"/>
        <v>-11851.959568275577</v>
      </c>
      <c r="AP101" s="73">
        <f t="shared" si="39"/>
        <v>-17851.959568275575</v>
      </c>
    </row>
    <row r="102" spans="1:42" x14ac:dyDescent="0.25">
      <c r="A102" t="s">
        <v>231</v>
      </c>
      <c r="B102" t="s">
        <v>229</v>
      </c>
      <c r="C102" t="s">
        <v>110</v>
      </c>
      <c r="D102">
        <v>1</v>
      </c>
      <c r="E102">
        <v>709</v>
      </c>
      <c r="F102" s="65">
        <f t="shared" si="20"/>
        <v>0.97297297297297303</v>
      </c>
      <c r="G102" s="4">
        <f t="shared" si="21"/>
        <v>8278.0540540540551</v>
      </c>
      <c r="H102">
        <v>158</v>
      </c>
      <c r="I102">
        <v>0.22189999999999999</v>
      </c>
      <c r="J102">
        <v>86</v>
      </c>
      <c r="K102">
        <v>192</v>
      </c>
      <c r="L102">
        <f t="shared" si="22"/>
        <v>106</v>
      </c>
      <c r="M102">
        <f t="shared" si="23"/>
        <v>72</v>
      </c>
      <c r="N102" s="66">
        <f t="shared" si="24"/>
        <v>0.64339622641509431</v>
      </c>
      <c r="O102" s="66">
        <v>0.22189999999999999</v>
      </c>
      <c r="P102" s="66">
        <v>100</v>
      </c>
      <c r="Q102" s="67">
        <f t="shared" si="25"/>
        <v>0.20566037735849058</v>
      </c>
      <c r="R102" s="67">
        <f t="shared" si="26"/>
        <v>0.68784037735849057</v>
      </c>
      <c r="S102" s="68">
        <f t="shared" si="27"/>
        <v>25106.173773584906</v>
      </c>
      <c r="T102" s="68">
        <f t="shared" si="28"/>
        <v>15063.704264150943</v>
      </c>
      <c r="U102">
        <v>86</v>
      </c>
      <c r="V102" s="66">
        <v>132.5</v>
      </c>
      <c r="W102" s="66">
        <v>72.75</v>
      </c>
      <c r="X102" s="66">
        <v>-83.712408390194597</v>
      </c>
      <c r="Y102" s="66">
        <v>107.58077457669954</v>
      </c>
      <c r="Z102" s="66">
        <v>107.58077457669954</v>
      </c>
      <c r="AA102" s="66">
        <v>0.26287377039018522</v>
      </c>
      <c r="AB102" s="66">
        <v>0.6425616981132074</v>
      </c>
      <c r="AC102" s="69">
        <v>25231.45909666345</v>
      </c>
      <c r="AD102" s="70">
        <f t="shared" si="29"/>
        <v>15063.704264150943</v>
      </c>
      <c r="AE102" s="71">
        <v>8278.0540540540551</v>
      </c>
      <c r="AF102" s="71">
        <f t="shared" si="30"/>
        <v>6785.6502100968883</v>
      </c>
      <c r="AH102" s="72">
        <f t="shared" si="31"/>
        <v>7817.8339937106903</v>
      </c>
      <c r="AI102" s="72">
        <f t="shared" si="32"/>
        <v>-41417.833993710694</v>
      </c>
      <c r="AJ102" s="72">
        <f t="shared" si="33"/>
        <v>-17417.83399371069</v>
      </c>
      <c r="AK102" s="73">
        <f t="shared" si="34"/>
        <v>-17417.83399371069</v>
      </c>
      <c r="AL102" s="73">
        <f t="shared" si="35"/>
        <v>-23417.83399371069</v>
      </c>
      <c r="AM102" s="73">
        <f t="shared" si="36"/>
        <v>-34632.183783613807</v>
      </c>
      <c r="AN102" s="73">
        <f t="shared" si="37"/>
        <v>-10632.183783613802</v>
      </c>
      <c r="AO102" s="73">
        <f t="shared" si="38"/>
        <v>-10632.183783613802</v>
      </c>
      <c r="AP102" s="73">
        <f t="shared" si="39"/>
        <v>-16632.1837836138</v>
      </c>
    </row>
    <row r="103" spans="1:42" x14ac:dyDescent="0.25">
      <c r="A103" t="s">
        <v>232</v>
      </c>
      <c r="B103" t="s">
        <v>229</v>
      </c>
      <c r="C103" t="s">
        <v>110</v>
      </c>
      <c r="D103">
        <v>2</v>
      </c>
      <c r="E103">
        <v>869</v>
      </c>
      <c r="F103" s="65">
        <f t="shared" si="20"/>
        <v>0.97297297297297303</v>
      </c>
      <c r="G103" s="4">
        <f t="shared" si="21"/>
        <v>10146.162162162163</v>
      </c>
      <c r="H103">
        <v>246</v>
      </c>
      <c r="I103">
        <v>0.38900000000000001</v>
      </c>
      <c r="J103">
        <v>135</v>
      </c>
      <c r="K103">
        <v>305</v>
      </c>
      <c r="L103">
        <f t="shared" si="22"/>
        <v>170</v>
      </c>
      <c r="M103">
        <f t="shared" si="23"/>
        <v>111</v>
      </c>
      <c r="N103" s="66">
        <f t="shared" si="24"/>
        <v>0.62235294117647066</v>
      </c>
      <c r="O103" s="66">
        <v>0.38900000000000001</v>
      </c>
      <c r="P103" s="66">
        <v>135</v>
      </c>
      <c r="Q103" s="67">
        <f t="shared" si="25"/>
        <v>0.1</v>
      </c>
      <c r="R103" s="67">
        <f t="shared" si="26"/>
        <v>0.77146000000000003</v>
      </c>
      <c r="S103" s="68">
        <f t="shared" si="27"/>
        <v>38013.691500000001</v>
      </c>
      <c r="T103" s="68">
        <f t="shared" si="28"/>
        <v>22808.214899999999</v>
      </c>
      <c r="U103">
        <v>135</v>
      </c>
      <c r="V103" s="66">
        <v>212.5</v>
      </c>
      <c r="W103" s="66">
        <v>113.75</v>
      </c>
      <c r="X103" s="66">
        <v>-134.25574930502907</v>
      </c>
      <c r="Y103" s="66">
        <v>171.07294035885772</v>
      </c>
      <c r="Z103" s="66">
        <v>171.07294035885772</v>
      </c>
      <c r="AA103" s="66">
        <v>0.2697550134534481</v>
      </c>
      <c r="AB103" s="66">
        <v>0.63711588235294125</v>
      </c>
      <c r="AC103" s="69">
        <v>39782.549880357692</v>
      </c>
      <c r="AD103" s="70">
        <f t="shared" si="29"/>
        <v>22808.214899999999</v>
      </c>
      <c r="AE103" s="71">
        <v>10146.162162162163</v>
      </c>
      <c r="AF103" s="71">
        <f t="shared" si="30"/>
        <v>12662.052737837836</v>
      </c>
      <c r="AH103" s="72">
        <f t="shared" si="31"/>
        <v>7751.5765686274517</v>
      </c>
      <c r="AI103" s="72">
        <f t="shared" si="32"/>
        <v>-41351.576568627454</v>
      </c>
      <c r="AJ103" s="72">
        <f t="shared" si="33"/>
        <v>-17351.576568627454</v>
      </c>
      <c r="AK103" s="73">
        <f t="shared" si="34"/>
        <v>-17351.576568627454</v>
      </c>
      <c r="AL103" s="73">
        <f t="shared" si="35"/>
        <v>-23351.576568627454</v>
      </c>
      <c r="AM103" s="73">
        <f t="shared" si="36"/>
        <v>-28689.523830789618</v>
      </c>
      <c r="AN103" s="73">
        <f t="shared" si="37"/>
        <v>-4689.5238307896179</v>
      </c>
      <c r="AO103" s="73">
        <f t="shared" si="38"/>
        <v>-4689.5238307896179</v>
      </c>
      <c r="AP103" s="73">
        <f t="shared" si="39"/>
        <v>-10689.523830789618</v>
      </c>
    </row>
    <row r="104" spans="1:42" x14ac:dyDescent="0.25">
      <c r="A104" t="s">
        <v>233</v>
      </c>
      <c r="B104" t="s">
        <v>234</v>
      </c>
      <c r="C104" t="s">
        <v>107</v>
      </c>
      <c r="D104">
        <v>1</v>
      </c>
      <c r="E104">
        <v>3000</v>
      </c>
      <c r="F104" s="65">
        <f t="shared" si="20"/>
        <v>0.97297297297297303</v>
      </c>
      <c r="G104" s="4">
        <f t="shared" si="21"/>
        <v>35027.027027027027</v>
      </c>
      <c r="H104">
        <v>343</v>
      </c>
      <c r="I104">
        <v>0.58079999999999998</v>
      </c>
      <c r="J104">
        <v>158</v>
      </c>
      <c r="K104">
        <v>706</v>
      </c>
      <c r="L104">
        <f t="shared" si="22"/>
        <v>548</v>
      </c>
      <c r="M104">
        <f t="shared" si="23"/>
        <v>185</v>
      </c>
      <c r="N104" s="66">
        <f t="shared" si="24"/>
        <v>0.37007299270072991</v>
      </c>
      <c r="O104" s="66">
        <v>0.58079999999999998</v>
      </c>
      <c r="P104" s="66">
        <v>158</v>
      </c>
      <c r="Q104" s="67">
        <f t="shared" si="25"/>
        <v>0.1</v>
      </c>
      <c r="R104" s="67">
        <f t="shared" si="26"/>
        <v>0.77146000000000003</v>
      </c>
      <c r="S104" s="68">
        <f t="shared" si="27"/>
        <v>44490.0982</v>
      </c>
      <c r="T104" s="68">
        <f t="shared" si="28"/>
        <v>26694.058919999999</v>
      </c>
      <c r="U104">
        <v>158</v>
      </c>
      <c r="V104" s="66">
        <v>685</v>
      </c>
      <c r="W104" s="66">
        <v>89.5</v>
      </c>
      <c r="X104" s="66">
        <v>-432.77735658327015</v>
      </c>
      <c r="Y104" s="66">
        <v>412.87041950972957</v>
      </c>
      <c r="Z104" s="66">
        <v>412.87041950972957</v>
      </c>
      <c r="AA104" s="66">
        <v>0.47207360512369279</v>
      </c>
      <c r="AB104" s="66">
        <v>0.47700094890510958</v>
      </c>
      <c r="AC104" s="69">
        <v>71882.947386561966</v>
      </c>
      <c r="AD104" s="70">
        <f t="shared" si="29"/>
        <v>26694.058919999999</v>
      </c>
      <c r="AE104" s="71">
        <v>35027.027027027027</v>
      </c>
      <c r="AF104" s="71">
        <f t="shared" si="30"/>
        <v>-8332.9681070270271</v>
      </c>
      <c r="AH104" s="72">
        <f t="shared" si="31"/>
        <v>5803.5115450121666</v>
      </c>
      <c r="AI104" s="72">
        <f t="shared" si="32"/>
        <v>-39403.511545012167</v>
      </c>
      <c r="AJ104" s="72">
        <f t="shared" si="33"/>
        <v>-15403.511545012167</v>
      </c>
      <c r="AK104" s="73">
        <f t="shared" si="34"/>
        <v>-15403.511545012167</v>
      </c>
      <c r="AL104" s="73">
        <f t="shared" si="35"/>
        <v>-21403.511545012167</v>
      </c>
      <c r="AM104" s="73">
        <f t="shared" si="36"/>
        <v>-47736.479652039197</v>
      </c>
      <c r="AN104" s="73">
        <f t="shared" si="37"/>
        <v>-23736.479652039194</v>
      </c>
      <c r="AO104" s="73">
        <f t="shared" si="38"/>
        <v>-23736.479652039194</v>
      </c>
      <c r="AP104" s="73">
        <f t="shared" si="39"/>
        <v>-29736.479652039194</v>
      </c>
    </row>
    <row r="105" spans="1:42" x14ac:dyDescent="0.25">
      <c r="A105" t="s">
        <v>235</v>
      </c>
      <c r="B105" t="s">
        <v>234</v>
      </c>
      <c r="C105" t="s">
        <v>107</v>
      </c>
      <c r="D105">
        <v>2</v>
      </c>
      <c r="E105">
        <v>4000</v>
      </c>
      <c r="F105" s="65">
        <f t="shared" si="20"/>
        <v>0.97297297297297303</v>
      </c>
      <c r="G105" s="4">
        <f t="shared" si="21"/>
        <v>46702.702702702707</v>
      </c>
      <c r="H105">
        <v>739</v>
      </c>
      <c r="I105">
        <v>1.9199999999999998E-2</v>
      </c>
      <c r="J105">
        <v>306</v>
      </c>
      <c r="K105">
        <v>781</v>
      </c>
      <c r="L105">
        <f t="shared" si="22"/>
        <v>475</v>
      </c>
      <c r="M105">
        <f t="shared" si="23"/>
        <v>433</v>
      </c>
      <c r="N105" s="66">
        <f t="shared" si="24"/>
        <v>0.82926315789473692</v>
      </c>
      <c r="O105" s="66">
        <v>1.9199999999999998E-2</v>
      </c>
      <c r="P105" s="66">
        <v>306</v>
      </c>
      <c r="Q105" s="67">
        <f t="shared" si="25"/>
        <v>0.1</v>
      </c>
      <c r="R105" s="67">
        <f t="shared" si="26"/>
        <v>0.77146000000000003</v>
      </c>
      <c r="S105" s="68">
        <f t="shared" si="27"/>
        <v>86164.367400000003</v>
      </c>
      <c r="T105" s="68">
        <f t="shared" si="28"/>
        <v>51698.620439999999</v>
      </c>
      <c r="U105">
        <v>306</v>
      </c>
      <c r="V105" s="66">
        <v>593.75</v>
      </c>
      <c r="W105" s="66">
        <v>246.625</v>
      </c>
      <c r="X105" s="66">
        <v>-375.12635835228707</v>
      </c>
      <c r="Y105" s="66">
        <v>442.3949804144554</v>
      </c>
      <c r="Z105" s="66">
        <v>442.3949804144554</v>
      </c>
      <c r="AA105" s="66">
        <v>0.32971786175066176</v>
      </c>
      <c r="AB105" s="66">
        <v>0.58966128421052633</v>
      </c>
      <c r="AC105" s="69">
        <v>95215.065182009625</v>
      </c>
      <c r="AD105" s="70">
        <f t="shared" si="29"/>
        <v>51698.620439999999</v>
      </c>
      <c r="AE105" s="71">
        <v>46702.702702702707</v>
      </c>
      <c r="AF105" s="71">
        <f t="shared" si="30"/>
        <v>4995.9177372972918</v>
      </c>
      <c r="AH105" s="72">
        <f t="shared" si="31"/>
        <v>7174.2122912280702</v>
      </c>
      <c r="AI105" s="72">
        <f t="shared" si="32"/>
        <v>-40774.212291228068</v>
      </c>
      <c r="AJ105" s="72">
        <f t="shared" si="33"/>
        <v>-16774.212291228068</v>
      </c>
      <c r="AK105" s="73">
        <f t="shared" si="34"/>
        <v>-16774.212291228068</v>
      </c>
      <c r="AL105" s="73">
        <f t="shared" si="35"/>
        <v>-22774.212291228068</v>
      </c>
      <c r="AM105" s="73">
        <f t="shared" si="36"/>
        <v>-35778.294553930777</v>
      </c>
      <c r="AN105" s="73">
        <f t="shared" si="37"/>
        <v>-11778.294553930777</v>
      </c>
      <c r="AO105" s="73">
        <f t="shared" si="38"/>
        <v>-11778.294553930777</v>
      </c>
      <c r="AP105" s="73">
        <f t="shared" si="39"/>
        <v>-17778.294553930777</v>
      </c>
    </row>
    <row r="106" spans="1:42" x14ac:dyDescent="0.25">
      <c r="A106" t="s">
        <v>236</v>
      </c>
      <c r="B106" t="s">
        <v>234</v>
      </c>
      <c r="C106" t="s">
        <v>110</v>
      </c>
      <c r="D106">
        <v>1</v>
      </c>
      <c r="E106">
        <v>2295</v>
      </c>
      <c r="F106" s="65">
        <f t="shared" si="20"/>
        <v>0.97297297297297303</v>
      </c>
      <c r="G106" s="4">
        <f t="shared" si="21"/>
        <v>26795.675675675677</v>
      </c>
      <c r="H106">
        <v>270</v>
      </c>
      <c r="I106">
        <v>0.46850000000000003</v>
      </c>
      <c r="J106">
        <v>100</v>
      </c>
      <c r="K106">
        <v>469</v>
      </c>
      <c r="L106">
        <f t="shared" si="22"/>
        <v>369</v>
      </c>
      <c r="M106">
        <f t="shared" si="23"/>
        <v>170</v>
      </c>
      <c r="N106" s="66">
        <f t="shared" si="24"/>
        <v>0.46856368563685635</v>
      </c>
      <c r="O106" s="66">
        <v>0.46850000000000003</v>
      </c>
      <c r="P106" s="66">
        <v>100</v>
      </c>
      <c r="Q106" s="67">
        <f t="shared" si="25"/>
        <v>0.1</v>
      </c>
      <c r="R106" s="67">
        <f t="shared" si="26"/>
        <v>0.77146000000000003</v>
      </c>
      <c r="S106" s="68">
        <f t="shared" si="27"/>
        <v>28158.29</v>
      </c>
      <c r="T106" s="68">
        <f t="shared" si="28"/>
        <v>16894.973999999998</v>
      </c>
      <c r="U106">
        <v>100</v>
      </c>
      <c r="V106" s="66">
        <v>461.25</v>
      </c>
      <c r="W106" s="66">
        <v>53.875</v>
      </c>
      <c r="X106" s="66">
        <v>-291.41394996209249</v>
      </c>
      <c r="Y106" s="66">
        <v>274.81420583775588</v>
      </c>
      <c r="Z106" s="66">
        <v>274.81420583775588</v>
      </c>
      <c r="AA106" s="66">
        <v>0.47900098826613741</v>
      </c>
      <c r="AB106" s="66">
        <v>0.47151861788617888</v>
      </c>
      <c r="AC106" s="69">
        <v>47296.705296918881</v>
      </c>
      <c r="AD106" s="70">
        <f t="shared" si="29"/>
        <v>16894.973999999998</v>
      </c>
      <c r="AE106" s="71">
        <v>26795.675675675677</v>
      </c>
      <c r="AF106" s="71">
        <f t="shared" si="30"/>
        <v>-9900.7016756756784</v>
      </c>
      <c r="AH106" s="72">
        <f t="shared" si="31"/>
        <v>5736.8098509485098</v>
      </c>
      <c r="AI106" s="72">
        <f t="shared" si="32"/>
        <v>-39336.809850948513</v>
      </c>
      <c r="AJ106" s="72">
        <f t="shared" si="33"/>
        <v>-15336.80985094851</v>
      </c>
      <c r="AK106" s="73">
        <f t="shared" si="34"/>
        <v>-15336.80985094851</v>
      </c>
      <c r="AL106" s="73">
        <f t="shared" si="35"/>
        <v>-21336.80985094851</v>
      </c>
      <c r="AM106" s="73">
        <f t="shared" si="36"/>
        <v>-49237.511526624192</v>
      </c>
      <c r="AN106" s="73">
        <f t="shared" si="37"/>
        <v>-25237.511526624188</v>
      </c>
      <c r="AO106" s="73">
        <f t="shared" si="38"/>
        <v>-25237.511526624188</v>
      </c>
      <c r="AP106" s="73">
        <f t="shared" si="39"/>
        <v>-31237.511526624188</v>
      </c>
    </row>
    <row r="107" spans="1:42" x14ac:dyDescent="0.25">
      <c r="A107" t="s">
        <v>237</v>
      </c>
      <c r="B107" t="s">
        <v>234</v>
      </c>
      <c r="C107" t="s">
        <v>110</v>
      </c>
      <c r="D107">
        <v>2</v>
      </c>
      <c r="E107">
        <v>2695</v>
      </c>
      <c r="F107" s="65">
        <f t="shared" si="20"/>
        <v>0.97297297297297303</v>
      </c>
      <c r="G107" s="4">
        <f t="shared" si="21"/>
        <v>31465.945945945947</v>
      </c>
      <c r="H107">
        <v>443</v>
      </c>
      <c r="I107">
        <v>0.2356</v>
      </c>
      <c r="J107">
        <v>265</v>
      </c>
      <c r="K107">
        <v>534</v>
      </c>
      <c r="L107">
        <f t="shared" si="22"/>
        <v>269</v>
      </c>
      <c r="M107">
        <f t="shared" si="23"/>
        <v>178</v>
      </c>
      <c r="N107" s="66">
        <f t="shared" si="24"/>
        <v>0.6293680297397769</v>
      </c>
      <c r="O107" s="66">
        <v>0.2356</v>
      </c>
      <c r="P107" s="66">
        <v>265</v>
      </c>
      <c r="Q107" s="67">
        <f t="shared" si="25"/>
        <v>0.1</v>
      </c>
      <c r="R107" s="67">
        <f t="shared" si="26"/>
        <v>0.77146000000000003</v>
      </c>
      <c r="S107" s="68">
        <f t="shared" si="27"/>
        <v>74619.468500000003</v>
      </c>
      <c r="T107" s="68">
        <f t="shared" si="28"/>
        <v>44771.681100000002</v>
      </c>
      <c r="U107">
        <v>265</v>
      </c>
      <c r="V107" s="66">
        <v>336.25</v>
      </c>
      <c r="W107" s="66">
        <v>231.375</v>
      </c>
      <c r="X107" s="66">
        <v>-212.43997978266364</v>
      </c>
      <c r="Y107" s="66">
        <v>296.38894680313371</v>
      </c>
      <c r="Z107" s="66">
        <v>296.38894680313371</v>
      </c>
      <c r="AA107" s="66">
        <v>0.19335002766731213</v>
      </c>
      <c r="AB107" s="66">
        <v>0.69758278810408925</v>
      </c>
      <c r="AC107" s="69">
        <v>75465.877174070076</v>
      </c>
      <c r="AD107" s="70">
        <f t="shared" si="29"/>
        <v>44771.681100000002</v>
      </c>
      <c r="AE107" s="71">
        <v>31465.945945945947</v>
      </c>
      <c r="AF107" s="71">
        <f t="shared" si="30"/>
        <v>13305.735154054055</v>
      </c>
      <c r="AH107" s="72">
        <f t="shared" si="31"/>
        <v>8487.2572552664187</v>
      </c>
      <c r="AI107" s="72">
        <f t="shared" si="32"/>
        <v>-42087.257255266421</v>
      </c>
      <c r="AJ107" s="72">
        <f t="shared" si="33"/>
        <v>-18087.257255266421</v>
      </c>
      <c r="AK107" s="73">
        <f t="shared" si="34"/>
        <v>-18087.257255266421</v>
      </c>
      <c r="AL107" s="73">
        <f t="shared" si="35"/>
        <v>-24087.257255266421</v>
      </c>
      <c r="AM107" s="73">
        <f t="shared" si="36"/>
        <v>-28781.522101212366</v>
      </c>
      <c r="AN107" s="73">
        <f t="shared" si="37"/>
        <v>-4781.5221012123657</v>
      </c>
      <c r="AO107" s="73">
        <f t="shared" si="38"/>
        <v>-4781.5221012123657</v>
      </c>
      <c r="AP107" s="73">
        <f t="shared" si="39"/>
        <v>-10781.522101212366</v>
      </c>
    </row>
    <row r="108" spans="1:42" x14ac:dyDescent="0.25">
      <c r="A108" t="s">
        <v>238</v>
      </c>
      <c r="B108" t="s">
        <v>239</v>
      </c>
      <c r="C108" t="s">
        <v>107</v>
      </c>
      <c r="D108">
        <v>1</v>
      </c>
      <c r="E108">
        <v>3300</v>
      </c>
      <c r="F108" s="65">
        <f t="shared" si="20"/>
        <v>0.97297297297297303</v>
      </c>
      <c r="G108" s="4">
        <f t="shared" si="21"/>
        <v>38529.729729729734</v>
      </c>
      <c r="H108">
        <v>980</v>
      </c>
      <c r="I108">
        <v>0.2712</v>
      </c>
      <c r="J108">
        <v>283</v>
      </c>
      <c r="K108">
        <v>1261</v>
      </c>
      <c r="L108">
        <f t="shared" si="22"/>
        <v>978</v>
      </c>
      <c r="M108">
        <f t="shared" si="23"/>
        <v>697</v>
      </c>
      <c r="N108" s="66">
        <f t="shared" si="24"/>
        <v>0.67014314928425356</v>
      </c>
      <c r="O108" s="66">
        <v>0.2712</v>
      </c>
      <c r="P108" s="66">
        <v>283</v>
      </c>
      <c r="Q108" s="67">
        <f t="shared" si="25"/>
        <v>0.1</v>
      </c>
      <c r="R108" s="67">
        <f t="shared" si="26"/>
        <v>0.77146000000000003</v>
      </c>
      <c r="S108" s="68">
        <f t="shared" si="27"/>
        <v>79687.960700000011</v>
      </c>
      <c r="T108" s="68">
        <f t="shared" si="28"/>
        <v>47812.776420000002</v>
      </c>
      <c r="U108">
        <v>283</v>
      </c>
      <c r="V108" s="66">
        <v>1222.5</v>
      </c>
      <c r="W108" s="66">
        <v>160.75</v>
      </c>
      <c r="X108" s="66">
        <v>-772.3654283548143</v>
      </c>
      <c r="Y108" s="66">
        <v>737.34903335860508</v>
      </c>
      <c r="Z108" s="66">
        <v>737.34903335860508</v>
      </c>
      <c r="AA108" s="66">
        <v>0.47165565100908391</v>
      </c>
      <c r="AB108" s="66">
        <v>0.47733171779141104</v>
      </c>
      <c r="AC108" s="69">
        <v>128465.42945728828</v>
      </c>
      <c r="AD108" s="70">
        <f t="shared" si="29"/>
        <v>47812.776420000002</v>
      </c>
      <c r="AE108" s="71">
        <v>38529.729729729734</v>
      </c>
      <c r="AF108" s="71">
        <f t="shared" si="30"/>
        <v>9283.0466902702683</v>
      </c>
      <c r="AH108" s="72">
        <f t="shared" si="31"/>
        <v>5807.5358997955018</v>
      </c>
      <c r="AI108" s="72">
        <f t="shared" si="32"/>
        <v>-39407.535899795505</v>
      </c>
      <c r="AJ108" s="72">
        <f t="shared" si="33"/>
        <v>-15407.535899795501</v>
      </c>
      <c r="AK108" s="73">
        <f t="shared" si="34"/>
        <v>-15407.535899795501</v>
      </c>
      <c r="AL108" s="73">
        <f t="shared" si="35"/>
        <v>-21407.535899795501</v>
      </c>
      <c r="AM108" s="73">
        <f t="shared" si="36"/>
        <v>-30124.489209525236</v>
      </c>
      <c r="AN108" s="73">
        <f t="shared" si="37"/>
        <v>-6124.4892095252326</v>
      </c>
      <c r="AO108" s="73">
        <f t="shared" si="38"/>
        <v>-6124.4892095252326</v>
      </c>
      <c r="AP108" s="73">
        <f t="shared" si="39"/>
        <v>-12124.489209525233</v>
      </c>
    </row>
    <row r="109" spans="1:42" x14ac:dyDescent="0.25">
      <c r="A109" t="s">
        <v>240</v>
      </c>
      <c r="B109" t="s">
        <v>239</v>
      </c>
      <c r="C109" t="s">
        <v>107</v>
      </c>
      <c r="D109">
        <v>2</v>
      </c>
      <c r="E109">
        <v>4500</v>
      </c>
      <c r="F109" s="65">
        <f t="shared" si="20"/>
        <v>0.97297297297297303</v>
      </c>
      <c r="G109" s="4">
        <f t="shared" si="21"/>
        <v>52540.54054054054</v>
      </c>
      <c r="H109">
        <v>994</v>
      </c>
      <c r="I109">
        <v>0.43009999999999998</v>
      </c>
      <c r="J109">
        <v>530</v>
      </c>
      <c r="K109">
        <v>1354</v>
      </c>
      <c r="L109">
        <f t="shared" si="22"/>
        <v>824</v>
      </c>
      <c r="M109">
        <f t="shared" si="23"/>
        <v>464</v>
      </c>
      <c r="N109" s="66">
        <f t="shared" si="24"/>
        <v>0.55048543689320395</v>
      </c>
      <c r="O109" s="66">
        <v>0.43009999999999998</v>
      </c>
      <c r="P109" s="66">
        <v>530</v>
      </c>
      <c r="Q109" s="67">
        <f t="shared" si="25"/>
        <v>0.1</v>
      </c>
      <c r="R109" s="67">
        <f t="shared" si="26"/>
        <v>0.77146000000000003</v>
      </c>
      <c r="S109" s="68">
        <f t="shared" si="27"/>
        <v>149238.93700000001</v>
      </c>
      <c r="T109" s="68">
        <f t="shared" si="28"/>
        <v>89543.362200000003</v>
      </c>
      <c r="U109">
        <v>530</v>
      </c>
      <c r="V109" s="66">
        <v>1030</v>
      </c>
      <c r="W109" s="66">
        <v>427</v>
      </c>
      <c r="X109" s="66">
        <v>-650.74551427849383</v>
      </c>
      <c r="Y109" s="66">
        <v>767.0241344452869</v>
      </c>
      <c r="Z109" s="66">
        <v>767.0241344452869</v>
      </c>
      <c r="AA109" s="66">
        <v>0.3301205188789193</v>
      </c>
      <c r="AB109" s="66">
        <v>0.58934262135922322</v>
      </c>
      <c r="AC109" s="69">
        <v>164994.60512451775</v>
      </c>
      <c r="AD109" s="70">
        <f t="shared" si="29"/>
        <v>89543.362200000003</v>
      </c>
      <c r="AE109" s="71">
        <v>52540.54054054054</v>
      </c>
      <c r="AF109" s="71">
        <f t="shared" si="30"/>
        <v>37002.821659459463</v>
      </c>
      <c r="AH109" s="72">
        <f t="shared" si="31"/>
        <v>7170.3352265372159</v>
      </c>
      <c r="AI109" s="72">
        <f t="shared" si="32"/>
        <v>-40770.335226537216</v>
      </c>
      <c r="AJ109" s="72">
        <f t="shared" si="33"/>
        <v>-16770.335226537216</v>
      </c>
      <c r="AK109" s="73">
        <f t="shared" si="34"/>
        <v>-16770.335226537216</v>
      </c>
      <c r="AL109" s="73">
        <f t="shared" si="35"/>
        <v>-22770.335226537216</v>
      </c>
      <c r="AM109" s="73">
        <f t="shared" si="36"/>
        <v>-3767.5135670777527</v>
      </c>
      <c r="AN109" s="73">
        <f t="shared" si="37"/>
        <v>20232.486432922247</v>
      </c>
      <c r="AO109" s="73">
        <f t="shared" si="38"/>
        <v>20232.486432922247</v>
      </c>
      <c r="AP109" s="73">
        <f t="shared" si="39"/>
        <v>14232.486432922247</v>
      </c>
    </row>
    <row r="110" spans="1:42" x14ac:dyDescent="0.25">
      <c r="A110" t="s">
        <v>241</v>
      </c>
      <c r="B110" t="s">
        <v>239</v>
      </c>
      <c r="C110" t="s">
        <v>110</v>
      </c>
      <c r="D110">
        <v>1</v>
      </c>
      <c r="E110">
        <v>2700</v>
      </c>
      <c r="F110" s="65">
        <f t="shared" si="20"/>
        <v>0.97297297297297303</v>
      </c>
      <c r="G110" s="4">
        <f t="shared" si="21"/>
        <v>31524.324324324327</v>
      </c>
      <c r="H110">
        <v>284</v>
      </c>
      <c r="I110">
        <v>0.60550000000000004</v>
      </c>
      <c r="J110">
        <v>103</v>
      </c>
      <c r="K110">
        <v>483</v>
      </c>
      <c r="L110">
        <f t="shared" si="22"/>
        <v>380</v>
      </c>
      <c r="M110">
        <f t="shared" si="23"/>
        <v>181</v>
      </c>
      <c r="N110" s="66">
        <f t="shared" si="24"/>
        <v>0.4810526315789474</v>
      </c>
      <c r="O110" s="66">
        <v>0.60550000000000004</v>
      </c>
      <c r="P110" s="66">
        <v>103</v>
      </c>
      <c r="Q110" s="67">
        <f t="shared" si="25"/>
        <v>0.1</v>
      </c>
      <c r="R110" s="67">
        <f t="shared" si="26"/>
        <v>0.77146000000000003</v>
      </c>
      <c r="S110" s="68">
        <f t="shared" si="27"/>
        <v>29003.038700000001</v>
      </c>
      <c r="T110" s="68">
        <f t="shared" si="28"/>
        <v>17401.823219999998</v>
      </c>
      <c r="U110">
        <v>103</v>
      </c>
      <c r="V110" s="66">
        <v>475</v>
      </c>
      <c r="W110" s="66">
        <v>55.5</v>
      </c>
      <c r="X110" s="66">
        <v>-300.10108668182966</v>
      </c>
      <c r="Y110" s="66">
        <v>283.01598433156431</v>
      </c>
      <c r="Z110" s="66">
        <v>283.01598433156431</v>
      </c>
      <c r="AA110" s="66">
        <v>0.47898101964539858</v>
      </c>
      <c r="AB110" s="66">
        <v>0.4715344210526316</v>
      </c>
      <c r="AC110" s="69">
        <v>48709.899086955062</v>
      </c>
      <c r="AD110" s="70">
        <f t="shared" si="29"/>
        <v>17401.823219999998</v>
      </c>
      <c r="AE110" s="71">
        <v>31524.324324324327</v>
      </c>
      <c r="AF110" s="71">
        <f t="shared" si="30"/>
        <v>-14122.501104324328</v>
      </c>
      <c r="AH110" s="72">
        <f t="shared" si="31"/>
        <v>5737.0021228070182</v>
      </c>
      <c r="AI110" s="72">
        <f t="shared" si="32"/>
        <v>-39337.002122807018</v>
      </c>
      <c r="AJ110" s="72">
        <f t="shared" si="33"/>
        <v>-15337.002122807018</v>
      </c>
      <c r="AK110" s="73">
        <f t="shared" si="34"/>
        <v>-15337.002122807018</v>
      </c>
      <c r="AL110" s="73">
        <f t="shared" si="35"/>
        <v>-21337.002122807018</v>
      </c>
      <c r="AM110" s="73">
        <f t="shared" si="36"/>
        <v>-53459.503227131347</v>
      </c>
      <c r="AN110" s="73">
        <f t="shared" si="37"/>
        <v>-29459.503227131347</v>
      </c>
      <c r="AO110" s="73">
        <f t="shared" si="38"/>
        <v>-29459.503227131347</v>
      </c>
      <c r="AP110" s="73">
        <f t="shared" si="39"/>
        <v>-35459.503227131347</v>
      </c>
    </row>
    <row r="111" spans="1:42" x14ac:dyDescent="0.25">
      <c r="A111" t="s">
        <v>242</v>
      </c>
      <c r="B111" t="s">
        <v>239</v>
      </c>
      <c r="C111" t="s">
        <v>110</v>
      </c>
      <c r="D111">
        <v>2</v>
      </c>
      <c r="E111">
        <v>3000</v>
      </c>
      <c r="F111" s="65">
        <f t="shared" si="20"/>
        <v>0.97297297297297303</v>
      </c>
      <c r="G111" s="4">
        <f t="shared" si="21"/>
        <v>35027.027027027027</v>
      </c>
      <c r="H111">
        <v>424</v>
      </c>
      <c r="I111">
        <v>0.34250000000000003</v>
      </c>
      <c r="J111">
        <v>270</v>
      </c>
      <c r="K111">
        <v>543</v>
      </c>
      <c r="L111">
        <f t="shared" si="22"/>
        <v>273</v>
      </c>
      <c r="M111">
        <f t="shared" si="23"/>
        <v>154</v>
      </c>
      <c r="N111" s="66">
        <f t="shared" si="24"/>
        <v>0.55128205128205132</v>
      </c>
      <c r="O111" s="66">
        <v>0.34250000000000003</v>
      </c>
      <c r="P111" s="66">
        <v>270</v>
      </c>
      <c r="Q111" s="67">
        <f t="shared" si="25"/>
        <v>0.1</v>
      </c>
      <c r="R111" s="67">
        <f t="shared" si="26"/>
        <v>0.77146000000000003</v>
      </c>
      <c r="S111" s="68">
        <f t="shared" si="27"/>
        <v>76027.383000000002</v>
      </c>
      <c r="T111" s="68">
        <f t="shared" si="28"/>
        <v>45616.429799999998</v>
      </c>
      <c r="U111">
        <v>270</v>
      </c>
      <c r="V111" s="66">
        <v>341.25</v>
      </c>
      <c r="W111" s="66">
        <v>235.875</v>
      </c>
      <c r="X111" s="66">
        <v>-215.5989385898408</v>
      </c>
      <c r="Y111" s="66">
        <v>301.32595716451863</v>
      </c>
      <c r="Z111" s="66">
        <v>301.32595716451863</v>
      </c>
      <c r="AA111" s="66">
        <v>0.19179767667258205</v>
      </c>
      <c r="AB111" s="66">
        <v>0.69881131868131863</v>
      </c>
      <c r="AC111" s="69">
        <v>76858.046159852442</v>
      </c>
      <c r="AD111" s="70">
        <f t="shared" si="29"/>
        <v>45616.429799999998</v>
      </c>
      <c r="AE111" s="71">
        <v>35027.027027027027</v>
      </c>
      <c r="AF111" s="71">
        <f t="shared" si="30"/>
        <v>10589.402772972971</v>
      </c>
      <c r="AH111" s="72">
        <f t="shared" si="31"/>
        <v>8502.2043772893776</v>
      </c>
      <c r="AI111" s="72">
        <f t="shared" si="32"/>
        <v>-42102.204377289381</v>
      </c>
      <c r="AJ111" s="72">
        <f t="shared" si="33"/>
        <v>-18102.204377289378</v>
      </c>
      <c r="AK111" s="73">
        <f t="shared" si="34"/>
        <v>-18102.204377289378</v>
      </c>
      <c r="AL111" s="73">
        <f t="shared" si="35"/>
        <v>-24102.204377289378</v>
      </c>
      <c r="AM111" s="73">
        <f t="shared" si="36"/>
        <v>-31512.80160431641</v>
      </c>
      <c r="AN111" s="73">
        <f t="shared" si="37"/>
        <v>-7512.8016043164062</v>
      </c>
      <c r="AO111" s="73">
        <f t="shared" si="38"/>
        <v>-7512.8016043164062</v>
      </c>
      <c r="AP111" s="73">
        <f t="shared" si="39"/>
        <v>-13512.801604316406</v>
      </c>
    </row>
    <row r="112" spans="1:42" x14ac:dyDescent="0.25">
      <c r="A112" t="s">
        <v>243</v>
      </c>
      <c r="B112" t="s">
        <v>244</v>
      </c>
      <c r="C112" t="s">
        <v>107</v>
      </c>
      <c r="D112">
        <v>1</v>
      </c>
      <c r="E112">
        <v>4500</v>
      </c>
      <c r="F112" s="65">
        <f t="shared" si="20"/>
        <v>0.97297297297297303</v>
      </c>
      <c r="G112" s="4">
        <f t="shared" si="21"/>
        <v>52540.54054054054</v>
      </c>
      <c r="H112">
        <v>549</v>
      </c>
      <c r="I112">
        <v>0.44379999999999997</v>
      </c>
      <c r="J112">
        <v>231</v>
      </c>
      <c r="K112">
        <v>1027</v>
      </c>
      <c r="L112">
        <f t="shared" si="22"/>
        <v>796</v>
      </c>
      <c r="M112">
        <f t="shared" si="23"/>
        <v>318</v>
      </c>
      <c r="N112" s="66">
        <f t="shared" si="24"/>
        <v>0.41959798994974873</v>
      </c>
      <c r="O112" s="66">
        <v>0.44379999999999997</v>
      </c>
      <c r="P112" s="66">
        <v>231</v>
      </c>
      <c r="Q112" s="67">
        <f t="shared" si="25"/>
        <v>0.1</v>
      </c>
      <c r="R112" s="67">
        <f t="shared" si="26"/>
        <v>0.77146000000000003</v>
      </c>
      <c r="S112" s="68">
        <f t="shared" si="27"/>
        <v>65045.649900000004</v>
      </c>
      <c r="T112" s="68">
        <f t="shared" si="28"/>
        <v>39027.389940000001</v>
      </c>
      <c r="U112">
        <v>231</v>
      </c>
      <c r="V112" s="66">
        <v>995</v>
      </c>
      <c r="W112" s="66">
        <v>131.5</v>
      </c>
      <c r="X112" s="66">
        <v>-628.63280262825378</v>
      </c>
      <c r="Y112" s="66">
        <v>600.46506191559274</v>
      </c>
      <c r="Z112" s="66">
        <v>600.46506191559274</v>
      </c>
      <c r="AA112" s="66">
        <v>0.47132167026692739</v>
      </c>
      <c r="AB112" s="66">
        <v>0.47759603015075369</v>
      </c>
      <c r="AC112" s="69">
        <v>104674.60138251647</v>
      </c>
      <c r="AD112" s="70">
        <f t="shared" si="29"/>
        <v>39027.389940000001</v>
      </c>
      <c r="AE112" s="71">
        <v>52540.54054054054</v>
      </c>
      <c r="AF112" s="71">
        <f t="shared" si="30"/>
        <v>-13513.150600540539</v>
      </c>
      <c r="AH112" s="72">
        <f t="shared" si="31"/>
        <v>5810.7517001675033</v>
      </c>
      <c r="AI112" s="72">
        <f t="shared" si="32"/>
        <v>-39410.751700167501</v>
      </c>
      <c r="AJ112" s="72">
        <f t="shared" si="33"/>
        <v>-15410.751700167504</v>
      </c>
      <c r="AK112" s="73">
        <f t="shared" si="34"/>
        <v>-15410.751700167504</v>
      </c>
      <c r="AL112" s="73">
        <f t="shared" si="35"/>
        <v>-21410.751700167504</v>
      </c>
      <c r="AM112" s="73">
        <f t="shared" si="36"/>
        <v>-52923.90230070804</v>
      </c>
      <c r="AN112" s="73">
        <f t="shared" si="37"/>
        <v>-28923.902300708043</v>
      </c>
      <c r="AO112" s="73">
        <f t="shared" si="38"/>
        <v>-28923.902300708043</v>
      </c>
      <c r="AP112" s="73">
        <f t="shared" si="39"/>
        <v>-34923.90230070804</v>
      </c>
    </row>
    <row r="113" spans="1:42" x14ac:dyDescent="0.25">
      <c r="A113" t="s">
        <v>245</v>
      </c>
      <c r="B113" t="s">
        <v>244</v>
      </c>
      <c r="C113" t="s">
        <v>107</v>
      </c>
      <c r="D113">
        <v>2</v>
      </c>
      <c r="E113">
        <v>4900</v>
      </c>
      <c r="F113" s="65">
        <f t="shared" si="20"/>
        <v>0.97297297297297303</v>
      </c>
      <c r="G113" s="4">
        <f t="shared" si="21"/>
        <v>57210.810810810814</v>
      </c>
      <c r="H113">
        <v>652</v>
      </c>
      <c r="I113">
        <v>0.4466</v>
      </c>
      <c r="J113">
        <v>379</v>
      </c>
      <c r="K113">
        <v>969</v>
      </c>
      <c r="L113">
        <f t="shared" si="22"/>
        <v>590</v>
      </c>
      <c r="M113">
        <f t="shared" si="23"/>
        <v>273</v>
      </c>
      <c r="N113" s="66">
        <f t="shared" si="24"/>
        <v>0.47016949152542376</v>
      </c>
      <c r="O113" s="66">
        <v>0.4466</v>
      </c>
      <c r="P113" s="66">
        <v>379</v>
      </c>
      <c r="Q113" s="67">
        <f t="shared" si="25"/>
        <v>0.1</v>
      </c>
      <c r="R113" s="67">
        <f t="shared" si="26"/>
        <v>0.77146000000000003</v>
      </c>
      <c r="S113" s="68">
        <f t="shared" si="27"/>
        <v>106719.9191</v>
      </c>
      <c r="T113" s="68">
        <f t="shared" si="28"/>
        <v>64031.951459999997</v>
      </c>
      <c r="U113">
        <v>379</v>
      </c>
      <c r="V113" s="66">
        <v>737.5</v>
      </c>
      <c r="W113" s="66">
        <v>305.25</v>
      </c>
      <c r="X113" s="66">
        <v>-465.94642405863027</v>
      </c>
      <c r="Y113" s="66">
        <v>548.95902830427099</v>
      </c>
      <c r="Z113" s="66">
        <v>548.95902830427099</v>
      </c>
      <c r="AA113" s="66">
        <v>0.33045291973460472</v>
      </c>
      <c r="AB113" s="66">
        <v>0.58907955932203393</v>
      </c>
      <c r="AC113" s="69">
        <v>118033.89800495614</v>
      </c>
      <c r="AD113" s="70">
        <f t="shared" si="29"/>
        <v>64031.951459999997</v>
      </c>
      <c r="AE113" s="71">
        <v>57210.810810810814</v>
      </c>
      <c r="AF113" s="71">
        <f t="shared" si="30"/>
        <v>6821.140649189183</v>
      </c>
      <c r="AH113" s="72">
        <f t="shared" si="31"/>
        <v>7167.1346384180797</v>
      </c>
      <c r="AI113" s="72">
        <f t="shared" si="32"/>
        <v>-40767.13463841808</v>
      </c>
      <c r="AJ113" s="72">
        <f t="shared" si="33"/>
        <v>-16767.13463841808</v>
      </c>
      <c r="AK113" s="73">
        <f t="shared" si="34"/>
        <v>-16767.13463841808</v>
      </c>
      <c r="AL113" s="73">
        <f t="shared" si="35"/>
        <v>-22767.13463841808</v>
      </c>
      <c r="AM113" s="73">
        <f t="shared" si="36"/>
        <v>-33945.993989228897</v>
      </c>
      <c r="AN113" s="73">
        <f t="shared" si="37"/>
        <v>-9945.9939892288967</v>
      </c>
      <c r="AO113" s="73">
        <f t="shared" si="38"/>
        <v>-9945.9939892288967</v>
      </c>
      <c r="AP113" s="73">
        <f t="shared" si="39"/>
        <v>-15945.993989228897</v>
      </c>
    </row>
    <row r="114" spans="1:42" x14ac:dyDescent="0.25">
      <c r="A114" t="s">
        <v>246</v>
      </c>
      <c r="B114" t="s">
        <v>244</v>
      </c>
      <c r="C114" t="s">
        <v>110</v>
      </c>
      <c r="D114">
        <v>1</v>
      </c>
      <c r="E114">
        <v>2700</v>
      </c>
      <c r="F114" s="65">
        <f t="shared" si="20"/>
        <v>0.97297297297297303</v>
      </c>
      <c r="G114" s="4">
        <f t="shared" si="21"/>
        <v>31524.324324324327</v>
      </c>
      <c r="H114">
        <v>236</v>
      </c>
      <c r="I114">
        <v>0.56710000000000005</v>
      </c>
      <c r="J114">
        <v>110</v>
      </c>
      <c r="K114">
        <v>515</v>
      </c>
      <c r="L114">
        <f t="shared" si="22"/>
        <v>405</v>
      </c>
      <c r="M114">
        <f t="shared" si="23"/>
        <v>126</v>
      </c>
      <c r="N114" s="66">
        <f t="shared" si="24"/>
        <v>0.34888888888888892</v>
      </c>
      <c r="O114" s="66">
        <v>0.56710000000000005</v>
      </c>
      <c r="P114" s="66">
        <v>110</v>
      </c>
      <c r="Q114" s="67">
        <f t="shared" si="25"/>
        <v>0.1</v>
      </c>
      <c r="R114" s="67">
        <f t="shared" si="26"/>
        <v>0.77146000000000003</v>
      </c>
      <c r="S114" s="68">
        <f t="shared" si="27"/>
        <v>30974.119000000002</v>
      </c>
      <c r="T114" s="68">
        <f t="shared" si="28"/>
        <v>18584.471400000002</v>
      </c>
      <c r="U114">
        <v>110</v>
      </c>
      <c r="V114" s="66">
        <v>506.25</v>
      </c>
      <c r="W114" s="66">
        <v>59.375</v>
      </c>
      <c r="X114" s="66">
        <v>-319.8445792266869</v>
      </c>
      <c r="Y114" s="66">
        <v>301.74729909021988</v>
      </c>
      <c r="Z114" s="66">
        <v>301.74729909021988</v>
      </c>
      <c r="AA114" s="66">
        <v>0.47876009696833555</v>
      </c>
      <c r="AB114" s="66">
        <v>0.47170925925925927</v>
      </c>
      <c r="AC114" s="69">
        <v>51953.003152125377</v>
      </c>
      <c r="AD114" s="70">
        <f t="shared" si="29"/>
        <v>18584.471400000002</v>
      </c>
      <c r="AE114" s="71">
        <v>31524.324324324327</v>
      </c>
      <c r="AF114" s="71">
        <f t="shared" si="30"/>
        <v>-12939.852924324325</v>
      </c>
      <c r="AH114" s="72">
        <f t="shared" si="31"/>
        <v>5739.129320987654</v>
      </c>
      <c r="AI114" s="72">
        <f t="shared" si="32"/>
        <v>-39339.129320987653</v>
      </c>
      <c r="AJ114" s="72">
        <f t="shared" si="33"/>
        <v>-15339.129320987653</v>
      </c>
      <c r="AK114" s="73">
        <f t="shared" si="34"/>
        <v>-15339.129320987653</v>
      </c>
      <c r="AL114" s="73">
        <f t="shared" si="35"/>
        <v>-21339.129320987653</v>
      </c>
      <c r="AM114" s="73">
        <f t="shared" si="36"/>
        <v>-52278.982245311978</v>
      </c>
      <c r="AN114" s="73">
        <f t="shared" si="37"/>
        <v>-28278.982245311978</v>
      </c>
      <c r="AO114" s="73">
        <f t="shared" si="38"/>
        <v>-28278.982245311978</v>
      </c>
      <c r="AP114" s="73">
        <f t="shared" si="39"/>
        <v>-34278.982245311978</v>
      </c>
    </row>
    <row r="115" spans="1:42" x14ac:dyDescent="0.25">
      <c r="A115" t="s">
        <v>247</v>
      </c>
      <c r="B115" t="s">
        <v>244</v>
      </c>
      <c r="C115" t="s">
        <v>110</v>
      </c>
      <c r="D115">
        <v>2</v>
      </c>
      <c r="E115">
        <v>3000</v>
      </c>
      <c r="F115" s="65">
        <f t="shared" si="20"/>
        <v>0.97297297297297303</v>
      </c>
      <c r="G115" s="4">
        <f t="shared" si="21"/>
        <v>35027.027027027027</v>
      </c>
      <c r="H115">
        <v>329</v>
      </c>
      <c r="I115">
        <v>0.70409999999999995</v>
      </c>
      <c r="J115">
        <v>270</v>
      </c>
      <c r="K115">
        <v>544</v>
      </c>
      <c r="L115">
        <f t="shared" si="22"/>
        <v>274</v>
      </c>
      <c r="M115">
        <f t="shared" si="23"/>
        <v>59</v>
      </c>
      <c r="N115" s="66">
        <f t="shared" si="24"/>
        <v>0.27226277372262775</v>
      </c>
      <c r="O115" s="66">
        <v>0.70409999999999995</v>
      </c>
      <c r="P115" s="66">
        <v>270</v>
      </c>
      <c r="Q115" s="67">
        <f t="shared" si="25"/>
        <v>0.1</v>
      </c>
      <c r="R115" s="67">
        <f t="shared" si="26"/>
        <v>0.77146000000000003</v>
      </c>
      <c r="S115" s="68">
        <f t="shared" si="27"/>
        <v>76027.383000000002</v>
      </c>
      <c r="T115" s="68">
        <f t="shared" si="28"/>
        <v>45616.429799999998</v>
      </c>
      <c r="U115">
        <v>270</v>
      </c>
      <c r="V115" s="66">
        <v>342.5</v>
      </c>
      <c r="W115" s="66">
        <v>235.75</v>
      </c>
      <c r="X115" s="66">
        <v>-216.38867829163507</v>
      </c>
      <c r="Y115" s="66">
        <v>301.93520975486479</v>
      </c>
      <c r="Z115" s="66">
        <v>301.93520975486479</v>
      </c>
      <c r="AA115" s="66">
        <v>0.19324148833537164</v>
      </c>
      <c r="AB115" s="66">
        <v>0.69766868613138688</v>
      </c>
      <c r="AC115" s="69">
        <v>76887.520496565645</v>
      </c>
      <c r="AD115" s="70">
        <f t="shared" si="29"/>
        <v>45616.429799999998</v>
      </c>
      <c r="AE115" s="71">
        <v>35027.027027027027</v>
      </c>
      <c r="AF115" s="71">
        <f t="shared" si="30"/>
        <v>10589.402772972971</v>
      </c>
      <c r="AH115" s="72">
        <f t="shared" si="31"/>
        <v>8488.3023479318745</v>
      </c>
      <c r="AI115" s="72">
        <f t="shared" si="32"/>
        <v>-42088.302347931873</v>
      </c>
      <c r="AJ115" s="72">
        <f t="shared" si="33"/>
        <v>-18088.302347931873</v>
      </c>
      <c r="AK115" s="73">
        <f t="shared" si="34"/>
        <v>-18088.302347931873</v>
      </c>
      <c r="AL115" s="73">
        <f t="shared" si="35"/>
        <v>-24088.302347931873</v>
      </c>
      <c r="AM115" s="73">
        <f t="shared" si="36"/>
        <v>-31498.899574958901</v>
      </c>
      <c r="AN115" s="73">
        <f t="shared" si="37"/>
        <v>-7498.8995749589012</v>
      </c>
      <c r="AO115" s="73">
        <f t="shared" si="38"/>
        <v>-7498.8995749589012</v>
      </c>
      <c r="AP115" s="73">
        <f t="shared" si="39"/>
        <v>-13498.899574958901</v>
      </c>
    </row>
    <row r="116" spans="1:42" x14ac:dyDescent="0.25">
      <c r="A116" t="s">
        <v>248</v>
      </c>
      <c r="B116" t="s">
        <v>249</v>
      </c>
      <c r="C116" t="s">
        <v>107</v>
      </c>
      <c r="D116">
        <v>1</v>
      </c>
      <c r="E116">
        <v>4500</v>
      </c>
      <c r="F116" s="65">
        <f t="shared" si="20"/>
        <v>0.97297297297297303</v>
      </c>
      <c r="G116" s="4">
        <f t="shared" si="21"/>
        <v>52540.54054054054</v>
      </c>
      <c r="H116">
        <v>255</v>
      </c>
      <c r="I116">
        <v>0.59179999999999999</v>
      </c>
      <c r="J116">
        <v>151</v>
      </c>
      <c r="K116">
        <v>673</v>
      </c>
      <c r="L116">
        <f t="shared" si="22"/>
        <v>522</v>
      </c>
      <c r="M116">
        <f t="shared" si="23"/>
        <v>104</v>
      </c>
      <c r="N116" s="66">
        <f t="shared" si="24"/>
        <v>0.25938697318007664</v>
      </c>
      <c r="O116" s="66">
        <v>0.59179999999999999</v>
      </c>
      <c r="P116" s="66">
        <v>151</v>
      </c>
      <c r="Q116" s="67">
        <f t="shared" si="25"/>
        <v>0.1</v>
      </c>
      <c r="R116" s="67">
        <f t="shared" si="26"/>
        <v>0.77146000000000003</v>
      </c>
      <c r="S116" s="68">
        <f t="shared" si="27"/>
        <v>42519.017899999999</v>
      </c>
      <c r="T116" s="68">
        <f t="shared" si="28"/>
        <v>25511.410739999999</v>
      </c>
      <c r="U116">
        <v>151</v>
      </c>
      <c r="V116" s="66">
        <v>652.5</v>
      </c>
      <c r="W116" s="66">
        <v>85.75</v>
      </c>
      <c r="X116" s="66">
        <v>-412.24412433661865</v>
      </c>
      <c r="Y116" s="66">
        <v>393.52985216072784</v>
      </c>
      <c r="Z116" s="66">
        <v>393.52985216072784</v>
      </c>
      <c r="AA116" s="66">
        <v>0.47169326001644113</v>
      </c>
      <c r="AB116" s="66">
        <v>0.47730195402298853</v>
      </c>
      <c r="AC116" s="69">
        <v>68558.887101983011</v>
      </c>
      <c r="AD116" s="70">
        <f t="shared" si="29"/>
        <v>25511.410739999999</v>
      </c>
      <c r="AE116" s="71">
        <v>52540.54054054054</v>
      </c>
      <c r="AF116" s="71">
        <f t="shared" si="30"/>
        <v>-27029.129800540541</v>
      </c>
      <c r="AH116" s="72">
        <f t="shared" si="31"/>
        <v>5807.1737739463606</v>
      </c>
      <c r="AI116" s="72">
        <f t="shared" si="32"/>
        <v>-39407.173773946357</v>
      </c>
      <c r="AJ116" s="72">
        <f t="shared" si="33"/>
        <v>-15407.173773946361</v>
      </c>
      <c r="AK116" s="73">
        <f t="shared" si="34"/>
        <v>-15407.173773946361</v>
      </c>
      <c r="AL116" s="73">
        <f t="shared" si="35"/>
        <v>-21407.173773946361</v>
      </c>
      <c r="AM116" s="73">
        <f t="shared" si="36"/>
        <v>-66436.303574486898</v>
      </c>
      <c r="AN116" s="73">
        <f t="shared" si="37"/>
        <v>-42436.303574486898</v>
      </c>
      <c r="AO116" s="73">
        <f t="shared" si="38"/>
        <v>-42436.303574486898</v>
      </c>
      <c r="AP116" s="73">
        <f t="shared" si="39"/>
        <v>-48436.303574486898</v>
      </c>
    </row>
    <row r="117" spans="1:42" x14ac:dyDescent="0.25">
      <c r="A117" t="s">
        <v>250</v>
      </c>
      <c r="B117" t="s">
        <v>249</v>
      </c>
      <c r="C117" t="s">
        <v>107</v>
      </c>
      <c r="D117">
        <v>2</v>
      </c>
      <c r="E117">
        <v>4200</v>
      </c>
      <c r="F117" s="65">
        <f t="shared" si="20"/>
        <v>0.97297297297297303</v>
      </c>
      <c r="G117" s="4">
        <f t="shared" si="21"/>
        <v>49037.83783783784</v>
      </c>
      <c r="H117">
        <v>441</v>
      </c>
      <c r="I117">
        <v>0.5726</v>
      </c>
      <c r="J117">
        <v>278</v>
      </c>
      <c r="K117">
        <v>711</v>
      </c>
      <c r="L117">
        <f t="shared" si="22"/>
        <v>433</v>
      </c>
      <c r="M117">
        <f t="shared" si="23"/>
        <v>163</v>
      </c>
      <c r="N117" s="66">
        <f t="shared" si="24"/>
        <v>0.40115473441108551</v>
      </c>
      <c r="O117" s="66">
        <v>0.5726</v>
      </c>
      <c r="P117" s="66">
        <v>278</v>
      </c>
      <c r="Q117" s="67">
        <f t="shared" si="25"/>
        <v>0.1</v>
      </c>
      <c r="R117" s="67">
        <f t="shared" si="26"/>
        <v>0.77146000000000003</v>
      </c>
      <c r="S117" s="68">
        <f t="shared" si="27"/>
        <v>78280.046199999997</v>
      </c>
      <c r="T117" s="68">
        <f t="shared" si="28"/>
        <v>46968.027719999998</v>
      </c>
      <c r="U117">
        <v>278</v>
      </c>
      <c r="V117" s="66">
        <v>541.25</v>
      </c>
      <c r="W117" s="66">
        <v>223.875</v>
      </c>
      <c r="X117" s="66">
        <v>-341.95729087692695</v>
      </c>
      <c r="Y117" s="66">
        <v>402.80637161991405</v>
      </c>
      <c r="Z117" s="66">
        <v>402.80637161991405</v>
      </c>
      <c r="AA117" s="66">
        <v>0.33058913925157329</v>
      </c>
      <c r="AB117" s="66">
        <v>0.58897175519630496</v>
      </c>
      <c r="AC117" s="69">
        <v>86593.175129491079</v>
      </c>
      <c r="AD117" s="70">
        <f t="shared" si="29"/>
        <v>46968.027719999998</v>
      </c>
      <c r="AE117" s="71">
        <v>49037.83783783784</v>
      </c>
      <c r="AF117" s="71">
        <f t="shared" si="30"/>
        <v>-2069.810117837842</v>
      </c>
      <c r="AH117" s="72">
        <f t="shared" si="31"/>
        <v>7165.8230215550429</v>
      </c>
      <c r="AI117" s="72">
        <f t="shared" si="32"/>
        <v>-40765.823021555043</v>
      </c>
      <c r="AJ117" s="72">
        <f t="shared" si="33"/>
        <v>-16765.823021555043</v>
      </c>
      <c r="AK117" s="73">
        <f t="shared" si="34"/>
        <v>-16765.823021555043</v>
      </c>
      <c r="AL117" s="73">
        <f t="shared" si="35"/>
        <v>-22765.823021555043</v>
      </c>
      <c r="AM117" s="73">
        <f t="shared" si="36"/>
        <v>-42835.633139392885</v>
      </c>
      <c r="AN117" s="73">
        <f t="shared" si="37"/>
        <v>-18835.633139392885</v>
      </c>
      <c r="AO117" s="73">
        <f t="shared" si="38"/>
        <v>-18835.633139392885</v>
      </c>
      <c r="AP117" s="73">
        <f t="shared" si="39"/>
        <v>-24835.633139392885</v>
      </c>
    </row>
    <row r="118" spans="1:42" x14ac:dyDescent="0.25">
      <c r="A118" t="s">
        <v>251</v>
      </c>
      <c r="B118" t="s">
        <v>249</v>
      </c>
      <c r="C118" t="s">
        <v>110</v>
      </c>
      <c r="D118">
        <v>1</v>
      </c>
      <c r="E118">
        <v>2500</v>
      </c>
      <c r="F118" s="65">
        <f t="shared" si="20"/>
        <v>0.97297297297297303</v>
      </c>
      <c r="G118" s="4">
        <f t="shared" si="21"/>
        <v>29189.18918918919</v>
      </c>
      <c r="H118">
        <v>356</v>
      </c>
      <c r="I118">
        <v>0.42470000000000002</v>
      </c>
      <c r="J118">
        <v>98</v>
      </c>
      <c r="K118">
        <v>460</v>
      </c>
      <c r="L118">
        <f t="shared" si="22"/>
        <v>362</v>
      </c>
      <c r="M118">
        <f t="shared" si="23"/>
        <v>258</v>
      </c>
      <c r="N118" s="66">
        <f t="shared" si="24"/>
        <v>0.67016574585635358</v>
      </c>
      <c r="O118" s="66">
        <v>0.42470000000000002</v>
      </c>
      <c r="P118" s="66">
        <v>100</v>
      </c>
      <c r="Q118" s="67">
        <f t="shared" si="25"/>
        <v>0.10441988950276243</v>
      </c>
      <c r="R118" s="67">
        <f t="shared" si="26"/>
        <v>0.76796209944751381</v>
      </c>
      <c r="S118" s="68">
        <f t="shared" si="27"/>
        <v>28030.616629834254</v>
      </c>
      <c r="T118" s="68">
        <f t="shared" si="28"/>
        <v>16818.369977900551</v>
      </c>
      <c r="U118">
        <v>98</v>
      </c>
      <c r="V118" s="66">
        <v>452.5</v>
      </c>
      <c r="W118" s="66">
        <v>52.75</v>
      </c>
      <c r="X118" s="66">
        <v>-285.88577204953248</v>
      </c>
      <c r="Y118" s="66">
        <v>269.54943770533231</v>
      </c>
      <c r="Z118" s="66">
        <v>269.54943770533231</v>
      </c>
      <c r="AA118" s="66">
        <v>0.47911477945929792</v>
      </c>
      <c r="AB118" s="66">
        <v>0.47142856353591167</v>
      </c>
      <c r="AC118" s="69">
        <v>46381.756040058193</v>
      </c>
      <c r="AD118" s="70">
        <f t="shared" si="29"/>
        <v>16818.369977900551</v>
      </c>
      <c r="AE118" s="71">
        <v>29189.18918918919</v>
      </c>
      <c r="AF118" s="71">
        <f t="shared" si="30"/>
        <v>-12370.819211288639</v>
      </c>
      <c r="AH118" s="72">
        <f t="shared" si="31"/>
        <v>5735.7141896869261</v>
      </c>
      <c r="AI118" s="72">
        <f t="shared" si="32"/>
        <v>-39335.714189686929</v>
      </c>
      <c r="AJ118" s="72">
        <f t="shared" si="33"/>
        <v>-15335.714189686925</v>
      </c>
      <c r="AK118" s="73">
        <f t="shared" si="34"/>
        <v>-15335.714189686925</v>
      </c>
      <c r="AL118" s="73">
        <f t="shared" si="35"/>
        <v>-21335.714189686925</v>
      </c>
      <c r="AM118" s="73">
        <f t="shared" si="36"/>
        <v>-51706.533400975568</v>
      </c>
      <c r="AN118" s="73">
        <f t="shared" si="37"/>
        <v>-27706.533400975564</v>
      </c>
      <c r="AO118" s="73">
        <f t="shared" si="38"/>
        <v>-27706.533400975564</v>
      </c>
      <c r="AP118" s="73">
        <f t="shared" si="39"/>
        <v>-33706.533400975561</v>
      </c>
    </row>
    <row r="119" spans="1:42" x14ac:dyDescent="0.25">
      <c r="A119" t="s">
        <v>252</v>
      </c>
      <c r="B119" t="s">
        <v>249</v>
      </c>
      <c r="C119" t="s">
        <v>110</v>
      </c>
      <c r="D119">
        <v>2</v>
      </c>
      <c r="E119">
        <v>3300</v>
      </c>
      <c r="F119" s="65">
        <f t="shared" si="20"/>
        <v>0.97297297297297303</v>
      </c>
      <c r="G119" s="4">
        <f t="shared" si="21"/>
        <v>38529.729729729734</v>
      </c>
      <c r="H119">
        <v>378</v>
      </c>
      <c r="I119">
        <v>0.4219</v>
      </c>
      <c r="J119">
        <v>264</v>
      </c>
      <c r="K119">
        <v>532</v>
      </c>
      <c r="L119">
        <f t="shared" si="22"/>
        <v>268</v>
      </c>
      <c r="M119">
        <f t="shared" si="23"/>
        <v>114</v>
      </c>
      <c r="N119" s="66">
        <f t="shared" si="24"/>
        <v>0.44029850746268662</v>
      </c>
      <c r="O119" s="66">
        <v>0.4219</v>
      </c>
      <c r="P119" s="66">
        <v>264</v>
      </c>
      <c r="Q119" s="67">
        <f t="shared" si="25"/>
        <v>0.1</v>
      </c>
      <c r="R119" s="67">
        <f t="shared" si="26"/>
        <v>0.77146000000000003</v>
      </c>
      <c r="S119" s="68">
        <f t="shared" si="27"/>
        <v>74337.885600000009</v>
      </c>
      <c r="T119" s="68">
        <f t="shared" si="28"/>
        <v>44602.731360000005</v>
      </c>
      <c r="U119">
        <v>264</v>
      </c>
      <c r="V119" s="66">
        <v>335</v>
      </c>
      <c r="W119" s="66">
        <v>230.5</v>
      </c>
      <c r="X119" s="66">
        <v>-211.65024008086934</v>
      </c>
      <c r="Y119" s="66">
        <v>295.27969421278743</v>
      </c>
      <c r="Z119" s="66">
        <v>295.27969421278743</v>
      </c>
      <c r="AA119" s="66">
        <v>0.19337222153070877</v>
      </c>
      <c r="AB119" s="66">
        <v>0.69756522388059716</v>
      </c>
      <c r="AC119" s="69">
        <v>75181.548790342131</v>
      </c>
      <c r="AD119" s="70">
        <f t="shared" si="29"/>
        <v>44602.731360000005</v>
      </c>
      <c r="AE119" s="71">
        <v>38529.729729729734</v>
      </c>
      <c r="AF119" s="71">
        <f t="shared" si="30"/>
        <v>6073.0016302702716</v>
      </c>
      <c r="AH119" s="72">
        <f t="shared" si="31"/>
        <v>8487.0435572139322</v>
      </c>
      <c r="AI119" s="72">
        <f t="shared" si="32"/>
        <v>-42087.043557213932</v>
      </c>
      <c r="AJ119" s="72">
        <f t="shared" si="33"/>
        <v>-18087.043557213932</v>
      </c>
      <c r="AK119" s="73">
        <f t="shared" si="34"/>
        <v>-18087.043557213932</v>
      </c>
      <c r="AL119" s="73">
        <f t="shared" si="35"/>
        <v>-24087.043557213932</v>
      </c>
      <c r="AM119" s="73">
        <f t="shared" si="36"/>
        <v>-36014.041926943661</v>
      </c>
      <c r="AN119" s="73">
        <f t="shared" si="37"/>
        <v>-12014.041926943661</v>
      </c>
      <c r="AO119" s="73">
        <f t="shared" si="38"/>
        <v>-12014.041926943661</v>
      </c>
      <c r="AP119" s="73">
        <f t="shared" si="39"/>
        <v>-18014.041926943661</v>
      </c>
    </row>
    <row r="120" spans="1:42" x14ac:dyDescent="0.25">
      <c r="A120" t="s">
        <v>253</v>
      </c>
      <c r="B120" t="s">
        <v>254</v>
      </c>
      <c r="C120" t="s">
        <v>107</v>
      </c>
      <c r="D120">
        <v>1</v>
      </c>
      <c r="E120">
        <v>4500</v>
      </c>
      <c r="F120" s="65">
        <f t="shared" si="20"/>
        <v>0.97297297297297303</v>
      </c>
      <c r="G120" s="4">
        <f t="shared" si="21"/>
        <v>52540.54054054054</v>
      </c>
      <c r="H120">
        <v>669</v>
      </c>
      <c r="I120">
        <v>0.31230000000000002</v>
      </c>
      <c r="J120">
        <v>186</v>
      </c>
      <c r="K120">
        <v>829</v>
      </c>
      <c r="L120">
        <f t="shared" si="22"/>
        <v>643</v>
      </c>
      <c r="M120">
        <f t="shared" si="23"/>
        <v>483</v>
      </c>
      <c r="N120" s="66">
        <f t="shared" si="24"/>
        <v>0.7009331259720063</v>
      </c>
      <c r="O120" s="66">
        <v>0.31230000000000002</v>
      </c>
      <c r="P120" s="66">
        <v>186</v>
      </c>
      <c r="Q120" s="67">
        <f t="shared" si="25"/>
        <v>0.1</v>
      </c>
      <c r="R120" s="67">
        <f t="shared" si="26"/>
        <v>0.77146000000000003</v>
      </c>
      <c r="S120" s="68">
        <f t="shared" si="27"/>
        <v>52374.419399999999</v>
      </c>
      <c r="T120" s="68">
        <f t="shared" si="28"/>
        <v>31424.651639999996</v>
      </c>
      <c r="U120">
        <v>186</v>
      </c>
      <c r="V120" s="66">
        <v>803.75</v>
      </c>
      <c r="W120" s="66">
        <v>105.625</v>
      </c>
      <c r="X120" s="66">
        <v>-507.80262825372756</v>
      </c>
      <c r="Y120" s="66">
        <v>484.74941559262066</v>
      </c>
      <c r="Z120" s="66">
        <v>484.74941559262066</v>
      </c>
      <c r="AA120" s="66">
        <v>0.47169445174820612</v>
      </c>
      <c r="AB120" s="66">
        <v>0.4773010108864697</v>
      </c>
      <c r="AC120" s="69">
        <v>84450.555922478889</v>
      </c>
      <c r="AD120" s="70">
        <f t="shared" si="29"/>
        <v>31424.651639999996</v>
      </c>
      <c r="AE120" s="71">
        <v>52540.54054054054</v>
      </c>
      <c r="AF120" s="71">
        <f t="shared" si="30"/>
        <v>-21115.888900540544</v>
      </c>
      <c r="AH120" s="72">
        <f t="shared" si="31"/>
        <v>5807.1622991187151</v>
      </c>
      <c r="AI120" s="72">
        <f t="shared" si="32"/>
        <v>-39407.162299118718</v>
      </c>
      <c r="AJ120" s="72">
        <f t="shared" si="33"/>
        <v>-15407.162299118714</v>
      </c>
      <c r="AK120" s="73">
        <f t="shared" si="34"/>
        <v>-15407.162299118714</v>
      </c>
      <c r="AL120" s="73">
        <f t="shared" si="35"/>
        <v>-21407.162299118714</v>
      </c>
      <c r="AM120" s="73">
        <f t="shared" si="36"/>
        <v>-60523.051199659261</v>
      </c>
      <c r="AN120" s="73">
        <f t="shared" si="37"/>
        <v>-36523.051199659254</v>
      </c>
      <c r="AO120" s="73">
        <f t="shared" si="38"/>
        <v>-36523.051199659254</v>
      </c>
      <c r="AP120" s="73">
        <f t="shared" si="39"/>
        <v>-42523.051199659254</v>
      </c>
    </row>
    <row r="121" spans="1:42" x14ac:dyDescent="0.25">
      <c r="A121" t="s">
        <v>255</v>
      </c>
      <c r="B121" t="s">
        <v>254</v>
      </c>
      <c r="C121" t="s">
        <v>107</v>
      </c>
      <c r="D121">
        <v>2</v>
      </c>
      <c r="E121">
        <v>4200</v>
      </c>
      <c r="F121" s="65">
        <f t="shared" si="20"/>
        <v>0.97297297297297303</v>
      </c>
      <c r="G121" s="4">
        <f t="shared" si="21"/>
        <v>49037.83783783784</v>
      </c>
      <c r="H121">
        <v>437</v>
      </c>
      <c r="I121">
        <v>0.61099999999999999</v>
      </c>
      <c r="J121">
        <v>319</v>
      </c>
      <c r="K121">
        <v>815</v>
      </c>
      <c r="L121">
        <f t="shared" si="22"/>
        <v>496</v>
      </c>
      <c r="M121">
        <f t="shared" si="23"/>
        <v>118</v>
      </c>
      <c r="N121" s="66">
        <f t="shared" si="24"/>
        <v>0.29032258064516131</v>
      </c>
      <c r="O121" s="66">
        <v>0.61099999999999999</v>
      </c>
      <c r="P121" s="66">
        <v>319</v>
      </c>
      <c r="Q121" s="67">
        <f t="shared" si="25"/>
        <v>0.1</v>
      </c>
      <c r="R121" s="67">
        <f t="shared" si="26"/>
        <v>0.77146000000000003</v>
      </c>
      <c r="S121" s="68">
        <f t="shared" si="27"/>
        <v>89824.945099999997</v>
      </c>
      <c r="T121" s="68">
        <f t="shared" si="28"/>
        <v>53894.967059999995</v>
      </c>
      <c r="U121">
        <v>319</v>
      </c>
      <c r="V121" s="66">
        <v>620</v>
      </c>
      <c r="W121" s="66">
        <v>257</v>
      </c>
      <c r="X121" s="66">
        <v>-391.71089208996716</v>
      </c>
      <c r="Y121" s="66">
        <v>461.68928481172605</v>
      </c>
      <c r="Z121" s="66">
        <v>461.68928481172605</v>
      </c>
      <c r="AA121" s="66">
        <v>0.33014400776084846</v>
      </c>
      <c r="AB121" s="66">
        <v>0.58932403225806462</v>
      </c>
      <c r="AC121" s="69">
        <v>99310.875706089777</v>
      </c>
      <c r="AD121" s="70">
        <f t="shared" si="29"/>
        <v>53894.967059999995</v>
      </c>
      <c r="AE121" s="71">
        <v>49037.83783783784</v>
      </c>
      <c r="AF121" s="71">
        <f t="shared" si="30"/>
        <v>4857.1292221621552</v>
      </c>
      <c r="AH121" s="72">
        <f t="shared" si="31"/>
        <v>7170.109059139787</v>
      </c>
      <c r="AI121" s="72">
        <f t="shared" si="32"/>
        <v>-40770.109059139788</v>
      </c>
      <c r="AJ121" s="72">
        <f t="shared" si="33"/>
        <v>-16770.109059139788</v>
      </c>
      <c r="AK121" s="73">
        <f t="shared" si="34"/>
        <v>-16770.109059139788</v>
      </c>
      <c r="AL121" s="73">
        <f t="shared" si="35"/>
        <v>-22770.109059139788</v>
      </c>
      <c r="AM121" s="73">
        <f t="shared" si="36"/>
        <v>-35912.979836977633</v>
      </c>
      <c r="AN121" s="73">
        <f t="shared" si="37"/>
        <v>-11912.979836977633</v>
      </c>
      <c r="AO121" s="73">
        <f t="shared" si="38"/>
        <v>-11912.979836977633</v>
      </c>
      <c r="AP121" s="73">
        <f t="shared" si="39"/>
        <v>-17912.979836977633</v>
      </c>
    </row>
    <row r="122" spans="1:42" x14ac:dyDescent="0.25">
      <c r="A122" t="s">
        <v>256</v>
      </c>
      <c r="B122" t="s">
        <v>254</v>
      </c>
      <c r="C122" t="s">
        <v>110</v>
      </c>
      <c r="D122">
        <v>1</v>
      </c>
      <c r="E122">
        <v>2500</v>
      </c>
      <c r="F122" s="65">
        <f t="shared" si="20"/>
        <v>0.97297297297297303</v>
      </c>
      <c r="G122" s="4">
        <f t="shared" si="21"/>
        <v>29189.18918918919</v>
      </c>
      <c r="H122">
        <v>437</v>
      </c>
      <c r="I122">
        <v>7.9500000000000001E-2</v>
      </c>
      <c r="J122">
        <v>108</v>
      </c>
      <c r="K122">
        <v>507</v>
      </c>
      <c r="L122">
        <f t="shared" si="22"/>
        <v>399</v>
      </c>
      <c r="M122">
        <f t="shared" si="23"/>
        <v>329</v>
      </c>
      <c r="N122" s="66">
        <f t="shared" si="24"/>
        <v>0.75964912280701746</v>
      </c>
      <c r="O122" s="66">
        <v>7.9500000000000001E-2</v>
      </c>
      <c r="P122" s="66">
        <v>108</v>
      </c>
      <c r="Q122" s="67">
        <f t="shared" si="25"/>
        <v>0.1</v>
      </c>
      <c r="R122" s="67">
        <f t="shared" si="26"/>
        <v>0.77146000000000003</v>
      </c>
      <c r="S122" s="68">
        <f t="shared" si="27"/>
        <v>30410.9532</v>
      </c>
      <c r="T122" s="68">
        <f t="shared" si="28"/>
        <v>18246.571919999998</v>
      </c>
      <c r="U122">
        <v>108</v>
      </c>
      <c r="V122" s="66">
        <v>498.75</v>
      </c>
      <c r="W122" s="66">
        <v>58.125</v>
      </c>
      <c r="X122" s="66">
        <v>-315.10614101592114</v>
      </c>
      <c r="Y122" s="66">
        <v>297.09178354814253</v>
      </c>
      <c r="Z122" s="66">
        <v>297.09178354814253</v>
      </c>
      <c r="AA122" s="66">
        <v>0.4791313955852482</v>
      </c>
      <c r="AB122" s="66">
        <v>0.47141541353383459</v>
      </c>
      <c r="AC122" s="69">
        <v>51119.580789581014</v>
      </c>
      <c r="AD122" s="70">
        <f t="shared" si="29"/>
        <v>18246.571919999998</v>
      </c>
      <c r="AE122" s="71">
        <v>29189.18918918919</v>
      </c>
      <c r="AF122" s="71">
        <f t="shared" si="30"/>
        <v>-10942.617269189192</v>
      </c>
      <c r="AH122" s="72">
        <f t="shared" si="31"/>
        <v>5735.5541979949876</v>
      </c>
      <c r="AI122" s="72">
        <f t="shared" si="32"/>
        <v>-39335.554197994985</v>
      </c>
      <c r="AJ122" s="72">
        <f t="shared" si="33"/>
        <v>-15335.554197994988</v>
      </c>
      <c r="AK122" s="73">
        <f t="shared" si="34"/>
        <v>-15335.554197994988</v>
      </c>
      <c r="AL122" s="73">
        <f t="shared" si="35"/>
        <v>-21335.554197994988</v>
      </c>
      <c r="AM122" s="73">
        <f t="shared" si="36"/>
        <v>-50278.171467184176</v>
      </c>
      <c r="AN122" s="73">
        <f t="shared" si="37"/>
        <v>-26278.17146718418</v>
      </c>
      <c r="AO122" s="73">
        <f t="shared" si="38"/>
        <v>-26278.17146718418</v>
      </c>
      <c r="AP122" s="73">
        <f t="shared" si="39"/>
        <v>-32278.17146718418</v>
      </c>
    </row>
    <row r="123" spans="1:42" x14ac:dyDescent="0.25">
      <c r="A123" t="s">
        <v>257</v>
      </c>
      <c r="B123" t="s">
        <v>254</v>
      </c>
      <c r="C123" t="s">
        <v>110</v>
      </c>
      <c r="D123">
        <v>2</v>
      </c>
      <c r="E123">
        <v>3300</v>
      </c>
      <c r="F123" s="65">
        <f t="shared" si="20"/>
        <v>0.97297297297297303</v>
      </c>
      <c r="G123" s="4">
        <f t="shared" si="21"/>
        <v>38529.729729729734</v>
      </c>
      <c r="H123">
        <v>461</v>
      </c>
      <c r="I123">
        <v>0.31780000000000003</v>
      </c>
      <c r="J123">
        <v>270</v>
      </c>
      <c r="K123">
        <v>543</v>
      </c>
      <c r="L123">
        <f t="shared" si="22"/>
        <v>273</v>
      </c>
      <c r="M123">
        <f t="shared" si="23"/>
        <v>191</v>
      </c>
      <c r="N123" s="66">
        <f t="shared" si="24"/>
        <v>0.65970695970695969</v>
      </c>
      <c r="O123" s="66">
        <v>0.31780000000000003</v>
      </c>
      <c r="P123" s="66">
        <v>270</v>
      </c>
      <c r="Q123" s="67">
        <f t="shared" si="25"/>
        <v>0.1</v>
      </c>
      <c r="R123" s="67">
        <f t="shared" si="26"/>
        <v>0.77146000000000003</v>
      </c>
      <c r="S123" s="68">
        <f t="shared" si="27"/>
        <v>76027.383000000002</v>
      </c>
      <c r="T123" s="68">
        <f t="shared" si="28"/>
        <v>45616.429799999998</v>
      </c>
      <c r="U123">
        <v>270</v>
      </c>
      <c r="V123" s="66">
        <v>341.25</v>
      </c>
      <c r="W123" s="66">
        <v>235.875</v>
      </c>
      <c r="X123" s="66">
        <v>-215.5989385898408</v>
      </c>
      <c r="Y123" s="66">
        <v>301.32595716451863</v>
      </c>
      <c r="Z123" s="66">
        <v>301.32595716451863</v>
      </c>
      <c r="AA123" s="66">
        <v>0.19179767667258205</v>
      </c>
      <c r="AB123" s="66">
        <v>0.69881131868131863</v>
      </c>
      <c r="AC123" s="69">
        <v>76858.046159852442</v>
      </c>
      <c r="AD123" s="70">
        <f t="shared" si="29"/>
        <v>45616.429799999998</v>
      </c>
      <c r="AE123" s="71">
        <v>38529.729729729734</v>
      </c>
      <c r="AF123" s="71">
        <f t="shared" si="30"/>
        <v>7086.7000702702644</v>
      </c>
      <c r="AH123" s="72">
        <f t="shared" si="31"/>
        <v>8502.2043772893776</v>
      </c>
      <c r="AI123" s="72">
        <f t="shared" si="32"/>
        <v>-42102.204377289381</v>
      </c>
      <c r="AJ123" s="72">
        <f t="shared" si="33"/>
        <v>-18102.204377289378</v>
      </c>
      <c r="AK123" s="73">
        <f t="shared" si="34"/>
        <v>-18102.204377289378</v>
      </c>
      <c r="AL123" s="73">
        <f t="shared" si="35"/>
        <v>-24102.204377289378</v>
      </c>
      <c r="AM123" s="73">
        <f t="shared" si="36"/>
        <v>-35015.504307019117</v>
      </c>
      <c r="AN123" s="73">
        <f t="shared" si="37"/>
        <v>-11015.504307019113</v>
      </c>
      <c r="AO123" s="73">
        <f t="shared" si="38"/>
        <v>-11015.504307019113</v>
      </c>
      <c r="AP123" s="73">
        <f t="shared" si="39"/>
        <v>-17015.504307019113</v>
      </c>
    </row>
    <row r="124" spans="1:42" x14ac:dyDescent="0.25">
      <c r="A124" t="s">
        <v>258</v>
      </c>
      <c r="B124" t="s">
        <v>259</v>
      </c>
      <c r="C124" t="s">
        <v>107</v>
      </c>
      <c r="D124">
        <v>1</v>
      </c>
      <c r="E124">
        <v>1300</v>
      </c>
      <c r="F124" s="65">
        <f t="shared" si="20"/>
        <v>0.97297297297297303</v>
      </c>
      <c r="G124" s="4">
        <f t="shared" si="21"/>
        <v>15178.378378378378</v>
      </c>
      <c r="H124">
        <v>280</v>
      </c>
      <c r="I124">
        <v>0.45750000000000002</v>
      </c>
      <c r="J124">
        <v>109</v>
      </c>
      <c r="K124">
        <v>615</v>
      </c>
      <c r="L124">
        <f t="shared" si="22"/>
        <v>506</v>
      </c>
      <c r="M124">
        <f t="shared" si="23"/>
        <v>171</v>
      </c>
      <c r="N124" s="66">
        <f t="shared" si="24"/>
        <v>0.37035573122529653</v>
      </c>
      <c r="O124" s="66">
        <v>0.45750000000000002</v>
      </c>
      <c r="P124" s="66">
        <v>109</v>
      </c>
      <c r="Q124" s="67">
        <f t="shared" si="25"/>
        <v>0.1</v>
      </c>
      <c r="R124" s="67">
        <f t="shared" si="26"/>
        <v>0.77146000000000003</v>
      </c>
      <c r="S124" s="68">
        <f t="shared" si="27"/>
        <v>30692.536100000001</v>
      </c>
      <c r="T124" s="68">
        <f t="shared" si="28"/>
        <v>18415.521659999999</v>
      </c>
      <c r="U124">
        <v>109</v>
      </c>
      <c r="V124" s="66">
        <v>632.5</v>
      </c>
      <c r="W124" s="66">
        <v>45.75</v>
      </c>
      <c r="X124" s="66">
        <v>-399.60828910791002</v>
      </c>
      <c r="Y124" s="66">
        <v>362.78181071518827</v>
      </c>
      <c r="Z124" s="66">
        <v>362.78181071518827</v>
      </c>
      <c r="AA124" s="66">
        <v>0.50123606437183921</v>
      </c>
      <c r="AB124" s="66">
        <v>0.45392177865612648</v>
      </c>
      <c r="AC124" s="69">
        <v>60106.216146133891</v>
      </c>
      <c r="AD124" s="70">
        <f t="shared" si="29"/>
        <v>18415.521659999999</v>
      </c>
      <c r="AE124" s="71">
        <v>15178.378378378378</v>
      </c>
      <c r="AF124" s="71">
        <f t="shared" si="30"/>
        <v>3237.1432816216202</v>
      </c>
      <c r="AH124" s="72">
        <f t="shared" si="31"/>
        <v>5522.7149736495394</v>
      </c>
      <c r="AI124" s="72">
        <f t="shared" si="32"/>
        <v>-39122.714973649541</v>
      </c>
      <c r="AJ124" s="72">
        <f t="shared" si="33"/>
        <v>-15122.714973649539</v>
      </c>
      <c r="AK124" s="73">
        <f t="shared" si="34"/>
        <v>-15122.714973649539</v>
      </c>
      <c r="AL124" s="73">
        <f t="shared" si="35"/>
        <v>-21122.714973649541</v>
      </c>
      <c r="AM124" s="73">
        <f t="shared" si="36"/>
        <v>-35885.571692027923</v>
      </c>
      <c r="AN124" s="73">
        <f t="shared" si="37"/>
        <v>-11885.571692027919</v>
      </c>
      <c r="AO124" s="73">
        <f t="shared" si="38"/>
        <v>-11885.571692027919</v>
      </c>
      <c r="AP124" s="73">
        <f t="shared" si="39"/>
        <v>-17885.571692027923</v>
      </c>
    </row>
    <row r="125" spans="1:42" x14ac:dyDescent="0.25">
      <c r="A125" t="s">
        <v>260</v>
      </c>
      <c r="B125" t="s">
        <v>259</v>
      </c>
      <c r="C125" t="s">
        <v>107</v>
      </c>
      <c r="D125">
        <v>2</v>
      </c>
      <c r="E125">
        <v>1900</v>
      </c>
      <c r="F125" s="65">
        <f t="shared" si="20"/>
        <v>0.97297297297297303</v>
      </c>
      <c r="G125" s="4">
        <f t="shared" si="21"/>
        <v>22183.783783783783</v>
      </c>
      <c r="H125">
        <v>568</v>
      </c>
      <c r="I125">
        <v>0.189</v>
      </c>
      <c r="J125">
        <v>227</v>
      </c>
      <c r="K125">
        <v>861</v>
      </c>
      <c r="L125">
        <f t="shared" si="22"/>
        <v>634</v>
      </c>
      <c r="M125">
        <f t="shared" si="23"/>
        <v>341</v>
      </c>
      <c r="N125" s="66">
        <f t="shared" si="24"/>
        <v>0.53028391167192435</v>
      </c>
      <c r="O125" s="66">
        <v>0.189</v>
      </c>
      <c r="P125" s="66">
        <v>227</v>
      </c>
      <c r="Q125" s="67">
        <f t="shared" si="25"/>
        <v>0.1</v>
      </c>
      <c r="R125" s="67">
        <f t="shared" si="26"/>
        <v>0.77146000000000003</v>
      </c>
      <c r="S125" s="68">
        <f t="shared" si="27"/>
        <v>63919.318300000006</v>
      </c>
      <c r="T125" s="68">
        <f t="shared" si="28"/>
        <v>38351.590980000001</v>
      </c>
      <c r="U125">
        <v>227</v>
      </c>
      <c r="V125" s="66">
        <v>792.5</v>
      </c>
      <c r="W125" s="66">
        <v>147.75</v>
      </c>
      <c r="X125" s="66">
        <v>-500.694970937579</v>
      </c>
      <c r="Y125" s="66">
        <v>499.76614227950472</v>
      </c>
      <c r="Z125" s="66">
        <v>499.76614227950472</v>
      </c>
      <c r="AA125" s="66">
        <v>0.44418440666183562</v>
      </c>
      <c r="AB125" s="66">
        <v>0.49907246056782334</v>
      </c>
      <c r="AC125" s="69">
        <v>91038.124192611285</v>
      </c>
      <c r="AD125" s="70">
        <f t="shared" si="29"/>
        <v>38351.590980000001</v>
      </c>
      <c r="AE125" s="71">
        <v>22183.783783783783</v>
      </c>
      <c r="AF125" s="71">
        <f t="shared" si="30"/>
        <v>16167.807196216218</v>
      </c>
      <c r="AH125" s="72">
        <f t="shared" si="31"/>
        <v>6072.0482702418503</v>
      </c>
      <c r="AI125" s="72">
        <f t="shared" si="32"/>
        <v>-39672.048270241852</v>
      </c>
      <c r="AJ125" s="72">
        <f t="shared" si="33"/>
        <v>-15672.04827024185</v>
      </c>
      <c r="AK125" s="73">
        <f t="shared" si="34"/>
        <v>-15672.04827024185</v>
      </c>
      <c r="AL125" s="73">
        <f t="shared" si="35"/>
        <v>-21672.048270241852</v>
      </c>
      <c r="AM125" s="73">
        <f t="shared" si="36"/>
        <v>-23504.241074025635</v>
      </c>
      <c r="AN125" s="73">
        <f t="shared" si="37"/>
        <v>495.75892597436723</v>
      </c>
      <c r="AO125" s="73">
        <f t="shared" si="38"/>
        <v>495.75892597436723</v>
      </c>
      <c r="AP125" s="73">
        <f t="shared" si="39"/>
        <v>-5504.2410740256346</v>
      </c>
    </row>
    <row r="126" spans="1:42" x14ac:dyDescent="0.25">
      <c r="A126" t="s">
        <v>261</v>
      </c>
      <c r="B126" t="s">
        <v>259</v>
      </c>
      <c r="C126" t="s">
        <v>110</v>
      </c>
      <c r="D126">
        <v>1</v>
      </c>
      <c r="E126">
        <v>1100</v>
      </c>
      <c r="F126" s="65">
        <f t="shared" si="20"/>
        <v>0.97297297297297303</v>
      </c>
      <c r="G126" s="4">
        <f t="shared" si="21"/>
        <v>12843.243243243243</v>
      </c>
      <c r="H126">
        <v>220</v>
      </c>
      <c r="I126">
        <v>0.43009999999999998</v>
      </c>
      <c r="J126">
        <v>84</v>
      </c>
      <c r="K126">
        <v>301</v>
      </c>
      <c r="L126">
        <f t="shared" si="22"/>
        <v>217</v>
      </c>
      <c r="M126">
        <f t="shared" si="23"/>
        <v>136</v>
      </c>
      <c r="N126" s="66">
        <f t="shared" si="24"/>
        <v>0.60138248847926268</v>
      </c>
      <c r="O126" s="66">
        <v>0.43009999999999998</v>
      </c>
      <c r="P126" s="66">
        <v>100</v>
      </c>
      <c r="Q126" s="67">
        <f t="shared" si="25"/>
        <v>0.15898617511520738</v>
      </c>
      <c r="R126" s="67">
        <f t="shared" si="26"/>
        <v>0.72477834101382488</v>
      </c>
      <c r="S126" s="68">
        <f t="shared" si="27"/>
        <v>26454.409447004608</v>
      </c>
      <c r="T126" s="68">
        <f t="shared" si="28"/>
        <v>15872.645668202764</v>
      </c>
      <c r="U126">
        <v>84</v>
      </c>
      <c r="V126" s="66">
        <v>271.25</v>
      </c>
      <c r="W126" s="66">
        <v>56.875</v>
      </c>
      <c r="X126" s="66">
        <v>-171.37351528936063</v>
      </c>
      <c r="Y126" s="66">
        <v>174.20781210513016</v>
      </c>
      <c r="Z126" s="66">
        <v>174.20781210513016</v>
      </c>
      <c r="AA126" s="66">
        <v>0.43256336259955819</v>
      </c>
      <c r="AB126" s="66">
        <v>0.50826935483870961</v>
      </c>
      <c r="AC126" s="69">
        <v>32318.739677286241</v>
      </c>
      <c r="AD126" s="70">
        <f t="shared" si="29"/>
        <v>15872.645668202764</v>
      </c>
      <c r="AE126" s="71">
        <v>12843.243243243243</v>
      </c>
      <c r="AF126" s="71">
        <f t="shared" si="30"/>
        <v>3029.4024249595204</v>
      </c>
      <c r="AH126" s="72">
        <f t="shared" si="31"/>
        <v>6183.9438172043001</v>
      </c>
      <c r="AI126" s="72">
        <f t="shared" si="32"/>
        <v>-39783.943817204301</v>
      </c>
      <c r="AJ126" s="72">
        <f t="shared" si="33"/>
        <v>-15783.943817204301</v>
      </c>
      <c r="AK126" s="73">
        <f t="shared" si="34"/>
        <v>-15783.943817204301</v>
      </c>
      <c r="AL126" s="73">
        <f t="shared" si="35"/>
        <v>-21783.943817204301</v>
      </c>
      <c r="AM126" s="73">
        <f t="shared" si="36"/>
        <v>-36754.541392244777</v>
      </c>
      <c r="AN126" s="73">
        <f t="shared" si="37"/>
        <v>-12754.541392244781</v>
      </c>
      <c r="AO126" s="73">
        <f t="shared" si="38"/>
        <v>-12754.541392244781</v>
      </c>
      <c r="AP126" s="73">
        <f t="shared" si="39"/>
        <v>-18754.541392244781</v>
      </c>
    </row>
    <row r="127" spans="1:42" x14ac:dyDescent="0.25">
      <c r="A127" t="s">
        <v>262</v>
      </c>
      <c r="B127" t="s">
        <v>259</v>
      </c>
      <c r="C127" t="s">
        <v>110</v>
      </c>
      <c r="D127">
        <v>2</v>
      </c>
      <c r="E127">
        <v>1400</v>
      </c>
      <c r="F127" s="65">
        <f t="shared" si="20"/>
        <v>0.97297297297297303</v>
      </c>
      <c r="G127" s="4">
        <f t="shared" si="21"/>
        <v>16345.945945945947</v>
      </c>
      <c r="H127">
        <v>481</v>
      </c>
      <c r="I127">
        <v>0.38080000000000003</v>
      </c>
      <c r="J127">
        <v>134</v>
      </c>
      <c r="K127">
        <v>568</v>
      </c>
      <c r="L127">
        <f t="shared" si="22"/>
        <v>434</v>
      </c>
      <c r="M127">
        <f t="shared" si="23"/>
        <v>347</v>
      </c>
      <c r="N127" s="66">
        <f t="shared" si="24"/>
        <v>0.73963133640553003</v>
      </c>
      <c r="O127" s="66">
        <v>0.38080000000000003</v>
      </c>
      <c r="P127" s="66">
        <v>134</v>
      </c>
      <c r="Q127" s="67">
        <f t="shared" si="25"/>
        <v>0.1</v>
      </c>
      <c r="R127" s="67">
        <f t="shared" si="26"/>
        <v>0.77146000000000003</v>
      </c>
      <c r="S127" s="68">
        <f t="shared" si="27"/>
        <v>37732.1086</v>
      </c>
      <c r="T127" s="68">
        <f t="shared" si="28"/>
        <v>22639.265159999999</v>
      </c>
      <c r="U127">
        <v>134</v>
      </c>
      <c r="V127" s="66">
        <v>542.5</v>
      </c>
      <c r="W127" s="66">
        <v>79.75</v>
      </c>
      <c r="X127" s="66">
        <v>-342.74703057872125</v>
      </c>
      <c r="Y127" s="66">
        <v>331.41562421026032</v>
      </c>
      <c r="Z127" s="66">
        <v>331.41562421026032</v>
      </c>
      <c r="AA127" s="66">
        <v>0.46389976812951211</v>
      </c>
      <c r="AB127" s="66">
        <v>0.48346972350230416</v>
      </c>
      <c r="AC127" s="69">
        <v>58483.738373466505</v>
      </c>
      <c r="AD127" s="70">
        <f t="shared" si="29"/>
        <v>22639.265159999999</v>
      </c>
      <c r="AE127" s="71">
        <v>16345.945945945947</v>
      </c>
      <c r="AF127" s="71">
        <f t="shared" si="30"/>
        <v>6293.3192140540523</v>
      </c>
      <c r="AH127" s="72">
        <f t="shared" si="31"/>
        <v>5882.214969278034</v>
      </c>
      <c r="AI127" s="72">
        <f t="shared" si="32"/>
        <v>-39482.214969278037</v>
      </c>
      <c r="AJ127" s="72">
        <f t="shared" si="33"/>
        <v>-15482.214969278033</v>
      </c>
      <c r="AK127" s="73">
        <f t="shared" si="34"/>
        <v>-15482.214969278033</v>
      </c>
      <c r="AL127" s="73">
        <f t="shared" si="35"/>
        <v>-21482.214969278033</v>
      </c>
      <c r="AM127" s="73">
        <f t="shared" si="36"/>
        <v>-33188.895755223988</v>
      </c>
      <c r="AN127" s="73">
        <f t="shared" si="37"/>
        <v>-9188.8957552239808</v>
      </c>
      <c r="AO127" s="73">
        <f t="shared" si="38"/>
        <v>-9188.8957552239808</v>
      </c>
      <c r="AP127" s="73">
        <f t="shared" si="39"/>
        <v>-15188.895755223981</v>
      </c>
    </row>
    <row r="128" spans="1:42" x14ac:dyDescent="0.25">
      <c r="A128" t="s">
        <v>263</v>
      </c>
      <c r="B128" t="s">
        <v>264</v>
      </c>
      <c r="C128" t="s">
        <v>107</v>
      </c>
      <c r="D128">
        <v>1</v>
      </c>
      <c r="E128">
        <v>1300</v>
      </c>
      <c r="F128" s="65">
        <f t="shared" si="20"/>
        <v>0.97297297297297303</v>
      </c>
      <c r="G128" s="4">
        <f t="shared" si="21"/>
        <v>15178.378378378378</v>
      </c>
      <c r="H128">
        <v>318</v>
      </c>
      <c r="I128">
        <v>0.39179999999999998</v>
      </c>
      <c r="J128">
        <v>157</v>
      </c>
      <c r="K128">
        <v>471</v>
      </c>
      <c r="L128">
        <f t="shared" si="22"/>
        <v>314</v>
      </c>
      <c r="M128">
        <f t="shared" si="23"/>
        <v>161</v>
      </c>
      <c r="N128" s="66">
        <f t="shared" si="24"/>
        <v>0.51019108280254777</v>
      </c>
      <c r="O128" s="66">
        <v>0.39179999999999998</v>
      </c>
      <c r="P128" s="66">
        <v>157</v>
      </c>
      <c r="Q128" s="67">
        <f t="shared" si="25"/>
        <v>0.1</v>
      </c>
      <c r="R128" s="67">
        <f t="shared" si="26"/>
        <v>0.77146000000000003</v>
      </c>
      <c r="S128" s="68">
        <f t="shared" si="27"/>
        <v>44208.515299999999</v>
      </c>
      <c r="T128" s="68">
        <f t="shared" si="28"/>
        <v>26525.109179999999</v>
      </c>
      <c r="U128">
        <v>157</v>
      </c>
      <c r="V128" s="66">
        <v>392.5</v>
      </c>
      <c r="W128" s="66">
        <v>117.75</v>
      </c>
      <c r="X128" s="66">
        <v>-247.97826636340662</v>
      </c>
      <c r="Y128" s="66">
        <v>269.80531336871366</v>
      </c>
      <c r="Z128" s="66">
        <v>269.80531336871366</v>
      </c>
      <c r="AA128" s="66">
        <v>0.38740207227697748</v>
      </c>
      <c r="AB128" s="66">
        <v>0.5440100000000001</v>
      </c>
      <c r="AC128" s="69">
        <v>53573.527811885593</v>
      </c>
      <c r="AD128" s="70">
        <f t="shared" si="29"/>
        <v>26525.109179999999</v>
      </c>
      <c r="AE128" s="71">
        <v>15178.378378378378</v>
      </c>
      <c r="AF128" s="71">
        <f t="shared" si="30"/>
        <v>11346.730801621621</v>
      </c>
      <c r="AH128" s="72">
        <f t="shared" si="31"/>
        <v>6618.7883333333348</v>
      </c>
      <c r="AI128" s="72">
        <f t="shared" si="32"/>
        <v>-40218.788333333338</v>
      </c>
      <c r="AJ128" s="72">
        <f t="shared" si="33"/>
        <v>-16218.788333333334</v>
      </c>
      <c r="AK128" s="73">
        <f t="shared" si="34"/>
        <v>-16218.788333333334</v>
      </c>
      <c r="AL128" s="73">
        <f t="shared" si="35"/>
        <v>-22218.788333333334</v>
      </c>
      <c r="AM128" s="73">
        <f t="shared" si="36"/>
        <v>-28872.057531711718</v>
      </c>
      <c r="AN128" s="73">
        <f t="shared" si="37"/>
        <v>-4872.0575317117127</v>
      </c>
      <c r="AO128" s="73">
        <f t="shared" si="38"/>
        <v>-4872.0575317117127</v>
      </c>
      <c r="AP128" s="73">
        <f t="shared" si="39"/>
        <v>-10872.057531711713</v>
      </c>
    </row>
    <row r="129" spans="1:42" x14ac:dyDescent="0.25">
      <c r="A129" t="s">
        <v>265</v>
      </c>
      <c r="B129" t="s">
        <v>264</v>
      </c>
      <c r="C129" t="s">
        <v>107</v>
      </c>
      <c r="D129">
        <v>2</v>
      </c>
      <c r="E129">
        <v>1600</v>
      </c>
      <c r="F129" s="65">
        <f t="shared" si="20"/>
        <v>0.97297297297297303</v>
      </c>
      <c r="G129" s="4">
        <f t="shared" si="21"/>
        <v>18681.081081081084</v>
      </c>
      <c r="H129">
        <v>680</v>
      </c>
      <c r="I129">
        <v>0.38629999999999998</v>
      </c>
      <c r="J129">
        <v>253</v>
      </c>
      <c r="K129">
        <v>886</v>
      </c>
      <c r="L129">
        <f t="shared" si="22"/>
        <v>633</v>
      </c>
      <c r="M129">
        <f t="shared" si="23"/>
        <v>427</v>
      </c>
      <c r="N129" s="66">
        <f t="shared" si="24"/>
        <v>0.63965244865718796</v>
      </c>
      <c r="O129" s="66">
        <v>0.38629999999999998</v>
      </c>
      <c r="P129" s="66">
        <v>253</v>
      </c>
      <c r="Q129" s="67">
        <f t="shared" si="25"/>
        <v>0.1</v>
      </c>
      <c r="R129" s="67">
        <f t="shared" si="26"/>
        <v>0.77146000000000003</v>
      </c>
      <c r="S129" s="68">
        <f t="shared" si="27"/>
        <v>71240.473700000002</v>
      </c>
      <c r="T129" s="68">
        <f t="shared" si="28"/>
        <v>42744.284220000001</v>
      </c>
      <c r="U129">
        <v>253</v>
      </c>
      <c r="V129" s="66">
        <v>791.25</v>
      </c>
      <c r="W129" s="66">
        <v>173.875</v>
      </c>
      <c r="X129" s="66">
        <v>-499.9052312357847</v>
      </c>
      <c r="Y129" s="66">
        <v>512.15688968915856</v>
      </c>
      <c r="Z129" s="66">
        <v>512.15688968915856</v>
      </c>
      <c r="AA129" s="66">
        <v>0.42752845458345473</v>
      </c>
      <c r="AB129" s="66">
        <v>0.51225398104265396</v>
      </c>
      <c r="AC129" s="69">
        <v>95759.358066518616</v>
      </c>
      <c r="AD129" s="70">
        <f t="shared" si="29"/>
        <v>42744.284220000001</v>
      </c>
      <c r="AE129" s="71">
        <v>18681.081081081084</v>
      </c>
      <c r="AF129" s="71">
        <f t="shared" si="30"/>
        <v>24063.203138918918</v>
      </c>
      <c r="AH129" s="72">
        <f t="shared" si="31"/>
        <v>6232.4234360189575</v>
      </c>
      <c r="AI129" s="72">
        <f t="shared" si="32"/>
        <v>-39832.423436018958</v>
      </c>
      <c r="AJ129" s="72">
        <f t="shared" si="33"/>
        <v>-15832.423436018958</v>
      </c>
      <c r="AK129" s="73">
        <f t="shared" si="34"/>
        <v>-15832.423436018958</v>
      </c>
      <c r="AL129" s="73">
        <f t="shared" si="35"/>
        <v>-21832.423436018958</v>
      </c>
      <c r="AM129" s="73">
        <f t="shared" si="36"/>
        <v>-15769.220297100041</v>
      </c>
      <c r="AN129" s="73">
        <f t="shared" si="37"/>
        <v>8230.7797028999594</v>
      </c>
      <c r="AO129" s="73">
        <f t="shared" si="38"/>
        <v>8230.7797028999594</v>
      </c>
      <c r="AP129" s="73">
        <f t="shared" si="39"/>
        <v>2230.7797028999594</v>
      </c>
    </row>
    <row r="130" spans="1:42" x14ac:dyDescent="0.25">
      <c r="A130" t="s">
        <v>266</v>
      </c>
      <c r="B130" t="s">
        <v>264</v>
      </c>
      <c r="C130" t="s">
        <v>110</v>
      </c>
      <c r="D130">
        <v>1</v>
      </c>
      <c r="E130">
        <v>900</v>
      </c>
      <c r="F130" s="65">
        <f t="shared" si="20"/>
        <v>0.97297297297297303</v>
      </c>
      <c r="G130" s="4">
        <f t="shared" si="21"/>
        <v>10508.108108108108</v>
      </c>
      <c r="H130">
        <v>318</v>
      </c>
      <c r="I130">
        <v>0.29039999999999999</v>
      </c>
      <c r="J130">
        <v>176</v>
      </c>
      <c r="K130">
        <v>440</v>
      </c>
      <c r="L130">
        <f t="shared" si="22"/>
        <v>264</v>
      </c>
      <c r="M130">
        <f t="shared" si="23"/>
        <v>142</v>
      </c>
      <c r="N130" s="66">
        <f t="shared" si="24"/>
        <v>0.53030303030303039</v>
      </c>
      <c r="O130" s="66">
        <v>0.29039999999999999</v>
      </c>
      <c r="P130" s="66">
        <v>176</v>
      </c>
      <c r="Q130" s="67">
        <f t="shared" si="25"/>
        <v>0.1</v>
      </c>
      <c r="R130" s="67">
        <f t="shared" si="26"/>
        <v>0.77146000000000003</v>
      </c>
      <c r="S130" s="68">
        <f t="shared" si="27"/>
        <v>49558.590400000001</v>
      </c>
      <c r="T130" s="68">
        <f t="shared" si="28"/>
        <v>29735.15424</v>
      </c>
      <c r="U130">
        <v>176</v>
      </c>
      <c r="V130" s="66">
        <v>330</v>
      </c>
      <c r="W130" s="66">
        <v>143</v>
      </c>
      <c r="X130" s="66">
        <v>-208.49128127369218</v>
      </c>
      <c r="Y130" s="66">
        <v>248.84268385140257</v>
      </c>
      <c r="Z130" s="66">
        <v>248.84268385140257</v>
      </c>
      <c r="AA130" s="66">
        <v>0.32073540561031083</v>
      </c>
      <c r="AB130" s="66">
        <v>0.59677000000000002</v>
      </c>
      <c r="AC130" s="69">
        <v>54203.174681330551</v>
      </c>
      <c r="AD130" s="70">
        <f t="shared" si="29"/>
        <v>29735.15424</v>
      </c>
      <c r="AE130" s="71">
        <v>10508.108108108108</v>
      </c>
      <c r="AF130" s="71">
        <f t="shared" si="30"/>
        <v>19227.04613189189</v>
      </c>
      <c r="AH130" s="72">
        <f t="shared" si="31"/>
        <v>7260.7016666666668</v>
      </c>
      <c r="AI130" s="72">
        <f t="shared" si="32"/>
        <v>-40860.701666666668</v>
      </c>
      <c r="AJ130" s="72">
        <f t="shared" si="33"/>
        <v>-16860.701666666668</v>
      </c>
      <c r="AK130" s="73">
        <f t="shared" si="34"/>
        <v>-16860.701666666668</v>
      </c>
      <c r="AL130" s="73">
        <f t="shared" si="35"/>
        <v>-22860.701666666668</v>
      </c>
      <c r="AM130" s="73">
        <f t="shared" si="36"/>
        <v>-21633.655534774778</v>
      </c>
      <c r="AN130" s="73">
        <f t="shared" si="37"/>
        <v>2366.3444652252219</v>
      </c>
      <c r="AO130" s="73">
        <f t="shared" si="38"/>
        <v>2366.3444652252219</v>
      </c>
      <c r="AP130" s="73">
        <f t="shared" si="39"/>
        <v>-3633.6555347747781</v>
      </c>
    </row>
    <row r="131" spans="1:42" x14ac:dyDescent="0.25">
      <c r="A131" t="s">
        <v>267</v>
      </c>
      <c r="B131" t="s">
        <v>264</v>
      </c>
      <c r="C131" t="s">
        <v>110</v>
      </c>
      <c r="D131">
        <v>2</v>
      </c>
      <c r="E131">
        <v>1100</v>
      </c>
      <c r="F131" s="65">
        <f t="shared" si="20"/>
        <v>0.97297297297297303</v>
      </c>
      <c r="G131" s="4">
        <f t="shared" si="21"/>
        <v>12843.243243243243</v>
      </c>
      <c r="H131">
        <v>538</v>
      </c>
      <c r="I131">
        <v>0.58079999999999998</v>
      </c>
      <c r="J131">
        <v>225</v>
      </c>
      <c r="K131">
        <v>1033</v>
      </c>
      <c r="L131">
        <f t="shared" si="22"/>
        <v>808</v>
      </c>
      <c r="M131">
        <f t="shared" si="23"/>
        <v>313</v>
      </c>
      <c r="N131" s="66">
        <f t="shared" si="24"/>
        <v>0.40990099009900993</v>
      </c>
      <c r="O131" s="66">
        <v>0.58079999999999998</v>
      </c>
      <c r="P131" s="66">
        <v>225</v>
      </c>
      <c r="Q131" s="67">
        <f t="shared" si="25"/>
        <v>0.1</v>
      </c>
      <c r="R131" s="67">
        <f t="shared" si="26"/>
        <v>0.77146000000000003</v>
      </c>
      <c r="S131" s="68">
        <f t="shared" si="27"/>
        <v>63356.152500000004</v>
      </c>
      <c r="T131" s="68">
        <f t="shared" si="28"/>
        <v>38013.691500000001</v>
      </c>
      <c r="U131">
        <v>225</v>
      </c>
      <c r="V131" s="66">
        <v>1010</v>
      </c>
      <c r="W131" s="66">
        <v>124</v>
      </c>
      <c r="X131" s="66">
        <v>-638.1096790497852</v>
      </c>
      <c r="Y131" s="66">
        <v>604.77609299974733</v>
      </c>
      <c r="Z131" s="66">
        <v>604.77609299974733</v>
      </c>
      <c r="AA131" s="66">
        <v>0.47601593366311618</v>
      </c>
      <c r="AB131" s="66">
        <v>0.47388099009900986</v>
      </c>
      <c r="AC131" s="69">
        <v>104606.04121470985</v>
      </c>
      <c r="AD131" s="70">
        <f t="shared" si="29"/>
        <v>38013.691500000001</v>
      </c>
      <c r="AE131" s="71">
        <v>12843.243243243243</v>
      </c>
      <c r="AF131" s="71">
        <f t="shared" si="30"/>
        <v>25170.448256756757</v>
      </c>
      <c r="AH131" s="72">
        <f t="shared" si="31"/>
        <v>5765.5520462046206</v>
      </c>
      <c r="AI131" s="72">
        <f t="shared" si="32"/>
        <v>-39365.552046204619</v>
      </c>
      <c r="AJ131" s="72">
        <f t="shared" si="33"/>
        <v>-15365.552046204621</v>
      </c>
      <c r="AK131" s="73">
        <f t="shared" si="34"/>
        <v>-15365.552046204621</v>
      </c>
      <c r="AL131" s="73">
        <f t="shared" si="35"/>
        <v>-21365.552046204619</v>
      </c>
      <c r="AM131" s="73">
        <f t="shared" si="36"/>
        <v>-14195.103789447861</v>
      </c>
      <c r="AN131" s="73">
        <f t="shared" si="37"/>
        <v>9804.8962105521368</v>
      </c>
      <c r="AO131" s="73">
        <f t="shared" si="38"/>
        <v>9804.8962105521368</v>
      </c>
      <c r="AP131" s="73">
        <f t="shared" si="39"/>
        <v>3804.8962105521387</v>
      </c>
    </row>
    <row r="132" spans="1:42" x14ac:dyDescent="0.25">
      <c r="A132" t="s">
        <v>268</v>
      </c>
      <c r="B132" t="s">
        <v>269</v>
      </c>
      <c r="C132" t="s">
        <v>107</v>
      </c>
      <c r="D132">
        <v>1</v>
      </c>
      <c r="E132">
        <v>1700</v>
      </c>
      <c r="F132" s="65">
        <f t="shared" ref="F132:F195" si="40">36/37</f>
        <v>0.97297297297297303</v>
      </c>
      <c r="G132" s="4">
        <f t="shared" ref="G132:G195" si="41">E132*12*F132</f>
        <v>19848.64864864865</v>
      </c>
      <c r="H132">
        <v>524</v>
      </c>
      <c r="I132">
        <v>0.50409999999999999</v>
      </c>
      <c r="J132">
        <v>162</v>
      </c>
      <c r="K132">
        <v>614</v>
      </c>
      <c r="L132">
        <f t="shared" si="22"/>
        <v>452</v>
      </c>
      <c r="M132">
        <f t="shared" si="23"/>
        <v>362</v>
      </c>
      <c r="N132" s="66">
        <f t="shared" si="24"/>
        <v>0.74070796460176991</v>
      </c>
      <c r="O132" s="66">
        <v>0.50409999999999999</v>
      </c>
      <c r="P132" s="66">
        <v>162</v>
      </c>
      <c r="Q132" s="67">
        <f t="shared" si="25"/>
        <v>0.1</v>
      </c>
      <c r="R132" s="67">
        <f t="shared" si="26"/>
        <v>0.77146000000000003</v>
      </c>
      <c r="S132" s="68">
        <f t="shared" si="27"/>
        <v>45616.429800000005</v>
      </c>
      <c r="T132" s="68">
        <f t="shared" si="28"/>
        <v>27369.857880000003</v>
      </c>
      <c r="U132">
        <v>162</v>
      </c>
      <c r="V132" s="66">
        <v>565</v>
      </c>
      <c r="W132" s="66">
        <v>105.5</v>
      </c>
      <c r="X132" s="66">
        <v>-356.96234521101843</v>
      </c>
      <c r="Y132" s="66">
        <v>356.38217083649226</v>
      </c>
      <c r="Z132" s="66">
        <v>356.38217083649226</v>
      </c>
      <c r="AA132" s="66">
        <v>0.4440392404185704</v>
      </c>
      <c r="AB132" s="66">
        <v>0.49918734513274343</v>
      </c>
      <c r="AC132" s="69">
        <v>64934.036445067031</v>
      </c>
      <c r="AD132" s="70">
        <f t="shared" si="29"/>
        <v>27369.857880000003</v>
      </c>
      <c r="AE132" s="71">
        <v>19848.64864864865</v>
      </c>
      <c r="AF132" s="71">
        <f t="shared" si="30"/>
        <v>7521.2092313513531</v>
      </c>
      <c r="AH132" s="72">
        <f t="shared" si="31"/>
        <v>6073.446032448378</v>
      </c>
      <c r="AI132" s="72">
        <f t="shared" si="32"/>
        <v>-39673.446032448381</v>
      </c>
      <c r="AJ132" s="72">
        <f t="shared" si="33"/>
        <v>-15673.446032448377</v>
      </c>
      <c r="AK132" s="73">
        <f t="shared" si="34"/>
        <v>-15673.446032448377</v>
      </c>
      <c r="AL132" s="73">
        <f t="shared" si="35"/>
        <v>-21673.446032448377</v>
      </c>
      <c r="AM132" s="73">
        <f t="shared" si="36"/>
        <v>-32152.236801097028</v>
      </c>
      <c r="AN132" s="73">
        <f t="shared" si="37"/>
        <v>-8152.236801097024</v>
      </c>
      <c r="AO132" s="73">
        <f t="shared" si="38"/>
        <v>-8152.236801097024</v>
      </c>
      <c r="AP132" s="73">
        <f t="shared" si="39"/>
        <v>-14152.236801097024</v>
      </c>
    </row>
    <row r="133" spans="1:42" x14ac:dyDescent="0.25">
      <c r="A133" t="s">
        <v>270</v>
      </c>
      <c r="B133" t="s">
        <v>269</v>
      </c>
      <c r="C133" t="s">
        <v>107</v>
      </c>
      <c r="D133">
        <v>2</v>
      </c>
      <c r="E133">
        <v>2500</v>
      </c>
      <c r="F133" s="65">
        <f t="shared" si="40"/>
        <v>0.97297297297297303</v>
      </c>
      <c r="G133" s="4">
        <f t="shared" si="41"/>
        <v>29189.18918918919</v>
      </c>
      <c r="H133">
        <v>560</v>
      </c>
      <c r="I133">
        <v>0.2767</v>
      </c>
      <c r="J133">
        <v>158</v>
      </c>
      <c r="K133">
        <v>906</v>
      </c>
      <c r="L133">
        <f t="shared" ref="L133:L196" si="42">K133-J133</f>
        <v>748</v>
      </c>
      <c r="M133">
        <f t="shared" ref="M133:M196" si="43">H133-J133</f>
        <v>402</v>
      </c>
      <c r="N133" s="66">
        <f t="shared" ref="N133:N196" si="44">0.1+(0.8*M133/L133)</f>
        <v>0.5299465240641712</v>
      </c>
      <c r="O133" s="66">
        <v>0.2767</v>
      </c>
      <c r="P133" s="66">
        <v>158</v>
      </c>
      <c r="Q133" s="67">
        <f t="shared" ref="Q133:Q196" si="45">0.1+(0.8*(P133-J133)/L133)</f>
        <v>0.1</v>
      </c>
      <c r="R133" s="67">
        <f t="shared" ref="R133:R196" si="46">$Q$2*Q133+$R$2</f>
        <v>0.77146000000000003</v>
      </c>
      <c r="S133" s="68">
        <f t="shared" ref="S133:S196" si="47">365*P133*R133</f>
        <v>44490.0982</v>
      </c>
      <c r="T133" s="68">
        <f t="shared" ref="T133:T196" si="48">S133*(1-$T$1)</f>
        <v>26694.058919999999</v>
      </c>
      <c r="U133">
        <v>158</v>
      </c>
      <c r="V133" s="66">
        <v>935</v>
      </c>
      <c r="W133" s="66">
        <v>64.5</v>
      </c>
      <c r="X133" s="66">
        <v>-590.7252969421279</v>
      </c>
      <c r="Y133" s="66">
        <v>534.72093757897403</v>
      </c>
      <c r="Z133" s="66">
        <v>534.72093757897403</v>
      </c>
      <c r="AA133" s="66">
        <v>0.50291009366735195</v>
      </c>
      <c r="AB133" s="66">
        <v>0.45259695187165772</v>
      </c>
      <c r="AC133" s="69">
        <v>88334.769254322498</v>
      </c>
      <c r="AD133" s="70">
        <f t="shared" ref="AD133:AD196" si="49">T133</f>
        <v>26694.058919999999</v>
      </c>
      <c r="AE133" s="71">
        <v>29189.18918918919</v>
      </c>
      <c r="AF133" s="71">
        <f t="shared" ref="AF133:AF196" si="50">AD133-AE133</f>
        <v>-2495.1302691891906</v>
      </c>
      <c r="AH133" s="72">
        <f t="shared" ref="AH133:AH196" si="51">AB133*(365/$AG$23)*$AG$21</f>
        <v>5506.5962477718358</v>
      </c>
      <c r="AI133" s="72">
        <f t="shared" ref="AI133:AI196" si="52">-$AG$7-$AG$13-AH133</f>
        <v>-39106.596247771835</v>
      </c>
      <c r="AJ133" s="72">
        <f t="shared" ref="AJ133:AJ196" si="53">-$AG$13-AH133-$AG$18</f>
        <v>-15106.596247771835</v>
      </c>
      <c r="AK133" s="73">
        <f t="shared" ref="AK133:AK196" si="54">-$AG$7/($AG$9-0)-$AG$13-AH133</f>
        <v>-15106.596247771835</v>
      </c>
      <c r="AL133" s="73">
        <f t="shared" ref="AL133:AL196" si="55">-$AG$7/($AG$9-0)-$AG$13-AH133-$AG$18</f>
        <v>-21106.596247771835</v>
      </c>
      <c r="AM133" s="73">
        <f t="shared" ref="AM133:AM196" si="56">AF133+AI133</f>
        <v>-41601.726516961025</v>
      </c>
      <c r="AN133" s="73">
        <f t="shared" ref="AN133:AN196" si="57">AF133+AJ133</f>
        <v>-17601.726516961025</v>
      </c>
      <c r="AO133" s="73">
        <f t="shared" ref="AO133:AO196" si="58">AF133+AK133</f>
        <v>-17601.726516961025</v>
      </c>
      <c r="AP133" s="73">
        <f t="shared" ref="AP133:AP196" si="59">AF133+AL133</f>
        <v>-23601.726516961025</v>
      </c>
    </row>
    <row r="134" spans="1:42" x14ac:dyDescent="0.25">
      <c r="A134" t="s">
        <v>271</v>
      </c>
      <c r="B134" t="s">
        <v>269</v>
      </c>
      <c r="C134" t="s">
        <v>110</v>
      </c>
      <c r="D134">
        <v>1</v>
      </c>
      <c r="E134">
        <v>1400</v>
      </c>
      <c r="F134" s="65">
        <f t="shared" si="40"/>
        <v>0.97297297297297303</v>
      </c>
      <c r="G134" s="4">
        <f t="shared" si="41"/>
        <v>16345.945945945947</v>
      </c>
      <c r="H134">
        <v>202</v>
      </c>
      <c r="I134">
        <v>0.48770000000000002</v>
      </c>
      <c r="J134">
        <v>76</v>
      </c>
      <c r="K134">
        <v>342</v>
      </c>
      <c r="L134">
        <f t="shared" si="42"/>
        <v>266</v>
      </c>
      <c r="M134">
        <f t="shared" si="43"/>
        <v>126</v>
      </c>
      <c r="N134" s="66">
        <f t="shared" si="44"/>
        <v>0.47894736842105268</v>
      </c>
      <c r="O134" s="66">
        <v>0.48770000000000002</v>
      </c>
      <c r="P134" s="66">
        <v>100</v>
      </c>
      <c r="Q134" s="67">
        <f t="shared" si="45"/>
        <v>0.17218045112781954</v>
      </c>
      <c r="R134" s="67">
        <f t="shared" si="46"/>
        <v>0.71433639097744361</v>
      </c>
      <c r="S134" s="68">
        <f t="shared" si="47"/>
        <v>26073.278270676692</v>
      </c>
      <c r="T134" s="68">
        <f t="shared" si="48"/>
        <v>15643.966962406015</v>
      </c>
      <c r="U134">
        <v>76</v>
      </c>
      <c r="V134" s="66">
        <v>332.5</v>
      </c>
      <c r="W134" s="66">
        <v>42.75</v>
      </c>
      <c r="X134" s="66">
        <v>-210.07076067728076</v>
      </c>
      <c r="Y134" s="66">
        <v>200.06118903209503</v>
      </c>
      <c r="Z134" s="66">
        <v>200.06118903209503</v>
      </c>
      <c r="AA134" s="66">
        <v>0.47311635799126323</v>
      </c>
      <c r="AB134" s="66">
        <v>0.47617571428571431</v>
      </c>
      <c r="AC134" s="69">
        <v>34771.462049695612</v>
      </c>
      <c r="AD134" s="70">
        <f t="shared" si="49"/>
        <v>15643.966962406015</v>
      </c>
      <c r="AE134" s="71">
        <v>16345.945945945947</v>
      </c>
      <c r="AF134" s="71">
        <f t="shared" si="50"/>
        <v>-701.97898353993151</v>
      </c>
      <c r="AH134" s="72">
        <f t="shared" si="51"/>
        <v>5793.4711904761916</v>
      </c>
      <c r="AI134" s="72">
        <f t="shared" si="52"/>
        <v>-39393.471190476193</v>
      </c>
      <c r="AJ134" s="72">
        <f t="shared" si="53"/>
        <v>-15393.471190476192</v>
      </c>
      <c r="AK134" s="73">
        <f t="shared" si="54"/>
        <v>-15393.471190476192</v>
      </c>
      <c r="AL134" s="73">
        <f t="shared" si="55"/>
        <v>-21393.471190476193</v>
      </c>
      <c r="AM134" s="73">
        <f t="shared" si="56"/>
        <v>-40095.450174016121</v>
      </c>
      <c r="AN134" s="73">
        <f t="shared" si="57"/>
        <v>-16095.450174016123</v>
      </c>
      <c r="AO134" s="73">
        <f t="shared" si="58"/>
        <v>-16095.450174016123</v>
      </c>
      <c r="AP134" s="73">
        <f t="shared" si="59"/>
        <v>-22095.450174016125</v>
      </c>
    </row>
    <row r="135" spans="1:42" x14ac:dyDescent="0.25">
      <c r="A135" t="s">
        <v>272</v>
      </c>
      <c r="B135" t="s">
        <v>269</v>
      </c>
      <c r="C135" t="s">
        <v>110</v>
      </c>
      <c r="D135">
        <v>2</v>
      </c>
      <c r="E135">
        <v>2000</v>
      </c>
      <c r="F135" s="65">
        <f t="shared" si="40"/>
        <v>0.97297297297297303</v>
      </c>
      <c r="G135" s="4">
        <f t="shared" si="41"/>
        <v>23351.351351351354</v>
      </c>
      <c r="H135">
        <v>579</v>
      </c>
      <c r="I135">
        <v>0.41099999999999998</v>
      </c>
      <c r="J135">
        <v>107</v>
      </c>
      <c r="K135">
        <v>781</v>
      </c>
      <c r="L135">
        <f t="shared" si="42"/>
        <v>674</v>
      </c>
      <c r="M135">
        <f t="shared" si="43"/>
        <v>472</v>
      </c>
      <c r="N135" s="66">
        <f t="shared" si="44"/>
        <v>0.66023738872403559</v>
      </c>
      <c r="O135" s="66">
        <v>0.41099999999999998</v>
      </c>
      <c r="P135" s="66">
        <v>107</v>
      </c>
      <c r="Q135" s="67">
        <f t="shared" si="45"/>
        <v>0.1</v>
      </c>
      <c r="R135" s="67">
        <f t="shared" si="46"/>
        <v>0.77146000000000003</v>
      </c>
      <c r="S135" s="68">
        <f t="shared" si="47"/>
        <v>30129.370300000002</v>
      </c>
      <c r="T135" s="68">
        <f t="shared" si="48"/>
        <v>18077.622180000002</v>
      </c>
      <c r="U135">
        <v>107</v>
      </c>
      <c r="V135" s="66">
        <v>842.5</v>
      </c>
      <c r="W135" s="66">
        <v>22.75</v>
      </c>
      <c r="X135" s="66">
        <v>-532.28455900935057</v>
      </c>
      <c r="Y135" s="66">
        <v>464.13624589335359</v>
      </c>
      <c r="Z135" s="66">
        <v>464.13624589335359</v>
      </c>
      <c r="AA135" s="66">
        <v>0.52390058859745237</v>
      </c>
      <c r="AB135" s="66">
        <v>0.43598507418397625</v>
      </c>
      <c r="AC135" s="69">
        <v>73860.113593009402</v>
      </c>
      <c r="AD135" s="70">
        <f t="shared" si="49"/>
        <v>18077.622180000002</v>
      </c>
      <c r="AE135" s="71">
        <v>23351.351351351354</v>
      </c>
      <c r="AF135" s="71">
        <f t="shared" si="50"/>
        <v>-5273.7291713513514</v>
      </c>
      <c r="AH135" s="72">
        <f t="shared" si="51"/>
        <v>5304.4850692383779</v>
      </c>
      <c r="AI135" s="72">
        <f t="shared" si="52"/>
        <v>-38904.485069238377</v>
      </c>
      <c r="AJ135" s="72">
        <f t="shared" si="53"/>
        <v>-14904.485069238377</v>
      </c>
      <c r="AK135" s="73">
        <f t="shared" si="54"/>
        <v>-14904.485069238377</v>
      </c>
      <c r="AL135" s="73">
        <f t="shared" si="55"/>
        <v>-20904.485069238377</v>
      </c>
      <c r="AM135" s="73">
        <f t="shared" si="56"/>
        <v>-44178.214240589732</v>
      </c>
      <c r="AN135" s="73">
        <f t="shared" si="57"/>
        <v>-20178.214240589728</v>
      </c>
      <c r="AO135" s="73">
        <f t="shared" si="58"/>
        <v>-20178.214240589728</v>
      </c>
      <c r="AP135" s="73">
        <f t="shared" si="59"/>
        <v>-26178.214240589728</v>
      </c>
    </row>
    <row r="136" spans="1:42" x14ac:dyDescent="0.25">
      <c r="A136" t="s">
        <v>273</v>
      </c>
      <c r="B136" t="s">
        <v>274</v>
      </c>
      <c r="C136" t="s">
        <v>107</v>
      </c>
      <c r="D136">
        <v>1</v>
      </c>
      <c r="E136">
        <v>2500</v>
      </c>
      <c r="F136" s="65">
        <f t="shared" si="40"/>
        <v>0.97297297297297303</v>
      </c>
      <c r="G136" s="4">
        <f t="shared" si="41"/>
        <v>29189.18918918919</v>
      </c>
      <c r="H136">
        <v>474</v>
      </c>
      <c r="I136">
        <v>0.4274</v>
      </c>
      <c r="J136">
        <v>333</v>
      </c>
      <c r="K136">
        <v>665</v>
      </c>
      <c r="L136">
        <f t="shared" si="42"/>
        <v>332</v>
      </c>
      <c r="M136">
        <f t="shared" si="43"/>
        <v>141</v>
      </c>
      <c r="N136" s="66">
        <f t="shared" si="44"/>
        <v>0.43975903614457834</v>
      </c>
      <c r="O136" s="66">
        <v>0.4274</v>
      </c>
      <c r="P136" s="66">
        <v>333</v>
      </c>
      <c r="Q136" s="67">
        <f t="shared" si="45"/>
        <v>0.1</v>
      </c>
      <c r="R136" s="67">
        <f t="shared" si="46"/>
        <v>0.77146000000000003</v>
      </c>
      <c r="S136" s="68">
        <f t="shared" si="47"/>
        <v>93767.1057</v>
      </c>
      <c r="T136" s="68">
        <f t="shared" si="48"/>
        <v>56260.263419999996</v>
      </c>
      <c r="U136">
        <v>333</v>
      </c>
      <c r="V136" s="66">
        <v>415</v>
      </c>
      <c r="W136" s="66">
        <v>291.5</v>
      </c>
      <c r="X136" s="66">
        <v>-262.19358099570383</v>
      </c>
      <c r="Y136" s="66">
        <v>368.77185999494566</v>
      </c>
      <c r="Z136" s="66">
        <v>368.77185999494566</v>
      </c>
      <c r="AA136" s="66">
        <v>0.18619725299986906</v>
      </c>
      <c r="AB136" s="66">
        <v>0.70324349397590369</v>
      </c>
      <c r="AC136" s="69">
        <v>94657.790125536005</v>
      </c>
      <c r="AD136" s="70">
        <f t="shared" si="49"/>
        <v>56260.263419999996</v>
      </c>
      <c r="AE136" s="71">
        <v>29189.18918918919</v>
      </c>
      <c r="AF136" s="71">
        <f t="shared" si="50"/>
        <v>27071.074230810806</v>
      </c>
      <c r="AH136" s="72">
        <f t="shared" si="51"/>
        <v>8556.1291767068287</v>
      </c>
      <c r="AI136" s="72">
        <f t="shared" si="52"/>
        <v>-42156.129176706832</v>
      </c>
      <c r="AJ136" s="72">
        <f t="shared" si="53"/>
        <v>-18156.129176706829</v>
      </c>
      <c r="AK136" s="73">
        <f t="shared" si="54"/>
        <v>-18156.129176706829</v>
      </c>
      <c r="AL136" s="73">
        <f t="shared" si="55"/>
        <v>-24156.129176706829</v>
      </c>
      <c r="AM136" s="73">
        <f t="shared" si="56"/>
        <v>-15085.054945896027</v>
      </c>
      <c r="AN136" s="73">
        <f t="shared" si="57"/>
        <v>8914.9450541039769</v>
      </c>
      <c r="AO136" s="73">
        <f t="shared" si="58"/>
        <v>8914.9450541039769</v>
      </c>
      <c r="AP136" s="73">
        <f t="shared" si="59"/>
        <v>2914.9450541039769</v>
      </c>
    </row>
    <row r="137" spans="1:42" x14ac:dyDescent="0.25">
      <c r="A137" t="s">
        <v>275</v>
      </c>
      <c r="B137" t="s">
        <v>274</v>
      </c>
      <c r="C137" t="s">
        <v>107</v>
      </c>
      <c r="D137">
        <v>2</v>
      </c>
      <c r="E137">
        <v>3600</v>
      </c>
      <c r="F137" s="65">
        <f t="shared" si="40"/>
        <v>0.97297297297297303</v>
      </c>
      <c r="G137" s="4">
        <f t="shared" si="41"/>
        <v>42032.432432432433</v>
      </c>
      <c r="H137">
        <v>491</v>
      </c>
      <c r="I137">
        <v>0.39729999999999999</v>
      </c>
      <c r="J137">
        <v>336</v>
      </c>
      <c r="K137">
        <v>624</v>
      </c>
      <c r="L137">
        <f t="shared" si="42"/>
        <v>288</v>
      </c>
      <c r="M137">
        <f t="shared" si="43"/>
        <v>155</v>
      </c>
      <c r="N137" s="66">
        <f t="shared" si="44"/>
        <v>0.53055555555555556</v>
      </c>
      <c r="O137" s="66">
        <v>0.39729999999999999</v>
      </c>
      <c r="P137" s="66">
        <v>336</v>
      </c>
      <c r="Q137" s="67">
        <f t="shared" si="45"/>
        <v>0.1</v>
      </c>
      <c r="R137" s="67">
        <f t="shared" si="46"/>
        <v>0.77146000000000003</v>
      </c>
      <c r="S137" s="68">
        <f t="shared" si="47"/>
        <v>94611.854400000011</v>
      </c>
      <c r="T137" s="68">
        <f t="shared" si="48"/>
        <v>56767.112640000007</v>
      </c>
      <c r="U137">
        <v>336</v>
      </c>
      <c r="V137" s="66">
        <v>360</v>
      </c>
      <c r="W137" s="66">
        <v>300</v>
      </c>
      <c r="X137" s="66">
        <v>-227.44503411675512</v>
      </c>
      <c r="Y137" s="66">
        <v>343.46474601971192</v>
      </c>
      <c r="Z137" s="66">
        <v>343.46474601971192</v>
      </c>
      <c r="AA137" s="66">
        <v>0.1207354056103109</v>
      </c>
      <c r="AB137" s="66">
        <v>0.75505</v>
      </c>
      <c r="AC137" s="69">
        <v>94656.56561599698</v>
      </c>
      <c r="AD137" s="70">
        <f t="shared" si="49"/>
        <v>56767.112640000007</v>
      </c>
      <c r="AE137" s="71">
        <v>42032.432432432433</v>
      </c>
      <c r="AF137" s="71">
        <f t="shared" si="50"/>
        <v>14734.680207567573</v>
      </c>
      <c r="AH137" s="72">
        <f t="shared" si="51"/>
        <v>9186.4416666666675</v>
      </c>
      <c r="AI137" s="72">
        <f t="shared" si="52"/>
        <v>-42786.441666666666</v>
      </c>
      <c r="AJ137" s="72">
        <f t="shared" si="53"/>
        <v>-18786.441666666666</v>
      </c>
      <c r="AK137" s="73">
        <f t="shared" si="54"/>
        <v>-18786.441666666666</v>
      </c>
      <c r="AL137" s="73">
        <f t="shared" si="55"/>
        <v>-24786.441666666666</v>
      </c>
      <c r="AM137" s="73">
        <f t="shared" si="56"/>
        <v>-28051.761459099092</v>
      </c>
      <c r="AN137" s="73">
        <f t="shared" si="57"/>
        <v>-4051.7614590990925</v>
      </c>
      <c r="AO137" s="73">
        <f t="shared" si="58"/>
        <v>-4051.7614590990925</v>
      </c>
      <c r="AP137" s="73">
        <f t="shared" si="59"/>
        <v>-10051.761459099092</v>
      </c>
    </row>
    <row r="138" spans="1:42" x14ac:dyDescent="0.25">
      <c r="A138" t="s">
        <v>276</v>
      </c>
      <c r="B138" t="s">
        <v>274</v>
      </c>
      <c r="C138" t="s">
        <v>110</v>
      </c>
      <c r="D138">
        <v>1</v>
      </c>
      <c r="E138">
        <v>1800</v>
      </c>
      <c r="F138" s="65">
        <f t="shared" si="40"/>
        <v>0.97297297297297303</v>
      </c>
      <c r="G138" s="4">
        <f t="shared" si="41"/>
        <v>21016.216216216217</v>
      </c>
      <c r="H138">
        <v>362</v>
      </c>
      <c r="I138">
        <v>0.32879999999999998</v>
      </c>
      <c r="J138">
        <v>199</v>
      </c>
      <c r="K138">
        <v>432</v>
      </c>
      <c r="L138">
        <f t="shared" si="42"/>
        <v>233</v>
      </c>
      <c r="M138">
        <f t="shared" si="43"/>
        <v>163</v>
      </c>
      <c r="N138" s="66">
        <f t="shared" si="44"/>
        <v>0.65965665236051507</v>
      </c>
      <c r="O138" s="66">
        <v>0.32879999999999998</v>
      </c>
      <c r="P138" s="66">
        <v>199</v>
      </c>
      <c r="Q138" s="67">
        <f t="shared" si="45"/>
        <v>0.1</v>
      </c>
      <c r="R138" s="67">
        <f t="shared" si="46"/>
        <v>0.77146000000000003</v>
      </c>
      <c r="S138" s="68">
        <f t="shared" si="47"/>
        <v>56034.997100000001</v>
      </c>
      <c r="T138" s="68">
        <f t="shared" si="48"/>
        <v>33620.99826</v>
      </c>
      <c r="U138">
        <v>199</v>
      </c>
      <c r="V138" s="66">
        <v>291.25</v>
      </c>
      <c r="W138" s="66">
        <v>169.875</v>
      </c>
      <c r="X138" s="66">
        <v>-184.00935051806925</v>
      </c>
      <c r="Y138" s="66">
        <v>241.45585355066973</v>
      </c>
      <c r="Z138" s="66">
        <v>241.45585355066973</v>
      </c>
      <c r="AA138" s="66">
        <v>0.24577117098942397</v>
      </c>
      <c r="AB138" s="66">
        <v>0.65609669527896985</v>
      </c>
      <c r="AC138" s="69">
        <v>57822.711463180429</v>
      </c>
      <c r="AD138" s="70">
        <f t="shared" si="49"/>
        <v>33620.99826</v>
      </c>
      <c r="AE138" s="71">
        <v>21016.216216216217</v>
      </c>
      <c r="AF138" s="71">
        <f t="shared" si="50"/>
        <v>12604.782043783784</v>
      </c>
      <c r="AH138" s="72">
        <f t="shared" si="51"/>
        <v>7982.5097925608006</v>
      </c>
      <c r="AI138" s="72">
        <f t="shared" si="52"/>
        <v>-41582.509792560799</v>
      </c>
      <c r="AJ138" s="72">
        <f t="shared" si="53"/>
        <v>-17582.509792560799</v>
      </c>
      <c r="AK138" s="73">
        <f t="shared" si="54"/>
        <v>-17582.509792560799</v>
      </c>
      <c r="AL138" s="73">
        <f t="shared" si="55"/>
        <v>-23582.509792560799</v>
      </c>
      <c r="AM138" s="73">
        <f t="shared" si="56"/>
        <v>-28977.727748777015</v>
      </c>
      <c r="AN138" s="73">
        <f t="shared" si="57"/>
        <v>-4977.7277487770152</v>
      </c>
      <c r="AO138" s="73">
        <f t="shared" si="58"/>
        <v>-4977.7277487770152</v>
      </c>
      <c r="AP138" s="73">
        <f t="shared" si="59"/>
        <v>-10977.727748777015</v>
      </c>
    </row>
    <row r="139" spans="1:42" x14ac:dyDescent="0.25">
      <c r="A139" t="s">
        <v>277</v>
      </c>
      <c r="B139" t="s">
        <v>274</v>
      </c>
      <c r="C139" t="s">
        <v>110</v>
      </c>
      <c r="D139">
        <v>2</v>
      </c>
      <c r="E139">
        <v>2600</v>
      </c>
      <c r="F139" s="65">
        <f t="shared" si="40"/>
        <v>0.97297297297297303</v>
      </c>
      <c r="G139" s="4">
        <f t="shared" si="41"/>
        <v>30356.756756756757</v>
      </c>
      <c r="H139">
        <v>417</v>
      </c>
      <c r="I139">
        <v>0.53149999999999997</v>
      </c>
      <c r="J139">
        <v>366</v>
      </c>
      <c r="K139">
        <v>594</v>
      </c>
      <c r="L139">
        <f t="shared" si="42"/>
        <v>228</v>
      </c>
      <c r="M139">
        <f t="shared" si="43"/>
        <v>51</v>
      </c>
      <c r="N139" s="66">
        <f t="shared" si="44"/>
        <v>0.27894736842105267</v>
      </c>
      <c r="O139" s="66">
        <v>0.53149999999999997</v>
      </c>
      <c r="P139" s="66">
        <v>366</v>
      </c>
      <c r="Q139" s="67">
        <f t="shared" si="45"/>
        <v>0.1</v>
      </c>
      <c r="R139" s="67">
        <f t="shared" si="46"/>
        <v>0.77146000000000003</v>
      </c>
      <c r="S139" s="68">
        <f t="shared" si="47"/>
        <v>103059.3414</v>
      </c>
      <c r="T139" s="68">
        <f t="shared" si="48"/>
        <v>61835.60484</v>
      </c>
      <c r="U139">
        <v>366</v>
      </c>
      <c r="V139" s="66">
        <v>285</v>
      </c>
      <c r="W139" s="66">
        <v>337.5</v>
      </c>
      <c r="X139" s="66">
        <v>-180.06065200909779</v>
      </c>
      <c r="Y139" s="66">
        <v>321.90959059893856</v>
      </c>
      <c r="Z139" s="66">
        <v>366</v>
      </c>
      <c r="AA139" s="66">
        <v>0.1</v>
      </c>
      <c r="AB139" s="66">
        <v>0.77146000000000003</v>
      </c>
      <c r="AC139" s="69">
        <v>103059.34139999999</v>
      </c>
      <c r="AD139" s="70">
        <f t="shared" si="49"/>
        <v>61835.60484</v>
      </c>
      <c r="AE139" s="71">
        <v>30356.756756756757</v>
      </c>
      <c r="AF139" s="71">
        <f t="shared" si="50"/>
        <v>31478.848083243243</v>
      </c>
      <c r="AH139" s="72">
        <f t="shared" si="51"/>
        <v>9386.0966666666664</v>
      </c>
      <c r="AI139" s="72">
        <f t="shared" si="52"/>
        <v>-42986.096666666665</v>
      </c>
      <c r="AJ139" s="72">
        <f t="shared" si="53"/>
        <v>-18986.096666666665</v>
      </c>
      <c r="AK139" s="73">
        <f t="shared" si="54"/>
        <v>-18986.096666666665</v>
      </c>
      <c r="AL139" s="73">
        <f t="shared" si="55"/>
        <v>-24986.096666666665</v>
      </c>
      <c r="AM139" s="73">
        <f t="shared" si="56"/>
        <v>-11507.248583423421</v>
      </c>
      <c r="AN139" s="73">
        <f t="shared" si="57"/>
        <v>12492.751416576579</v>
      </c>
      <c r="AO139" s="73">
        <f t="shared" si="58"/>
        <v>12492.751416576579</v>
      </c>
      <c r="AP139" s="73">
        <f t="shared" si="59"/>
        <v>6492.7514165765788</v>
      </c>
    </row>
    <row r="140" spans="1:42" x14ac:dyDescent="0.25">
      <c r="A140" t="s">
        <v>278</v>
      </c>
      <c r="B140" t="s">
        <v>279</v>
      </c>
      <c r="C140" t="s">
        <v>107</v>
      </c>
      <c r="D140">
        <v>1</v>
      </c>
      <c r="E140">
        <v>1000</v>
      </c>
      <c r="F140" s="65">
        <f t="shared" si="40"/>
        <v>0.97297297297297303</v>
      </c>
      <c r="G140" s="4">
        <f t="shared" si="41"/>
        <v>11675.675675675677</v>
      </c>
      <c r="H140">
        <v>197</v>
      </c>
      <c r="I140">
        <v>0.58899999999999997</v>
      </c>
      <c r="J140">
        <v>155</v>
      </c>
      <c r="K140">
        <v>252</v>
      </c>
      <c r="L140">
        <f t="shared" si="42"/>
        <v>97</v>
      </c>
      <c r="M140">
        <f t="shared" si="43"/>
        <v>42</v>
      </c>
      <c r="N140" s="66">
        <f t="shared" si="44"/>
        <v>0.44639175257731956</v>
      </c>
      <c r="O140" s="66">
        <v>0.58899999999999997</v>
      </c>
      <c r="P140" s="66">
        <v>155</v>
      </c>
      <c r="Q140" s="67">
        <f t="shared" si="45"/>
        <v>0.1</v>
      </c>
      <c r="R140" s="67">
        <f t="shared" si="46"/>
        <v>0.77146000000000003</v>
      </c>
      <c r="S140" s="68">
        <f t="shared" si="47"/>
        <v>43645.349500000004</v>
      </c>
      <c r="T140" s="68">
        <f t="shared" si="48"/>
        <v>26187.209700000003</v>
      </c>
      <c r="U140">
        <v>155</v>
      </c>
      <c r="V140" s="66">
        <v>121.25</v>
      </c>
      <c r="W140" s="66">
        <v>142.875</v>
      </c>
      <c r="X140" s="66">
        <v>-76.604751074045993</v>
      </c>
      <c r="Y140" s="66">
        <v>136.59750126358352</v>
      </c>
      <c r="Z140" s="66">
        <v>155</v>
      </c>
      <c r="AA140" s="66">
        <v>0.1</v>
      </c>
      <c r="AB140" s="66">
        <v>0.77146000000000003</v>
      </c>
      <c r="AC140" s="69">
        <v>43645.349500000004</v>
      </c>
      <c r="AD140" s="70">
        <f t="shared" si="49"/>
        <v>26187.209700000003</v>
      </c>
      <c r="AE140" s="71">
        <v>11675.675675675677</v>
      </c>
      <c r="AF140" s="71">
        <f t="shared" si="50"/>
        <v>14511.534024324326</v>
      </c>
      <c r="AH140" s="72">
        <f t="shared" si="51"/>
        <v>9386.0966666666664</v>
      </c>
      <c r="AI140" s="72">
        <f t="shared" si="52"/>
        <v>-42986.096666666665</v>
      </c>
      <c r="AJ140" s="72">
        <f t="shared" si="53"/>
        <v>-18986.096666666665</v>
      </c>
      <c r="AK140" s="73">
        <f t="shared" si="54"/>
        <v>-18986.096666666665</v>
      </c>
      <c r="AL140" s="73">
        <f t="shared" si="55"/>
        <v>-24986.096666666665</v>
      </c>
      <c r="AM140" s="73">
        <f t="shared" si="56"/>
        <v>-28474.562642342338</v>
      </c>
      <c r="AN140" s="73">
        <f t="shared" si="57"/>
        <v>-4474.5626423423382</v>
      </c>
      <c r="AO140" s="73">
        <f t="shared" si="58"/>
        <v>-4474.5626423423382</v>
      </c>
      <c r="AP140" s="73">
        <f t="shared" si="59"/>
        <v>-10474.562642342338</v>
      </c>
    </row>
    <row r="141" spans="1:42" x14ac:dyDescent="0.25">
      <c r="A141" t="s">
        <v>280</v>
      </c>
      <c r="B141" t="s">
        <v>279</v>
      </c>
      <c r="C141" t="s">
        <v>107</v>
      </c>
      <c r="D141">
        <v>2</v>
      </c>
      <c r="E141">
        <v>1500</v>
      </c>
      <c r="F141" s="65">
        <f t="shared" si="40"/>
        <v>0.97297297297297303</v>
      </c>
      <c r="G141" s="4">
        <f t="shared" si="41"/>
        <v>17513.513513513513</v>
      </c>
      <c r="H141">
        <v>195</v>
      </c>
      <c r="I141">
        <v>0.61919999999999997</v>
      </c>
      <c r="J141">
        <v>158</v>
      </c>
      <c r="K141">
        <v>236</v>
      </c>
      <c r="L141">
        <f t="shared" si="42"/>
        <v>78</v>
      </c>
      <c r="M141">
        <f t="shared" si="43"/>
        <v>37</v>
      </c>
      <c r="N141" s="66">
        <f t="shared" si="44"/>
        <v>0.47948717948717956</v>
      </c>
      <c r="O141" s="66">
        <v>0.61919999999999997</v>
      </c>
      <c r="P141" s="66">
        <v>158</v>
      </c>
      <c r="Q141" s="67">
        <f t="shared" si="45"/>
        <v>0.1</v>
      </c>
      <c r="R141" s="67">
        <f t="shared" si="46"/>
        <v>0.77146000000000003</v>
      </c>
      <c r="S141" s="68">
        <f t="shared" si="47"/>
        <v>44490.0982</v>
      </c>
      <c r="T141" s="68">
        <f t="shared" si="48"/>
        <v>26694.058919999999</v>
      </c>
      <c r="U141">
        <v>158</v>
      </c>
      <c r="V141" s="66">
        <v>97.5</v>
      </c>
      <c r="W141" s="66">
        <v>148.25</v>
      </c>
      <c r="X141" s="66">
        <v>-61.59969673995451</v>
      </c>
      <c r="Y141" s="66">
        <v>126.52170204700532</v>
      </c>
      <c r="Z141" s="66">
        <v>158</v>
      </c>
      <c r="AA141" s="66">
        <v>0.1</v>
      </c>
      <c r="AB141" s="66">
        <v>0.77146000000000003</v>
      </c>
      <c r="AC141" s="69">
        <v>44490.0982</v>
      </c>
      <c r="AD141" s="70">
        <f t="shared" si="49"/>
        <v>26694.058919999999</v>
      </c>
      <c r="AE141" s="71">
        <v>17513.513513513513</v>
      </c>
      <c r="AF141" s="71">
        <f t="shared" si="50"/>
        <v>9180.5454064864862</v>
      </c>
      <c r="AH141" s="72">
        <f t="shared" si="51"/>
        <v>9386.0966666666664</v>
      </c>
      <c r="AI141" s="72">
        <f t="shared" si="52"/>
        <v>-42986.096666666665</v>
      </c>
      <c r="AJ141" s="72">
        <f t="shared" si="53"/>
        <v>-18986.096666666665</v>
      </c>
      <c r="AK141" s="73">
        <f t="shared" si="54"/>
        <v>-18986.096666666665</v>
      </c>
      <c r="AL141" s="73">
        <f t="shared" si="55"/>
        <v>-24986.096666666665</v>
      </c>
      <c r="AM141" s="73">
        <f t="shared" si="56"/>
        <v>-33805.551260180175</v>
      </c>
      <c r="AN141" s="73">
        <f t="shared" si="57"/>
        <v>-9805.5512601801784</v>
      </c>
      <c r="AO141" s="73">
        <f t="shared" si="58"/>
        <v>-9805.5512601801784</v>
      </c>
      <c r="AP141" s="73">
        <f t="shared" si="59"/>
        <v>-15805.551260180178</v>
      </c>
    </row>
    <row r="142" spans="1:42" x14ac:dyDescent="0.25">
      <c r="A142" t="s">
        <v>281</v>
      </c>
      <c r="B142" t="s">
        <v>279</v>
      </c>
      <c r="C142" t="s">
        <v>110</v>
      </c>
      <c r="D142">
        <v>1</v>
      </c>
      <c r="E142">
        <v>1200</v>
      </c>
      <c r="F142" s="65">
        <f t="shared" si="40"/>
        <v>0.97297297297297303</v>
      </c>
      <c r="G142" s="4">
        <f t="shared" si="41"/>
        <v>14010.810810810812</v>
      </c>
      <c r="H142">
        <v>204</v>
      </c>
      <c r="I142">
        <v>0.79730000000000001</v>
      </c>
      <c r="J142">
        <v>173</v>
      </c>
      <c r="K142">
        <v>395</v>
      </c>
      <c r="L142">
        <f t="shared" si="42"/>
        <v>222</v>
      </c>
      <c r="M142">
        <f t="shared" si="43"/>
        <v>31</v>
      </c>
      <c r="N142" s="66">
        <f t="shared" si="44"/>
        <v>0.21171171171171171</v>
      </c>
      <c r="O142" s="66">
        <v>0.79730000000000001</v>
      </c>
      <c r="P142" s="66">
        <v>173</v>
      </c>
      <c r="Q142" s="67">
        <f t="shared" si="45"/>
        <v>0.1</v>
      </c>
      <c r="R142" s="67">
        <f t="shared" si="46"/>
        <v>0.77146000000000003</v>
      </c>
      <c r="S142" s="68">
        <f t="shared" si="47"/>
        <v>48713.841700000004</v>
      </c>
      <c r="T142" s="68">
        <f t="shared" si="48"/>
        <v>29228.305020000003</v>
      </c>
      <c r="U142">
        <v>173</v>
      </c>
      <c r="V142" s="66">
        <v>277.5</v>
      </c>
      <c r="W142" s="66">
        <v>145.25</v>
      </c>
      <c r="X142" s="66">
        <v>-175.32221379833206</v>
      </c>
      <c r="Y142" s="66">
        <v>221.75407505686127</v>
      </c>
      <c r="Z142" s="66">
        <v>221.75407505686127</v>
      </c>
      <c r="AA142" s="66">
        <v>0.27569036056526586</v>
      </c>
      <c r="AB142" s="66">
        <v>0.63241864864864861</v>
      </c>
      <c r="AC142" s="69">
        <v>51188.115555123783</v>
      </c>
      <c r="AD142" s="70">
        <f t="shared" si="49"/>
        <v>29228.305020000003</v>
      </c>
      <c r="AE142" s="71">
        <v>14010.810810810812</v>
      </c>
      <c r="AF142" s="71">
        <f t="shared" si="50"/>
        <v>15217.494209189192</v>
      </c>
      <c r="AH142" s="72">
        <f t="shared" si="51"/>
        <v>7694.4268918918924</v>
      </c>
      <c r="AI142" s="72">
        <f t="shared" si="52"/>
        <v>-41294.42689189189</v>
      </c>
      <c r="AJ142" s="72">
        <f t="shared" si="53"/>
        <v>-17294.426891891893</v>
      </c>
      <c r="AK142" s="73">
        <f t="shared" si="54"/>
        <v>-17294.426891891893</v>
      </c>
      <c r="AL142" s="73">
        <f t="shared" si="55"/>
        <v>-23294.426891891893</v>
      </c>
      <c r="AM142" s="73">
        <f t="shared" si="56"/>
        <v>-26076.932682702696</v>
      </c>
      <c r="AN142" s="73">
        <f t="shared" si="57"/>
        <v>-2076.9326827027016</v>
      </c>
      <c r="AO142" s="73">
        <f t="shared" si="58"/>
        <v>-2076.9326827027016</v>
      </c>
      <c r="AP142" s="73">
        <f t="shared" si="59"/>
        <v>-8076.9326827027016</v>
      </c>
    </row>
    <row r="143" spans="1:42" x14ac:dyDescent="0.25">
      <c r="A143" t="s">
        <v>282</v>
      </c>
      <c r="B143" t="s">
        <v>279</v>
      </c>
      <c r="C143" t="s">
        <v>110</v>
      </c>
      <c r="D143">
        <v>2</v>
      </c>
      <c r="E143">
        <v>1600</v>
      </c>
      <c r="F143" s="65">
        <f t="shared" si="40"/>
        <v>0.97297297297297303</v>
      </c>
      <c r="G143" s="4">
        <f t="shared" si="41"/>
        <v>18681.081081081084</v>
      </c>
      <c r="H143">
        <v>245</v>
      </c>
      <c r="I143">
        <v>0.68769999999999998</v>
      </c>
      <c r="J143">
        <v>228</v>
      </c>
      <c r="K143">
        <v>456</v>
      </c>
      <c r="L143">
        <f t="shared" si="42"/>
        <v>228</v>
      </c>
      <c r="M143">
        <f t="shared" si="43"/>
        <v>17</v>
      </c>
      <c r="N143" s="66">
        <f t="shared" si="44"/>
        <v>0.15964912280701754</v>
      </c>
      <c r="O143" s="66">
        <v>0.68769999999999998</v>
      </c>
      <c r="P143" s="66">
        <v>228</v>
      </c>
      <c r="Q143" s="67">
        <f t="shared" si="45"/>
        <v>0.1</v>
      </c>
      <c r="R143" s="67">
        <f t="shared" si="46"/>
        <v>0.77146000000000003</v>
      </c>
      <c r="S143" s="68">
        <f t="shared" si="47"/>
        <v>64200.9012</v>
      </c>
      <c r="T143" s="68">
        <f t="shared" si="48"/>
        <v>38520.540719999997</v>
      </c>
      <c r="U143">
        <v>228</v>
      </c>
      <c r="V143" s="66">
        <v>285</v>
      </c>
      <c r="W143" s="66">
        <v>199.5</v>
      </c>
      <c r="X143" s="66">
        <v>-180.06065200909779</v>
      </c>
      <c r="Y143" s="66">
        <v>252.90959059893862</v>
      </c>
      <c r="Z143" s="66">
        <v>252.90959059893862</v>
      </c>
      <c r="AA143" s="66">
        <v>0.18740207227697761</v>
      </c>
      <c r="AB143" s="66">
        <v>0.70228999999999997</v>
      </c>
      <c r="AC143" s="69">
        <v>64829.794879330933</v>
      </c>
      <c r="AD143" s="70">
        <f t="shared" si="49"/>
        <v>38520.540719999997</v>
      </c>
      <c r="AE143" s="71">
        <v>18681.081081081084</v>
      </c>
      <c r="AF143" s="71">
        <f t="shared" si="50"/>
        <v>19839.459638918914</v>
      </c>
      <c r="AH143" s="72">
        <f t="shared" si="51"/>
        <v>8544.5283333333336</v>
      </c>
      <c r="AI143" s="72">
        <f t="shared" si="52"/>
        <v>-42144.528333333335</v>
      </c>
      <c r="AJ143" s="72">
        <f t="shared" si="53"/>
        <v>-18144.528333333335</v>
      </c>
      <c r="AK143" s="73">
        <f t="shared" si="54"/>
        <v>-18144.528333333335</v>
      </c>
      <c r="AL143" s="73">
        <f t="shared" si="55"/>
        <v>-24144.528333333335</v>
      </c>
      <c r="AM143" s="73">
        <f t="shared" si="56"/>
        <v>-22305.068694414422</v>
      </c>
      <c r="AN143" s="73">
        <f t="shared" si="57"/>
        <v>1694.9313055855782</v>
      </c>
      <c r="AO143" s="73">
        <f t="shared" si="58"/>
        <v>1694.9313055855782</v>
      </c>
      <c r="AP143" s="73">
        <f t="shared" si="59"/>
        <v>-4305.0686944144218</v>
      </c>
    </row>
    <row r="144" spans="1:42" x14ac:dyDescent="0.25">
      <c r="A144" t="s">
        <v>283</v>
      </c>
      <c r="B144" t="s">
        <v>284</v>
      </c>
      <c r="C144" t="s">
        <v>107</v>
      </c>
      <c r="D144">
        <v>1</v>
      </c>
      <c r="E144">
        <v>4000</v>
      </c>
      <c r="F144" s="65">
        <f t="shared" si="40"/>
        <v>0.97297297297297303</v>
      </c>
      <c r="G144" s="4">
        <f t="shared" si="41"/>
        <v>46702.702702702707</v>
      </c>
      <c r="H144">
        <v>337</v>
      </c>
      <c r="I144">
        <v>0.50680000000000003</v>
      </c>
      <c r="J144">
        <v>179</v>
      </c>
      <c r="K144">
        <v>629</v>
      </c>
      <c r="L144">
        <f t="shared" si="42"/>
        <v>450</v>
      </c>
      <c r="M144">
        <f t="shared" si="43"/>
        <v>158</v>
      </c>
      <c r="N144" s="66">
        <f t="shared" si="44"/>
        <v>0.38088888888888894</v>
      </c>
      <c r="O144" s="66">
        <v>0.50680000000000003</v>
      </c>
      <c r="P144" s="66">
        <v>179</v>
      </c>
      <c r="Q144" s="67">
        <f t="shared" si="45"/>
        <v>0.1</v>
      </c>
      <c r="R144" s="67">
        <f t="shared" si="46"/>
        <v>0.77146000000000003</v>
      </c>
      <c r="S144" s="68">
        <f t="shared" si="47"/>
        <v>50403.339100000005</v>
      </c>
      <c r="T144" s="68">
        <f t="shared" si="48"/>
        <v>30242.00346</v>
      </c>
      <c r="U144">
        <v>179</v>
      </c>
      <c r="V144" s="66">
        <v>562.5</v>
      </c>
      <c r="W144" s="66">
        <v>122.75</v>
      </c>
      <c r="X144" s="66">
        <v>-355.38286580742988</v>
      </c>
      <c r="Y144" s="66">
        <v>363.66366565579983</v>
      </c>
      <c r="Z144" s="66">
        <v>363.66366565579983</v>
      </c>
      <c r="AA144" s="66">
        <v>0.42829096116586635</v>
      </c>
      <c r="AB144" s="66">
        <v>0.51165053333333343</v>
      </c>
      <c r="AC144" s="69">
        <v>67915.078597661937</v>
      </c>
      <c r="AD144" s="70">
        <f t="shared" si="49"/>
        <v>30242.00346</v>
      </c>
      <c r="AE144" s="71">
        <v>46702.702702702707</v>
      </c>
      <c r="AF144" s="71">
        <f t="shared" si="50"/>
        <v>-16460.699242702707</v>
      </c>
      <c r="AH144" s="72">
        <f t="shared" si="51"/>
        <v>6225.0814888888908</v>
      </c>
      <c r="AI144" s="72">
        <f t="shared" si="52"/>
        <v>-39825.081488888893</v>
      </c>
      <c r="AJ144" s="72">
        <f t="shared" si="53"/>
        <v>-15825.081488888891</v>
      </c>
      <c r="AK144" s="73">
        <f t="shared" si="54"/>
        <v>-15825.081488888891</v>
      </c>
      <c r="AL144" s="73">
        <f t="shared" si="55"/>
        <v>-21825.081488888893</v>
      </c>
      <c r="AM144" s="73">
        <f t="shared" si="56"/>
        <v>-56285.7807315916</v>
      </c>
      <c r="AN144" s="73">
        <f t="shared" si="57"/>
        <v>-32285.7807315916</v>
      </c>
      <c r="AO144" s="73">
        <f t="shared" si="58"/>
        <v>-32285.7807315916</v>
      </c>
      <c r="AP144" s="73">
        <f t="shared" si="59"/>
        <v>-38285.7807315916</v>
      </c>
    </row>
    <row r="145" spans="1:42" x14ac:dyDescent="0.25">
      <c r="A145" t="s">
        <v>285</v>
      </c>
      <c r="B145" t="s">
        <v>284</v>
      </c>
      <c r="C145" t="s">
        <v>107</v>
      </c>
      <c r="D145">
        <v>2</v>
      </c>
      <c r="E145">
        <v>5500</v>
      </c>
      <c r="F145" s="65">
        <f t="shared" si="40"/>
        <v>0.97297297297297303</v>
      </c>
      <c r="G145" s="4">
        <f t="shared" si="41"/>
        <v>64216.21621621622</v>
      </c>
      <c r="H145">
        <v>447</v>
      </c>
      <c r="I145">
        <v>0.61639999999999995</v>
      </c>
      <c r="J145">
        <v>227</v>
      </c>
      <c r="K145">
        <v>813</v>
      </c>
      <c r="L145">
        <f t="shared" si="42"/>
        <v>586</v>
      </c>
      <c r="M145">
        <f t="shared" si="43"/>
        <v>220</v>
      </c>
      <c r="N145" s="66">
        <f t="shared" si="44"/>
        <v>0.40034129692832765</v>
      </c>
      <c r="O145" s="66">
        <v>0.61639999999999995</v>
      </c>
      <c r="P145" s="66">
        <v>227</v>
      </c>
      <c r="Q145" s="67">
        <f t="shared" si="45"/>
        <v>0.1</v>
      </c>
      <c r="R145" s="67">
        <f t="shared" si="46"/>
        <v>0.77146000000000003</v>
      </c>
      <c r="S145" s="68">
        <f t="shared" si="47"/>
        <v>63919.318300000006</v>
      </c>
      <c r="T145" s="68">
        <f t="shared" si="48"/>
        <v>38351.590980000001</v>
      </c>
      <c r="U145">
        <v>227</v>
      </c>
      <c r="V145" s="66">
        <v>732.5</v>
      </c>
      <c r="W145" s="66">
        <v>153.75</v>
      </c>
      <c r="X145" s="66">
        <v>-462.78746525145311</v>
      </c>
      <c r="Y145" s="66">
        <v>470.52201794288595</v>
      </c>
      <c r="Z145" s="66">
        <v>470.52201794288595</v>
      </c>
      <c r="AA145" s="66">
        <v>0.43245326681622653</v>
      </c>
      <c r="AB145" s="66">
        <v>0.50835648464163841</v>
      </c>
      <c r="AC145" s="69">
        <v>87305.415430596418</v>
      </c>
      <c r="AD145" s="70">
        <f t="shared" si="49"/>
        <v>38351.590980000001</v>
      </c>
      <c r="AE145" s="71">
        <v>64216.21621621622</v>
      </c>
      <c r="AF145" s="71">
        <f t="shared" si="50"/>
        <v>-25864.625236216219</v>
      </c>
      <c r="AH145" s="72">
        <f t="shared" si="51"/>
        <v>6185.0038964732676</v>
      </c>
      <c r="AI145" s="72">
        <f t="shared" si="52"/>
        <v>-39785.003896473267</v>
      </c>
      <c r="AJ145" s="72">
        <f t="shared" si="53"/>
        <v>-15785.003896473267</v>
      </c>
      <c r="AK145" s="73">
        <f t="shared" si="54"/>
        <v>-15785.003896473267</v>
      </c>
      <c r="AL145" s="73">
        <f t="shared" si="55"/>
        <v>-21785.003896473267</v>
      </c>
      <c r="AM145" s="73">
        <f t="shared" si="56"/>
        <v>-65649.629132689486</v>
      </c>
      <c r="AN145" s="73">
        <f t="shared" si="57"/>
        <v>-41649.629132689486</v>
      </c>
      <c r="AO145" s="73">
        <f t="shared" si="58"/>
        <v>-41649.629132689486</v>
      </c>
      <c r="AP145" s="73">
        <f t="shared" si="59"/>
        <v>-47649.629132689486</v>
      </c>
    </row>
    <row r="146" spans="1:42" x14ac:dyDescent="0.25">
      <c r="A146" t="s">
        <v>286</v>
      </c>
      <c r="B146" t="s">
        <v>284</v>
      </c>
      <c r="C146" t="s">
        <v>110</v>
      </c>
      <c r="D146">
        <v>1</v>
      </c>
      <c r="E146">
        <v>3000</v>
      </c>
      <c r="F146" s="65">
        <f t="shared" si="40"/>
        <v>0.97297297297297303</v>
      </c>
      <c r="G146" s="4">
        <f t="shared" si="41"/>
        <v>35027.027027027027</v>
      </c>
      <c r="H146">
        <v>610</v>
      </c>
      <c r="I146">
        <v>0.1014</v>
      </c>
      <c r="J146">
        <v>115</v>
      </c>
      <c r="K146">
        <v>650</v>
      </c>
      <c r="L146">
        <f t="shared" si="42"/>
        <v>535</v>
      </c>
      <c r="M146">
        <f t="shared" si="43"/>
        <v>495</v>
      </c>
      <c r="N146" s="66">
        <f t="shared" si="44"/>
        <v>0.84018691588785044</v>
      </c>
      <c r="O146" s="66">
        <v>0.1014</v>
      </c>
      <c r="P146" s="66">
        <v>115</v>
      </c>
      <c r="Q146" s="67">
        <f t="shared" si="45"/>
        <v>0.1</v>
      </c>
      <c r="R146" s="67">
        <f t="shared" si="46"/>
        <v>0.77146000000000003</v>
      </c>
      <c r="S146" s="68">
        <f t="shared" si="47"/>
        <v>32382.033500000001</v>
      </c>
      <c r="T146" s="68">
        <f t="shared" si="48"/>
        <v>19429.220099999999</v>
      </c>
      <c r="U146">
        <v>115</v>
      </c>
      <c r="V146" s="66">
        <v>668.75</v>
      </c>
      <c r="W146" s="66">
        <v>48.125</v>
      </c>
      <c r="X146" s="66">
        <v>-422.51074045994443</v>
      </c>
      <c r="Y146" s="66">
        <v>383.45013583522876</v>
      </c>
      <c r="Z146" s="66">
        <v>383.45013583522876</v>
      </c>
      <c r="AA146" s="66">
        <v>0.50142076386576262</v>
      </c>
      <c r="AB146" s="66">
        <v>0.45377560747663548</v>
      </c>
      <c r="AC146" s="69">
        <v>63510.116188854707</v>
      </c>
      <c r="AD146" s="70">
        <f t="shared" si="49"/>
        <v>19429.220099999999</v>
      </c>
      <c r="AE146" s="71">
        <v>35027.027027027027</v>
      </c>
      <c r="AF146" s="71">
        <f t="shared" si="50"/>
        <v>-15597.806927027028</v>
      </c>
      <c r="AH146" s="72">
        <f t="shared" si="51"/>
        <v>5520.936557632398</v>
      </c>
      <c r="AI146" s="72">
        <f t="shared" si="52"/>
        <v>-39120.936557632398</v>
      </c>
      <c r="AJ146" s="72">
        <f t="shared" si="53"/>
        <v>-15120.936557632398</v>
      </c>
      <c r="AK146" s="73">
        <f t="shared" si="54"/>
        <v>-15120.936557632398</v>
      </c>
      <c r="AL146" s="73">
        <f t="shared" si="55"/>
        <v>-21120.936557632398</v>
      </c>
      <c r="AM146" s="73">
        <f t="shared" si="56"/>
        <v>-54718.743484659426</v>
      </c>
      <c r="AN146" s="73">
        <f t="shared" si="57"/>
        <v>-30718.743484659426</v>
      </c>
      <c r="AO146" s="73">
        <f t="shared" si="58"/>
        <v>-30718.743484659426</v>
      </c>
      <c r="AP146" s="73">
        <f t="shared" si="59"/>
        <v>-36718.743484659426</v>
      </c>
    </row>
    <row r="147" spans="1:42" x14ac:dyDescent="0.25">
      <c r="A147" t="s">
        <v>287</v>
      </c>
      <c r="B147" t="s">
        <v>284</v>
      </c>
      <c r="C147" t="s">
        <v>110</v>
      </c>
      <c r="D147">
        <v>2</v>
      </c>
      <c r="E147">
        <v>3600</v>
      </c>
      <c r="F147" s="65">
        <f t="shared" si="40"/>
        <v>0.97297297297297303</v>
      </c>
      <c r="G147" s="4">
        <f t="shared" si="41"/>
        <v>42032.432432432433</v>
      </c>
      <c r="H147">
        <v>663</v>
      </c>
      <c r="I147">
        <v>0.2329</v>
      </c>
      <c r="J147">
        <v>332</v>
      </c>
      <c r="K147">
        <v>805</v>
      </c>
      <c r="L147">
        <f t="shared" si="42"/>
        <v>473</v>
      </c>
      <c r="M147">
        <f t="shared" si="43"/>
        <v>331</v>
      </c>
      <c r="N147" s="66">
        <f t="shared" si="44"/>
        <v>0.65983086680761105</v>
      </c>
      <c r="O147" s="66">
        <v>0.2329</v>
      </c>
      <c r="P147" s="66">
        <v>332</v>
      </c>
      <c r="Q147" s="67">
        <f t="shared" si="45"/>
        <v>0.1</v>
      </c>
      <c r="R147" s="67">
        <f t="shared" si="46"/>
        <v>0.77146000000000003</v>
      </c>
      <c r="S147" s="68">
        <f t="shared" si="47"/>
        <v>93485.522800000006</v>
      </c>
      <c r="T147" s="68">
        <f t="shared" si="48"/>
        <v>56091.313679999999</v>
      </c>
      <c r="U147">
        <v>332</v>
      </c>
      <c r="V147" s="66">
        <v>591.25</v>
      </c>
      <c r="W147" s="66">
        <v>272.875</v>
      </c>
      <c r="X147" s="66">
        <v>-373.54687894869852</v>
      </c>
      <c r="Y147" s="66">
        <v>454.17647523376291</v>
      </c>
      <c r="Z147" s="66">
        <v>454.17647523376291</v>
      </c>
      <c r="AA147" s="66">
        <v>0.30664097291122694</v>
      </c>
      <c r="AB147" s="66">
        <v>0.60792433403805501</v>
      </c>
      <c r="AC147" s="69">
        <v>100778.29990341632</v>
      </c>
      <c r="AD147" s="70">
        <f t="shared" si="49"/>
        <v>56091.313679999999</v>
      </c>
      <c r="AE147" s="71">
        <v>42032.432432432433</v>
      </c>
      <c r="AF147" s="71">
        <f t="shared" si="50"/>
        <v>14058.881247567566</v>
      </c>
      <c r="AH147" s="72">
        <f t="shared" si="51"/>
        <v>7396.4127307963363</v>
      </c>
      <c r="AI147" s="72">
        <f t="shared" si="52"/>
        <v>-40996.412730796335</v>
      </c>
      <c r="AJ147" s="72">
        <f t="shared" si="53"/>
        <v>-16996.412730796335</v>
      </c>
      <c r="AK147" s="73">
        <f t="shared" si="54"/>
        <v>-16996.412730796335</v>
      </c>
      <c r="AL147" s="73">
        <f t="shared" si="55"/>
        <v>-22996.412730796335</v>
      </c>
      <c r="AM147" s="73">
        <f t="shared" si="56"/>
        <v>-26937.53148322877</v>
      </c>
      <c r="AN147" s="73">
        <f t="shared" si="57"/>
        <v>-2937.5314832287695</v>
      </c>
      <c r="AO147" s="73">
        <f t="shared" si="58"/>
        <v>-2937.5314832287695</v>
      </c>
      <c r="AP147" s="73">
        <f t="shared" si="59"/>
        <v>-8937.5314832287695</v>
      </c>
    </row>
    <row r="148" spans="1:42" x14ac:dyDescent="0.25">
      <c r="A148" t="s">
        <v>288</v>
      </c>
      <c r="B148" t="s">
        <v>289</v>
      </c>
      <c r="C148" t="s">
        <v>107</v>
      </c>
      <c r="D148">
        <v>1</v>
      </c>
      <c r="E148">
        <v>4000</v>
      </c>
      <c r="F148" s="65">
        <f t="shared" si="40"/>
        <v>0.97297297297297303</v>
      </c>
      <c r="G148" s="4">
        <f t="shared" si="41"/>
        <v>46702.702702702707</v>
      </c>
      <c r="H148">
        <v>213</v>
      </c>
      <c r="I148">
        <v>0.65210000000000001</v>
      </c>
      <c r="J148">
        <v>128</v>
      </c>
      <c r="K148">
        <v>450</v>
      </c>
      <c r="L148">
        <f t="shared" si="42"/>
        <v>322</v>
      </c>
      <c r="M148">
        <f t="shared" si="43"/>
        <v>85</v>
      </c>
      <c r="N148" s="66">
        <f t="shared" si="44"/>
        <v>0.31118012422360253</v>
      </c>
      <c r="O148" s="66">
        <v>0.65210000000000001</v>
      </c>
      <c r="P148" s="66">
        <v>128</v>
      </c>
      <c r="Q148" s="67">
        <f t="shared" si="45"/>
        <v>0.1</v>
      </c>
      <c r="R148" s="67">
        <f t="shared" si="46"/>
        <v>0.77146000000000003</v>
      </c>
      <c r="S148" s="68">
        <f t="shared" si="47"/>
        <v>36042.611199999999</v>
      </c>
      <c r="T148" s="68">
        <f t="shared" si="48"/>
        <v>21625.566719999999</v>
      </c>
      <c r="U148">
        <v>128</v>
      </c>
      <c r="V148" s="66">
        <v>402.5</v>
      </c>
      <c r="W148" s="66">
        <v>87.75</v>
      </c>
      <c r="X148" s="66">
        <v>-254.29618397776093</v>
      </c>
      <c r="Y148" s="66">
        <v>260.17933409148344</v>
      </c>
      <c r="Z148" s="66">
        <v>260.17933409148344</v>
      </c>
      <c r="AA148" s="66">
        <v>0.42839586109685329</v>
      </c>
      <c r="AB148" s="66">
        <v>0.51156751552795032</v>
      </c>
      <c r="AC148" s="69">
        <v>48581.242869507303</v>
      </c>
      <c r="AD148" s="70">
        <f t="shared" si="49"/>
        <v>21625.566719999999</v>
      </c>
      <c r="AE148" s="71">
        <v>46702.702702702707</v>
      </c>
      <c r="AF148" s="71">
        <f t="shared" si="50"/>
        <v>-25077.135982702708</v>
      </c>
      <c r="AH148" s="72">
        <f t="shared" si="51"/>
        <v>6224.0714389233954</v>
      </c>
      <c r="AI148" s="72">
        <f t="shared" si="52"/>
        <v>-39824.071438923398</v>
      </c>
      <c r="AJ148" s="72">
        <f t="shared" si="53"/>
        <v>-15824.071438923394</v>
      </c>
      <c r="AK148" s="73">
        <f t="shared" si="54"/>
        <v>-15824.071438923394</v>
      </c>
      <c r="AL148" s="73">
        <f t="shared" si="55"/>
        <v>-21824.071438923394</v>
      </c>
      <c r="AM148" s="73">
        <f t="shared" si="56"/>
        <v>-64901.20742162611</v>
      </c>
      <c r="AN148" s="73">
        <f t="shared" si="57"/>
        <v>-40901.207421626103</v>
      </c>
      <c r="AO148" s="73">
        <f t="shared" si="58"/>
        <v>-40901.207421626103</v>
      </c>
      <c r="AP148" s="73">
        <f t="shared" si="59"/>
        <v>-46901.207421626103</v>
      </c>
    </row>
    <row r="149" spans="1:42" x14ac:dyDescent="0.25">
      <c r="A149" t="s">
        <v>290</v>
      </c>
      <c r="B149" t="s">
        <v>289</v>
      </c>
      <c r="C149" t="s">
        <v>107</v>
      </c>
      <c r="D149">
        <v>2</v>
      </c>
      <c r="E149">
        <v>5000</v>
      </c>
      <c r="F149" s="65">
        <f t="shared" si="40"/>
        <v>0.97297297297297303</v>
      </c>
      <c r="G149" s="4">
        <f t="shared" si="41"/>
        <v>58378.37837837838</v>
      </c>
      <c r="H149">
        <v>364</v>
      </c>
      <c r="I149">
        <v>0.51229999999999998</v>
      </c>
      <c r="J149">
        <v>152</v>
      </c>
      <c r="K149">
        <v>546</v>
      </c>
      <c r="L149">
        <f t="shared" si="42"/>
        <v>394</v>
      </c>
      <c r="M149">
        <f t="shared" si="43"/>
        <v>212</v>
      </c>
      <c r="N149" s="66">
        <f t="shared" si="44"/>
        <v>0.53045685279187826</v>
      </c>
      <c r="O149" s="66">
        <v>0.51229999999999998</v>
      </c>
      <c r="P149" s="66">
        <v>152</v>
      </c>
      <c r="Q149" s="67">
        <f t="shared" si="45"/>
        <v>0.1</v>
      </c>
      <c r="R149" s="67">
        <f t="shared" si="46"/>
        <v>0.77146000000000003</v>
      </c>
      <c r="S149" s="68">
        <f t="shared" si="47"/>
        <v>42800.6008</v>
      </c>
      <c r="T149" s="68">
        <f t="shared" si="48"/>
        <v>25680.360479999999</v>
      </c>
      <c r="U149">
        <v>152</v>
      </c>
      <c r="V149" s="66">
        <v>492.5</v>
      </c>
      <c r="W149" s="66">
        <v>102.75</v>
      </c>
      <c r="X149" s="66">
        <v>-311.15744250694974</v>
      </c>
      <c r="Y149" s="66">
        <v>316.04552059641145</v>
      </c>
      <c r="Z149" s="66">
        <v>316.04552059641145</v>
      </c>
      <c r="AA149" s="66">
        <v>0.43308735146479482</v>
      </c>
      <c r="AB149" s="66">
        <v>0.50785467005076135</v>
      </c>
      <c r="AC149" s="69">
        <v>58584.395657981746</v>
      </c>
      <c r="AD149" s="70">
        <f t="shared" si="49"/>
        <v>25680.360479999999</v>
      </c>
      <c r="AE149" s="71">
        <v>58378.37837837838</v>
      </c>
      <c r="AF149" s="71">
        <f t="shared" si="50"/>
        <v>-32698.017898378381</v>
      </c>
      <c r="AH149" s="72">
        <f t="shared" si="51"/>
        <v>6178.8984856175966</v>
      </c>
      <c r="AI149" s="72">
        <f t="shared" si="52"/>
        <v>-39778.898485617596</v>
      </c>
      <c r="AJ149" s="72">
        <f t="shared" si="53"/>
        <v>-15778.898485617596</v>
      </c>
      <c r="AK149" s="73">
        <f t="shared" si="54"/>
        <v>-15778.898485617596</v>
      </c>
      <c r="AL149" s="73">
        <f t="shared" si="55"/>
        <v>-21778.898485617596</v>
      </c>
      <c r="AM149" s="73">
        <f t="shared" si="56"/>
        <v>-72476.91638399598</v>
      </c>
      <c r="AN149" s="73">
        <f t="shared" si="57"/>
        <v>-48476.91638399598</v>
      </c>
      <c r="AO149" s="73">
        <f t="shared" si="58"/>
        <v>-48476.91638399598</v>
      </c>
      <c r="AP149" s="73">
        <f t="shared" si="59"/>
        <v>-54476.91638399598</v>
      </c>
    </row>
    <row r="150" spans="1:42" x14ac:dyDescent="0.25">
      <c r="A150" t="s">
        <v>291</v>
      </c>
      <c r="B150" t="s">
        <v>289</v>
      </c>
      <c r="C150" t="s">
        <v>110</v>
      </c>
      <c r="D150">
        <v>1</v>
      </c>
      <c r="E150">
        <v>3200</v>
      </c>
      <c r="F150" s="65">
        <f t="shared" si="40"/>
        <v>0.97297297297297303</v>
      </c>
      <c r="G150" s="4">
        <f t="shared" si="41"/>
        <v>37362.162162162167</v>
      </c>
      <c r="H150">
        <v>251</v>
      </c>
      <c r="I150">
        <v>0.62739999999999996</v>
      </c>
      <c r="J150">
        <v>94</v>
      </c>
      <c r="K150">
        <v>528</v>
      </c>
      <c r="L150">
        <f t="shared" si="42"/>
        <v>434</v>
      </c>
      <c r="M150">
        <f t="shared" si="43"/>
        <v>157</v>
      </c>
      <c r="N150" s="66">
        <f t="shared" si="44"/>
        <v>0.38940092165898621</v>
      </c>
      <c r="O150" s="66">
        <v>0.62739999999999996</v>
      </c>
      <c r="P150" s="66">
        <v>100</v>
      </c>
      <c r="Q150" s="67">
        <f t="shared" si="45"/>
        <v>0.11105990783410138</v>
      </c>
      <c r="R150" s="67">
        <f t="shared" si="46"/>
        <v>0.76270718894009215</v>
      </c>
      <c r="S150" s="68">
        <f t="shared" si="47"/>
        <v>27838.812396313362</v>
      </c>
      <c r="T150" s="68">
        <f t="shared" si="48"/>
        <v>16703.287437788018</v>
      </c>
      <c r="U150">
        <v>94</v>
      </c>
      <c r="V150" s="66">
        <v>542.5</v>
      </c>
      <c r="W150" s="66">
        <v>39.75</v>
      </c>
      <c r="X150" s="66">
        <v>-342.74703057872125</v>
      </c>
      <c r="Y150" s="66">
        <v>311.41562421026032</v>
      </c>
      <c r="Z150" s="66">
        <v>311.41562421026032</v>
      </c>
      <c r="AA150" s="66">
        <v>0.50076612757651673</v>
      </c>
      <c r="AB150" s="66">
        <v>0.45429368663594466</v>
      </c>
      <c r="AC150" s="69">
        <v>51638.065479457277</v>
      </c>
      <c r="AD150" s="70">
        <f t="shared" si="49"/>
        <v>16703.287437788018</v>
      </c>
      <c r="AE150" s="71">
        <v>37362.162162162167</v>
      </c>
      <c r="AF150" s="71">
        <f t="shared" si="50"/>
        <v>-20658.874724374149</v>
      </c>
      <c r="AH150" s="72">
        <f t="shared" si="51"/>
        <v>5527.2398540706599</v>
      </c>
      <c r="AI150" s="72">
        <f t="shared" si="52"/>
        <v>-39127.239854070664</v>
      </c>
      <c r="AJ150" s="72">
        <f t="shared" si="53"/>
        <v>-15127.23985407066</v>
      </c>
      <c r="AK150" s="73">
        <f t="shared" si="54"/>
        <v>-15127.23985407066</v>
      </c>
      <c r="AL150" s="73">
        <f t="shared" si="55"/>
        <v>-21127.23985407066</v>
      </c>
      <c r="AM150" s="73">
        <f t="shared" si="56"/>
        <v>-59786.114578444816</v>
      </c>
      <c r="AN150" s="73">
        <f t="shared" si="57"/>
        <v>-35786.114578444809</v>
      </c>
      <c r="AO150" s="73">
        <f t="shared" si="58"/>
        <v>-35786.114578444809</v>
      </c>
      <c r="AP150" s="73">
        <f t="shared" si="59"/>
        <v>-41786.114578444809</v>
      </c>
    </row>
    <row r="151" spans="1:42" x14ac:dyDescent="0.25">
      <c r="A151" t="s">
        <v>292</v>
      </c>
      <c r="B151" t="s">
        <v>289</v>
      </c>
      <c r="C151" t="s">
        <v>110</v>
      </c>
      <c r="D151">
        <v>2</v>
      </c>
      <c r="E151">
        <v>4000</v>
      </c>
      <c r="F151" s="65">
        <f t="shared" si="40"/>
        <v>0.97297297297297303</v>
      </c>
      <c r="G151" s="4">
        <f t="shared" si="41"/>
        <v>46702.702702702707</v>
      </c>
      <c r="H151">
        <v>302</v>
      </c>
      <c r="I151">
        <v>0.31509999999999999</v>
      </c>
      <c r="J151">
        <v>220</v>
      </c>
      <c r="K151">
        <v>534</v>
      </c>
      <c r="L151">
        <f t="shared" si="42"/>
        <v>314</v>
      </c>
      <c r="M151">
        <f t="shared" si="43"/>
        <v>82</v>
      </c>
      <c r="N151" s="66">
        <f t="shared" si="44"/>
        <v>0.30891719745222934</v>
      </c>
      <c r="O151" s="66">
        <v>0.31509999999999999</v>
      </c>
      <c r="P151" s="66">
        <v>220</v>
      </c>
      <c r="Q151" s="67">
        <f t="shared" si="45"/>
        <v>0.1</v>
      </c>
      <c r="R151" s="67">
        <f t="shared" si="46"/>
        <v>0.77146000000000003</v>
      </c>
      <c r="S151" s="68">
        <f t="shared" si="47"/>
        <v>61948.238000000005</v>
      </c>
      <c r="T151" s="68">
        <f t="shared" si="48"/>
        <v>37168.942800000004</v>
      </c>
      <c r="U151">
        <v>220</v>
      </c>
      <c r="V151" s="66">
        <v>392.5</v>
      </c>
      <c r="W151" s="66">
        <v>180.75</v>
      </c>
      <c r="X151" s="66">
        <v>-247.97826636340662</v>
      </c>
      <c r="Y151" s="66">
        <v>301.30531336871366</v>
      </c>
      <c r="Z151" s="66">
        <v>301.30531336871366</v>
      </c>
      <c r="AA151" s="66">
        <v>0.30714729520691375</v>
      </c>
      <c r="AB151" s="66">
        <v>0.60752363057324854</v>
      </c>
      <c r="AC151" s="69">
        <v>66813.285729401527</v>
      </c>
      <c r="AD151" s="70">
        <f t="shared" si="49"/>
        <v>37168.942800000004</v>
      </c>
      <c r="AE151" s="71">
        <v>46702.702702702707</v>
      </c>
      <c r="AF151" s="71">
        <f t="shared" si="50"/>
        <v>-9533.7599027027027</v>
      </c>
      <c r="AH151" s="72">
        <f t="shared" si="51"/>
        <v>7391.5375053078578</v>
      </c>
      <c r="AI151" s="72">
        <f t="shared" si="52"/>
        <v>-40991.537505307861</v>
      </c>
      <c r="AJ151" s="72">
        <f t="shared" si="53"/>
        <v>-16991.537505307857</v>
      </c>
      <c r="AK151" s="73">
        <f t="shared" si="54"/>
        <v>-16991.537505307857</v>
      </c>
      <c r="AL151" s="73">
        <f t="shared" si="55"/>
        <v>-22991.537505307857</v>
      </c>
      <c r="AM151" s="73">
        <f t="shared" si="56"/>
        <v>-50525.297408010563</v>
      </c>
      <c r="AN151" s="73">
        <f t="shared" si="57"/>
        <v>-26525.29740801056</v>
      </c>
      <c r="AO151" s="73">
        <f t="shared" si="58"/>
        <v>-26525.29740801056</v>
      </c>
      <c r="AP151" s="73">
        <f t="shared" si="59"/>
        <v>-32525.29740801056</v>
      </c>
    </row>
    <row r="152" spans="1:42" x14ac:dyDescent="0.25">
      <c r="A152" t="s">
        <v>293</v>
      </c>
      <c r="B152" t="s">
        <v>294</v>
      </c>
      <c r="C152" t="s">
        <v>107</v>
      </c>
      <c r="D152">
        <v>1</v>
      </c>
      <c r="E152">
        <v>3200</v>
      </c>
      <c r="F152" s="65">
        <f t="shared" si="40"/>
        <v>0.97297297297297303</v>
      </c>
      <c r="G152" s="4">
        <f t="shared" si="41"/>
        <v>37362.162162162167</v>
      </c>
      <c r="H152">
        <v>251</v>
      </c>
      <c r="I152">
        <v>0.3342</v>
      </c>
      <c r="J152">
        <v>138</v>
      </c>
      <c r="K152">
        <v>485</v>
      </c>
      <c r="L152">
        <f t="shared" si="42"/>
        <v>347</v>
      </c>
      <c r="M152">
        <f t="shared" si="43"/>
        <v>113</v>
      </c>
      <c r="N152" s="66">
        <f t="shared" si="44"/>
        <v>0.36051873198847262</v>
      </c>
      <c r="O152" s="66">
        <v>0.3342</v>
      </c>
      <c r="P152" s="66">
        <v>138</v>
      </c>
      <c r="Q152" s="67">
        <f t="shared" si="45"/>
        <v>0.1</v>
      </c>
      <c r="R152" s="67">
        <f t="shared" si="46"/>
        <v>0.77146000000000003</v>
      </c>
      <c r="S152" s="68">
        <f t="shared" si="47"/>
        <v>38858.440200000005</v>
      </c>
      <c r="T152" s="68">
        <f t="shared" si="48"/>
        <v>23315.064120000003</v>
      </c>
      <c r="U152">
        <v>138</v>
      </c>
      <c r="V152" s="66">
        <v>433.75</v>
      </c>
      <c r="W152" s="66">
        <v>94.625</v>
      </c>
      <c r="X152" s="66">
        <v>-274.03967652261815</v>
      </c>
      <c r="Y152" s="66">
        <v>280.41064885013901</v>
      </c>
      <c r="Z152" s="66">
        <v>280.41064885013901</v>
      </c>
      <c r="AA152" s="66">
        <v>0.42832426247870664</v>
      </c>
      <c r="AB152" s="66">
        <v>0.51162417867435162</v>
      </c>
      <c r="AC152" s="69">
        <v>52364.67678696545</v>
      </c>
      <c r="AD152" s="70">
        <f t="shared" si="49"/>
        <v>23315.064120000003</v>
      </c>
      <c r="AE152" s="71">
        <v>37362.162162162167</v>
      </c>
      <c r="AF152" s="71">
        <f t="shared" si="50"/>
        <v>-14047.098042162164</v>
      </c>
      <c r="AH152" s="72">
        <f t="shared" si="51"/>
        <v>6224.7608405379451</v>
      </c>
      <c r="AI152" s="72">
        <f t="shared" si="52"/>
        <v>-39824.760840537943</v>
      </c>
      <c r="AJ152" s="72">
        <f t="shared" si="53"/>
        <v>-15824.760840537945</v>
      </c>
      <c r="AK152" s="73">
        <f t="shared" si="54"/>
        <v>-15824.760840537945</v>
      </c>
      <c r="AL152" s="73">
        <f t="shared" si="55"/>
        <v>-21824.760840537943</v>
      </c>
      <c r="AM152" s="73">
        <f t="shared" si="56"/>
        <v>-53871.858882700108</v>
      </c>
      <c r="AN152" s="73">
        <f t="shared" si="57"/>
        <v>-29871.858882700108</v>
      </c>
      <c r="AO152" s="73">
        <f t="shared" si="58"/>
        <v>-29871.858882700108</v>
      </c>
      <c r="AP152" s="73">
        <f t="shared" si="59"/>
        <v>-35871.858882700108</v>
      </c>
    </row>
    <row r="153" spans="1:42" x14ac:dyDescent="0.25">
      <c r="A153" t="s">
        <v>295</v>
      </c>
      <c r="B153" t="s">
        <v>294</v>
      </c>
      <c r="C153" t="s">
        <v>107</v>
      </c>
      <c r="D153">
        <v>2</v>
      </c>
      <c r="E153">
        <v>3500</v>
      </c>
      <c r="F153" s="65">
        <f t="shared" si="40"/>
        <v>0.97297297297297303</v>
      </c>
      <c r="G153" s="4">
        <f t="shared" si="41"/>
        <v>40864.864864864867</v>
      </c>
      <c r="H153">
        <v>404</v>
      </c>
      <c r="I153">
        <v>0.36159999999999998</v>
      </c>
      <c r="J153">
        <v>152</v>
      </c>
      <c r="K153">
        <v>547</v>
      </c>
      <c r="L153">
        <f t="shared" si="42"/>
        <v>395</v>
      </c>
      <c r="M153">
        <f t="shared" si="43"/>
        <v>252</v>
      </c>
      <c r="N153" s="66">
        <f t="shared" si="44"/>
        <v>0.61037974683544305</v>
      </c>
      <c r="O153" s="66">
        <v>0.36159999999999998</v>
      </c>
      <c r="P153" s="66">
        <v>152</v>
      </c>
      <c r="Q153" s="67">
        <f t="shared" si="45"/>
        <v>0.1</v>
      </c>
      <c r="R153" s="67">
        <f t="shared" si="46"/>
        <v>0.77146000000000003</v>
      </c>
      <c r="S153" s="68">
        <f t="shared" si="47"/>
        <v>42800.6008</v>
      </c>
      <c r="T153" s="68">
        <f t="shared" si="48"/>
        <v>25680.360479999999</v>
      </c>
      <c r="U153">
        <v>152</v>
      </c>
      <c r="V153" s="66">
        <v>493.75</v>
      </c>
      <c r="W153" s="66">
        <v>102.625</v>
      </c>
      <c r="X153" s="66">
        <v>-311.94718220874398</v>
      </c>
      <c r="Y153" s="66">
        <v>316.65477318675761</v>
      </c>
      <c r="Z153" s="66">
        <v>316.65477318675761</v>
      </c>
      <c r="AA153" s="66">
        <v>0.43347802164406607</v>
      </c>
      <c r="AB153" s="66">
        <v>0.50754549367088608</v>
      </c>
      <c r="AC153" s="69">
        <v>58661.596660815107</v>
      </c>
      <c r="AD153" s="70">
        <f t="shared" si="49"/>
        <v>25680.360479999999</v>
      </c>
      <c r="AE153" s="71">
        <v>40864.864864864867</v>
      </c>
      <c r="AF153" s="71">
        <f t="shared" si="50"/>
        <v>-15184.504384864867</v>
      </c>
      <c r="AH153" s="72">
        <f t="shared" si="51"/>
        <v>6175.1368396624475</v>
      </c>
      <c r="AI153" s="72">
        <f t="shared" si="52"/>
        <v>-39775.136839662446</v>
      </c>
      <c r="AJ153" s="72">
        <f t="shared" si="53"/>
        <v>-15775.136839662448</v>
      </c>
      <c r="AK153" s="73">
        <f t="shared" si="54"/>
        <v>-15775.136839662448</v>
      </c>
      <c r="AL153" s="73">
        <f t="shared" si="55"/>
        <v>-21775.136839662446</v>
      </c>
      <c r="AM153" s="73">
        <f t="shared" si="56"/>
        <v>-54959.64122452731</v>
      </c>
      <c r="AN153" s="73">
        <f t="shared" si="57"/>
        <v>-30959.641224527317</v>
      </c>
      <c r="AO153" s="73">
        <f t="shared" si="58"/>
        <v>-30959.641224527317</v>
      </c>
      <c r="AP153" s="73">
        <f t="shared" si="59"/>
        <v>-36959.64122452731</v>
      </c>
    </row>
    <row r="154" spans="1:42" x14ac:dyDescent="0.25">
      <c r="A154" t="s">
        <v>296</v>
      </c>
      <c r="B154" t="s">
        <v>294</v>
      </c>
      <c r="C154" t="s">
        <v>110</v>
      </c>
      <c r="D154">
        <v>1</v>
      </c>
      <c r="E154">
        <v>3000</v>
      </c>
      <c r="F154" s="65">
        <f t="shared" si="40"/>
        <v>0.97297297297297303</v>
      </c>
      <c r="G154" s="4">
        <f t="shared" si="41"/>
        <v>35027.027027027027</v>
      </c>
      <c r="H154">
        <v>161</v>
      </c>
      <c r="I154">
        <v>0.26579999999999998</v>
      </c>
      <c r="J154">
        <v>77</v>
      </c>
      <c r="K154">
        <v>432</v>
      </c>
      <c r="L154">
        <f t="shared" si="42"/>
        <v>355</v>
      </c>
      <c r="M154">
        <f t="shared" si="43"/>
        <v>84</v>
      </c>
      <c r="N154" s="66">
        <f t="shared" si="44"/>
        <v>0.28929577464788736</v>
      </c>
      <c r="O154" s="66">
        <v>0.26579999999999998</v>
      </c>
      <c r="P154" s="66">
        <v>100</v>
      </c>
      <c r="Q154" s="67">
        <f t="shared" si="45"/>
        <v>0.15183098591549296</v>
      </c>
      <c r="R154" s="67">
        <f t="shared" si="46"/>
        <v>0.73044095774647888</v>
      </c>
      <c r="S154" s="68">
        <f t="shared" si="47"/>
        <v>26661.094957746478</v>
      </c>
      <c r="T154" s="68">
        <f t="shared" si="48"/>
        <v>15996.656974647885</v>
      </c>
      <c r="U154">
        <v>77</v>
      </c>
      <c r="V154" s="66">
        <v>443.75</v>
      </c>
      <c r="W154" s="66">
        <v>32.625</v>
      </c>
      <c r="X154" s="66">
        <v>-280.35759413697247</v>
      </c>
      <c r="Y154" s="66">
        <v>254.7846695729088</v>
      </c>
      <c r="Z154" s="66">
        <v>254.7846695729088</v>
      </c>
      <c r="AA154" s="66">
        <v>0.5006415088966959</v>
      </c>
      <c r="AB154" s="66">
        <v>0.45439230985915491</v>
      </c>
      <c r="AC154" s="69">
        <v>42256.851001236479</v>
      </c>
      <c r="AD154" s="70">
        <f t="shared" si="49"/>
        <v>15996.656974647885</v>
      </c>
      <c r="AE154" s="71">
        <v>35027.027027027027</v>
      </c>
      <c r="AF154" s="71">
        <f t="shared" si="50"/>
        <v>-19030.370052379141</v>
      </c>
      <c r="AH154" s="72">
        <f t="shared" si="51"/>
        <v>5528.4397699530518</v>
      </c>
      <c r="AI154" s="72">
        <f t="shared" si="52"/>
        <v>-39128.439769953053</v>
      </c>
      <c r="AJ154" s="72">
        <f t="shared" si="53"/>
        <v>-15128.439769953053</v>
      </c>
      <c r="AK154" s="73">
        <f t="shared" si="54"/>
        <v>-15128.439769953053</v>
      </c>
      <c r="AL154" s="73">
        <f t="shared" si="55"/>
        <v>-21128.439769953053</v>
      </c>
      <c r="AM154" s="73">
        <f t="shared" si="56"/>
        <v>-58158.809822332194</v>
      </c>
      <c r="AN154" s="73">
        <f t="shared" si="57"/>
        <v>-34158.809822332194</v>
      </c>
      <c r="AO154" s="73">
        <f t="shared" si="58"/>
        <v>-34158.809822332194</v>
      </c>
      <c r="AP154" s="73">
        <f t="shared" si="59"/>
        <v>-40158.809822332194</v>
      </c>
    </row>
    <row r="155" spans="1:42" x14ac:dyDescent="0.25">
      <c r="A155" t="s">
        <v>297</v>
      </c>
      <c r="B155" t="s">
        <v>294</v>
      </c>
      <c r="C155" t="s">
        <v>110</v>
      </c>
      <c r="D155">
        <v>2</v>
      </c>
      <c r="E155">
        <v>3500</v>
      </c>
      <c r="F155" s="65">
        <f t="shared" si="40"/>
        <v>0.97297297297297303</v>
      </c>
      <c r="G155" s="4">
        <f t="shared" si="41"/>
        <v>40864.864864864867</v>
      </c>
      <c r="H155">
        <v>343</v>
      </c>
      <c r="I155">
        <v>0.39729999999999999</v>
      </c>
      <c r="J155">
        <v>194</v>
      </c>
      <c r="K155">
        <v>471</v>
      </c>
      <c r="L155">
        <f t="shared" si="42"/>
        <v>277</v>
      </c>
      <c r="M155">
        <f t="shared" si="43"/>
        <v>149</v>
      </c>
      <c r="N155" s="66">
        <f t="shared" si="44"/>
        <v>0.53032490974729241</v>
      </c>
      <c r="O155" s="66">
        <v>0.39729999999999999</v>
      </c>
      <c r="P155" s="66">
        <v>194</v>
      </c>
      <c r="Q155" s="67">
        <f t="shared" si="45"/>
        <v>0.1</v>
      </c>
      <c r="R155" s="67">
        <f t="shared" si="46"/>
        <v>0.77146000000000003</v>
      </c>
      <c r="S155" s="68">
        <f t="shared" si="47"/>
        <v>54627.082600000002</v>
      </c>
      <c r="T155" s="68">
        <f t="shared" si="48"/>
        <v>32776.249559999997</v>
      </c>
      <c r="U155">
        <v>194</v>
      </c>
      <c r="V155" s="66">
        <v>346.25</v>
      </c>
      <c r="W155" s="66">
        <v>159.375</v>
      </c>
      <c r="X155" s="66">
        <v>-218.75789739701796</v>
      </c>
      <c r="Y155" s="66">
        <v>265.76296752590349</v>
      </c>
      <c r="Z155" s="66">
        <v>265.76296752590349</v>
      </c>
      <c r="AA155" s="66">
        <v>0.3072576679448476</v>
      </c>
      <c r="AB155" s="66">
        <v>0.60743628158844765</v>
      </c>
      <c r="AC155" s="69">
        <v>58923.435103913864</v>
      </c>
      <c r="AD155" s="70">
        <f t="shared" si="49"/>
        <v>32776.249559999997</v>
      </c>
      <c r="AE155" s="71">
        <v>40864.864864864867</v>
      </c>
      <c r="AF155" s="71">
        <f t="shared" si="50"/>
        <v>-8088.6153048648703</v>
      </c>
      <c r="AH155" s="72">
        <f t="shared" si="51"/>
        <v>7390.4747593261136</v>
      </c>
      <c r="AI155" s="72">
        <f t="shared" si="52"/>
        <v>-40990.474759326113</v>
      </c>
      <c r="AJ155" s="72">
        <f t="shared" si="53"/>
        <v>-16990.474759326113</v>
      </c>
      <c r="AK155" s="73">
        <f t="shared" si="54"/>
        <v>-16990.474759326113</v>
      </c>
      <c r="AL155" s="73">
        <f t="shared" si="55"/>
        <v>-22990.474759326113</v>
      </c>
      <c r="AM155" s="73">
        <f t="shared" si="56"/>
        <v>-49079.090064190983</v>
      </c>
      <c r="AN155" s="73">
        <f t="shared" si="57"/>
        <v>-25079.090064190983</v>
      </c>
      <c r="AO155" s="73">
        <f t="shared" si="58"/>
        <v>-25079.090064190983</v>
      </c>
      <c r="AP155" s="73">
        <f t="shared" si="59"/>
        <v>-31079.090064190983</v>
      </c>
    </row>
    <row r="156" spans="1:42" x14ac:dyDescent="0.25">
      <c r="A156" t="s">
        <v>298</v>
      </c>
      <c r="B156" t="s">
        <v>299</v>
      </c>
      <c r="C156" t="s">
        <v>107</v>
      </c>
      <c r="D156">
        <v>1</v>
      </c>
      <c r="E156">
        <v>4000</v>
      </c>
      <c r="F156" s="65">
        <f t="shared" si="40"/>
        <v>0.97297297297297303</v>
      </c>
      <c r="G156" s="4">
        <f t="shared" si="41"/>
        <v>46702.702702702707</v>
      </c>
      <c r="H156">
        <v>443</v>
      </c>
      <c r="I156">
        <v>0.55620000000000003</v>
      </c>
      <c r="J156">
        <v>257</v>
      </c>
      <c r="K156">
        <v>903</v>
      </c>
      <c r="L156">
        <f t="shared" si="42"/>
        <v>646</v>
      </c>
      <c r="M156">
        <f t="shared" si="43"/>
        <v>186</v>
      </c>
      <c r="N156" s="66">
        <f t="shared" si="44"/>
        <v>0.33034055727554179</v>
      </c>
      <c r="O156" s="66">
        <v>0.55620000000000003</v>
      </c>
      <c r="P156" s="66">
        <v>257</v>
      </c>
      <c r="Q156" s="67">
        <f t="shared" si="45"/>
        <v>0.1</v>
      </c>
      <c r="R156" s="67">
        <f t="shared" si="46"/>
        <v>0.77146000000000003</v>
      </c>
      <c r="S156" s="68">
        <f t="shared" si="47"/>
        <v>72366.805300000007</v>
      </c>
      <c r="T156" s="68">
        <f t="shared" si="48"/>
        <v>43420.083180000001</v>
      </c>
      <c r="U156">
        <v>257</v>
      </c>
      <c r="V156" s="66">
        <v>807.5</v>
      </c>
      <c r="W156" s="66">
        <v>176.25</v>
      </c>
      <c r="X156" s="66">
        <v>-510.17184735911042</v>
      </c>
      <c r="Y156" s="66">
        <v>522.07717336365931</v>
      </c>
      <c r="Z156" s="66">
        <v>522.07717336365931</v>
      </c>
      <c r="AA156" s="66">
        <v>0.42826894534199295</v>
      </c>
      <c r="AB156" s="66">
        <v>0.51166795665634679</v>
      </c>
      <c r="AC156" s="69">
        <v>97502.508586845273</v>
      </c>
      <c r="AD156" s="70">
        <f t="shared" si="49"/>
        <v>43420.083180000001</v>
      </c>
      <c r="AE156" s="71">
        <v>46702.702702702707</v>
      </c>
      <c r="AF156" s="71">
        <f t="shared" si="50"/>
        <v>-3282.6195227027056</v>
      </c>
      <c r="AH156" s="72">
        <f t="shared" si="51"/>
        <v>6225.2934726522199</v>
      </c>
      <c r="AI156" s="72">
        <f t="shared" si="52"/>
        <v>-39825.293472652222</v>
      </c>
      <c r="AJ156" s="72">
        <f t="shared" si="53"/>
        <v>-15825.29347265222</v>
      </c>
      <c r="AK156" s="73">
        <f t="shared" si="54"/>
        <v>-15825.29347265222</v>
      </c>
      <c r="AL156" s="73">
        <f t="shared" si="55"/>
        <v>-21825.293472652222</v>
      </c>
      <c r="AM156" s="73">
        <f t="shared" si="56"/>
        <v>-43107.912995354927</v>
      </c>
      <c r="AN156" s="73">
        <f t="shared" si="57"/>
        <v>-19107.912995354927</v>
      </c>
      <c r="AO156" s="73">
        <f t="shared" si="58"/>
        <v>-19107.912995354927</v>
      </c>
      <c r="AP156" s="73">
        <f t="shared" si="59"/>
        <v>-25107.912995354927</v>
      </c>
    </row>
    <row r="157" spans="1:42" x14ac:dyDescent="0.25">
      <c r="A157" t="s">
        <v>300</v>
      </c>
      <c r="B157" t="s">
        <v>299</v>
      </c>
      <c r="C157" t="s">
        <v>107</v>
      </c>
      <c r="D157">
        <v>2</v>
      </c>
      <c r="E157">
        <v>5100</v>
      </c>
      <c r="F157" s="65">
        <f t="shared" si="40"/>
        <v>0.97297297297297303</v>
      </c>
      <c r="G157" s="4">
        <f t="shared" si="41"/>
        <v>59545.945945945947</v>
      </c>
      <c r="H157">
        <v>718</v>
      </c>
      <c r="I157">
        <v>0.44929999999999998</v>
      </c>
      <c r="J157">
        <v>256</v>
      </c>
      <c r="K157">
        <v>916</v>
      </c>
      <c r="L157">
        <f t="shared" si="42"/>
        <v>660</v>
      </c>
      <c r="M157">
        <f t="shared" si="43"/>
        <v>462</v>
      </c>
      <c r="N157" s="66">
        <f t="shared" si="44"/>
        <v>0.66</v>
      </c>
      <c r="O157" s="66">
        <v>0.44929999999999998</v>
      </c>
      <c r="P157" s="66">
        <v>256</v>
      </c>
      <c r="Q157" s="67">
        <f t="shared" si="45"/>
        <v>0.1</v>
      </c>
      <c r="R157" s="67">
        <f t="shared" si="46"/>
        <v>0.77146000000000003</v>
      </c>
      <c r="S157" s="68">
        <f t="shared" si="47"/>
        <v>72085.222399999999</v>
      </c>
      <c r="T157" s="68">
        <f t="shared" si="48"/>
        <v>43251.133439999998</v>
      </c>
      <c r="U157">
        <v>256</v>
      </c>
      <c r="V157" s="66">
        <v>825</v>
      </c>
      <c r="W157" s="66">
        <v>173.5</v>
      </c>
      <c r="X157" s="66">
        <v>-521.22820318423044</v>
      </c>
      <c r="Y157" s="66">
        <v>530.10670962850634</v>
      </c>
      <c r="Z157" s="66">
        <v>530.10670962850634</v>
      </c>
      <c r="AA157" s="66">
        <v>0.43225055712546223</v>
      </c>
      <c r="AB157" s="66">
        <v>0.50851690909090919</v>
      </c>
      <c r="AC157" s="69">
        <v>98392.402296053653</v>
      </c>
      <c r="AD157" s="70">
        <f t="shared" si="49"/>
        <v>43251.133439999998</v>
      </c>
      <c r="AE157" s="71">
        <v>59545.945945945947</v>
      </c>
      <c r="AF157" s="71">
        <f t="shared" si="50"/>
        <v>-16294.812505945949</v>
      </c>
      <c r="AH157" s="72">
        <f t="shared" si="51"/>
        <v>6186.9557272727288</v>
      </c>
      <c r="AI157" s="72">
        <f t="shared" si="52"/>
        <v>-39786.955727272725</v>
      </c>
      <c r="AJ157" s="72">
        <f t="shared" si="53"/>
        <v>-15786.955727272729</v>
      </c>
      <c r="AK157" s="73">
        <f t="shared" si="54"/>
        <v>-15786.955727272729</v>
      </c>
      <c r="AL157" s="73">
        <f t="shared" si="55"/>
        <v>-21786.955727272729</v>
      </c>
      <c r="AM157" s="73">
        <f t="shared" si="56"/>
        <v>-56081.768233218674</v>
      </c>
      <c r="AN157" s="73">
        <f t="shared" si="57"/>
        <v>-32081.768233218678</v>
      </c>
      <c r="AO157" s="73">
        <f t="shared" si="58"/>
        <v>-32081.768233218678</v>
      </c>
      <c r="AP157" s="73">
        <f t="shared" si="59"/>
        <v>-38081.768233218681</v>
      </c>
    </row>
    <row r="158" spans="1:42" x14ac:dyDescent="0.25">
      <c r="A158" t="s">
        <v>301</v>
      </c>
      <c r="B158" t="s">
        <v>299</v>
      </c>
      <c r="C158" t="s">
        <v>110</v>
      </c>
      <c r="D158">
        <v>1</v>
      </c>
      <c r="E158">
        <v>2600</v>
      </c>
      <c r="F158" s="65">
        <f t="shared" si="40"/>
        <v>0.97297297297297303</v>
      </c>
      <c r="G158" s="4">
        <f t="shared" si="41"/>
        <v>30356.756756756757</v>
      </c>
      <c r="H158">
        <v>408</v>
      </c>
      <c r="I158">
        <v>0.38629999999999998</v>
      </c>
      <c r="J158">
        <v>100</v>
      </c>
      <c r="K158">
        <v>565</v>
      </c>
      <c r="L158">
        <f t="shared" si="42"/>
        <v>465</v>
      </c>
      <c r="M158">
        <f t="shared" si="43"/>
        <v>308</v>
      </c>
      <c r="N158" s="66">
        <f t="shared" si="44"/>
        <v>0.62989247311827956</v>
      </c>
      <c r="O158" s="66">
        <v>0.38629999999999998</v>
      </c>
      <c r="P158" s="66">
        <v>100</v>
      </c>
      <c r="Q158" s="67">
        <f t="shared" si="45"/>
        <v>0.1</v>
      </c>
      <c r="R158" s="67">
        <f t="shared" si="46"/>
        <v>0.77146000000000003</v>
      </c>
      <c r="S158" s="68">
        <f t="shared" si="47"/>
        <v>28158.29</v>
      </c>
      <c r="T158" s="68">
        <f t="shared" si="48"/>
        <v>16894.973999999998</v>
      </c>
      <c r="U158">
        <v>100</v>
      </c>
      <c r="V158" s="66">
        <v>581.25</v>
      </c>
      <c r="W158" s="66">
        <v>41.875</v>
      </c>
      <c r="X158" s="66">
        <v>-367.22896133434421</v>
      </c>
      <c r="Y158" s="66">
        <v>333.30245451099319</v>
      </c>
      <c r="Z158" s="66">
        <v>333.30245451099319</v>
      </c>
      <c r="AA158" s="66">
        <v>0.50138056690063348</v>
      </c>
      <c r="AB158" s="66">
        <v>0.4538074193548387</v>
      </c>
      <c r="AC158" s="69">
        <v>55208.121262387576</v>
      </c>
      <c r="AD158" s="70">
        <f t="shared" si="49"/>
        <v>16894.973999999998</v>
      </c>
      <c r="AE158" s="71">
        <v>30356.756756756757</v>
      </c>
      <c r="AF158" s="71">
        <f t="shared" si="50"/>
        <v>-13461.782756756758</v>
      </c>
      <c r="AH158" s="72">
        <f t="shared" si="51"/>
        <v>5521.3236021505381</v>
      </c>
      <c r="AI158" s="72">
        <f t="shared" si="52"/>
        <v>-39121.323602150536</v>
      </c>
      <c r="AJ158" s="72">
        <f t="shared" si="53"/>
        <v>-15121.323602150538</v>
      </c>
      <c r="AK158" s="73">
        <f t="shared" si="54"/>
        <v>-15121.323602150538</v>
      </c>
      <c r="AL158" s="73">
        <f t="shared" si="55"/>
        <v>-21121.323602150536</v>
      </c>
      <c r="AM158" s="73">
        <f t="shared" si="56"/>
        <v>-52583.106358907295</v>
      </c>
      <c r="AN158" s="73">
        <f t="shared" si="57"/>
        <v>-28583.106358907295</v>
      </c>
      <c r="AO158" s="73">
        <f t="shared" si="58"/>
        <v>-28583.106358907295</v>
      </c>
      <c r="AP158" s="73">
        <f t="shared" si="59"/>
        <v>-34583.106358907295</v>
      </c>
    </row>
    <row r="159" spans="1:42" x14ac:dyDescent="0.25">
      <c r="A159" t="s">
        <v>302</v>
      </c>
      <c r="B159" t="s">
        <v>299</v>
      </c>
      <c r="C159" t="s">
        <v>110</v>
      </c>
      <c r="D159">
        <v>2</v>
      </c>
      <c r="E159">
        <v>4000</v>
      </c>
      <c r="F159" s="65">
        <f t="shared" si="40"/>
        <v>0.97297297297297303</v>
      </c>
      <c r="G159" s="4">
        <f t="shared" si="41"/>
        <v>46702.702702702707</v>
      </c>
      <c r="H159">
        <v>284</v>
      </c>
      <c r="I159">
        <v>0.31509999999999999</v>
      </c>
      <c r="J159">
        <v>204</v>
      </c>
      <c r="K159">
        <v>494</v>
      </c>
      <c r="L159">
        <f t="shared" si="42"/>
        <v>290</v>
      </c>
      <c r="M159">
        <f t="shared" si="43"/>
        <v>80</v>
      </c>
      <c r="N159" s="66">
        <f t="shared" si="44"/>
        <v>0.32068965517241377</v>
      </c>
      <c r="O159" s="66">
        <v>0.31509999999999999</v>
      </c>
      <c r="P159" s="66">
        <v>204</v>
      </c>
      <c r="Q159" s="67">
        <f t="shared" si="45"/>
        <v>0.1</v>
      </c>
      <c r="R159" s="67">
        <f t="shared" si="46"/>
        <v>0.77146000000000003</v>
      </c>
      <c r="S159" s="68">
        <f t="shared" si="47"/>
        <v>57442.911599999999</v>
      </c>
      <c r="T159" s="68">
        <f t="shared" si="48"/>
        <v>34465.746959999997</v>
      </c>
      <c r="U159">
        <v>204</v>
      </c>
      <c r="V159" s="66">
        <v>362.5</v>
      </c>
      <c r="W159" s="66">
        <v>167.75</v>
      </c>
      <c r="X159" s="66">
        <v>-229.0245135203437</v>
      </c>
      <c r="Y159" s="66">
        <v>278.68325120040436</v>
      </c>
      <c r="Z159" s="66">
        <v>278.68325120040436</v>
      </c>
      <c r="AA159" s="66">
        <v>0.30602276193214994</v>
      </c>
      <c r="AB159" s="66">
        <v>0.60841358620689656</v>
      </c>
      <c r="AC159" s="69">
        <v>61887.456841701925</v>
      </c>
      <c r="AD159" s="70">
        <f t="shared" si="49"/>
        <v>34465.746959999997</v>
      </c>
      <c r="AE159" s="71">
        <v>46702.702702702707</v>
      </c>
      <c r="AF159" s="71">
        <f t="shared" si="50"/>
        <v>-12236.95574270271</v>
      </c>
      <c r="AH159" s="72">
        <f t="shared" si="51"/>
        <v>7402.3652988505746</v>
      </c>
      <c r="AI159" s="72">
        <f t="shared" si="52"/>
        <v>-41002.365298850578</v>
      </c>
      <c r="AJ159" s="72">
        <f t="shared" si="53"/>
        <v>-17002.365298850575</v>
      </c>
      <c r="AK159" s="73">
        <f t="shared" si="54"/>
        <v>-17002.365298850575</v>
      </c>
      <c r="AL159" s="73">
        <f t="shared" si="55"/>
        <v>-23002.365298850575</v>
      </c>
      <c r="AM159" s="73">
        <f t="shared" si="56"/>
        <v>-53239.321041553289</v>
      </c>
      <c r="AN159" s="73">
        <f t="shared" si="57"/>
        <v>-29239.321041553285</v>
      </c>
      <c r="AO159" s="73">
        <f t="shared" si="58"/>
        <v>-29239.321041553285</v>
      </c>
      <c r="AP159" s="73">
        <f t="shared" si="59"/>
        <v>-35239.321041553281</v>
      </c>
    </row>
    <row r="160" spans="1:42" x14ac:dyDescent="0.25">
      <c r="A160" t="s">
        <v>303</v>
      </c>
      <c r="B160" t="s">
        <v>304</v>
      </c>
      <c r="C160" t="s">
        <v>107</v>
      </c>
      <c r="D160">
        <v>1</v>
      </c>
      <c r="E160">
        <v>5000</v>
      </c>
      <c r="F160" s="65">
        <f t="shared" si="40"/>
        <v>0.97297297297297303</v>
      </c>
      <c r="G160" s="4">
        <f t="shared" si="41"/>
        <v>58378.37837837838</v>
      </c>
      <c r="H160">
        <v>533</v>
      </c>
      <c r="I160">
        <v>0.51229999999999998</v>
      </c>
      <c r="J160">
        <v>236</v>
      </c>
      <c r="K160">
        <v>829</v>
      </c>
      <c r="L160">
        <f t="shared" si="42"/>
        <v>593</v>
      </c>
      <c r="M160">
        <f t="shared" si="43"/>
        <v>297</v>
      </c>
      <c r="N160" s="66">
        <f t="shared" si="44"/>
        <v>0.50067453625632385</v>
      </c>
      <c r="O160" s="66">
        <v>0.51229999999999998</v>
      </c>
      <c r="P160" s="66">
        <v>236</v>
      </c>
      <c r="Q160" s="67">
        <f t="shared" si="45"/>
        <v>0.1</v>
      </c>
      <c r="R160" s="67">
        <f t="shared" si="46"/>
        <v>0.77146000000000003</v>
      </c>
      <c r="S160" s="68">
        <f t="shared" si="47"/>
        <v>66453.564400000003</v>
      </c>
      <c r="T160" s="68">
        <f t="shared" si="48"/>
        <v>39872.138639999997</v>
      </c>
      <c r="U160">
        <v>236</v>
      </c>
      <c r="V160" s="66">
        <v>741.25</v>
      </c>
      <c r="W160" s="66">
        <v>161.875</v>
      </c>
      <c r="X160" s="66">
        <v>-468.31564316401312</v>
      </c>
      <c r="Y160" s="66">
        <v>479.28678607530964</v>
      </c>
      <c r="Z160" s="66">
        <v>479.28678607530964</v>
      </c>
      <c r="AA160" s="66">
        <v>0.42821151578456612</v>
      </c>
      <c r="AB160" s="66">
        <v>0.51171340640809437</v>
      </c>
      <c r="AC160" s="69">
        <v>89518.977991379274</v>
      </c>
      <c r="AD160" s="70">
        <f t="shared" si="49"/>
        <v>39872.138639999997</v>
      </c>
      <c r="AE160" s="71">
        <v>58378.37837837838</v>
      </c>
      <c r="AF160" s="71">
        <f t="shared" si="50"/>
        <v>-18506.239738378383</v>
      </c>
      <c r="AH160" s="72">
        <f t="shared" si="51"/>
        <v>6225.8464446318148</v>
      </c>
      <c r="AI160" s="72">
        <f t="shared" si="52"/>
        <v>-39825.846444631818</v>
      </c>
      <c r="AJ160" s="72">
        <f t="shared" si="53"/>
        <v>-15825.846444631814</v>
      </c>
      <c r="AK160" s="73">
        <f t="shared" si="54"/>
        <v>-15825.846444631814</v>
      </c>
      <c r="AL160" s="73">
        <f t="shared" si="55"/>
        <v>-21825.846444631814</v>
      </c>
      <c r="AM160" s="73">
        <f t="shared" si="56"/>
        <v>-58332.0861830102</v>
      </c>
      <c r="AN160" s="73">
        <f t="shared" si="57"/>
        <v>-34332.086183010193</v>
      </c>
      <c r="AO160" s="73">
        <f t="shared" si="58"/>
        <v>-34332.086183010193</v>
      </c>
      <c r="AP160" s="73">
        <f t="shared" si="59"/>
        <v>-40332.086183010193</v>
      </c>
    </row>
    <row r="161" spans="1:42" x14ac:dyDescent="0.25">
      <c r="A161" t="s">
        <v>305</v>
      </c>
      <c r="B161" t="s">
        <v>304</v>
      </c>
      <c r="C161" t="s">
        <v>107</v>
      </c>
      <c r="D161">
        <v>2</v>
      </c>
      <c r="E161">
        <v>6000</v>
      </c>
      <c r="F161" s="65">
        <f t="shared" si="40"/>
        <v>0.97297297297297303</v>
      </c>
      <c r="G161" s="4">
        <f t="shared" si="41"/>
        <v>70054.054054054053</v>
      </c>
      <c r="H161">
        <v>566</v>
      </c>
      <c r="I161">
        <v>0.36990000000000001</v>
      </c>
      <c r="J161">
        <v>244</v>
      </c>
      <c r="K161">
        <v>872</v>
      </c>
      <c r="L161">
        <f t="shared" si="42"/>
        <v>628</v>
      </c>
      <c r="M161">
        <f t="shared" si="43"/>
        <v>322</v>
      </c>
      <c r="N161" s="66">
        <f t="shared" si="44"/>
        <v>0.51019108280254777</v>
      </c>
      <c r="O161" s="66">
        <v>0.36990000000000001</v>
      </c>
      <c r="P161" s="66">
        <v>244</v>
      </c>
      <c r="Q161" s="67">
        <f t="shared" si="45"/>
        <v>0.1</v>
      </c>
      <c r="R161" s="67">
        <f t="shared" si="46"/>
        <v>0.77146000000000003</v>
      </c>
      <c r="S161" s="68">
        <f t="shared" si="47"/>
        <v>68706.227599999998</v>
      </c>
      <c r="T161" s="68">
        <f t="shared" si="48"/>
        <v>41223.736559999998</v>
      </c>
      <c r="U161">
        <v>244</v>
      </c>
      <c r="V161" s="66">
        <v>785</v>
      </c>
      <c r="W161" s="66">
        <v>165.5</v>
      </c>
      <c r="X161" s="66">
        <v>-495.95653272681324</v>
      </c>
      <c r="Y161" s="66">
        <v>504.61062673742731</v>
      </c>
      <c r="Z161" s="66">
        <v>504.61062673742731</v>
      </c>
      <c r="AA161" s="66">
        <v>0.43198805953812397</v>
      </c>
      <c r="AB161" s="66">
        <v>0.50872464968152875</v>
      </c>
      <c r="AC161" s="69">
        <v>93698.37047408965</v>
      </c>
      <c r="AD161" s="70">
        <f t="shared" si="49"/>
        <v>41223.736559999998</v>
      </c>
      <c r="AE161" s="71">
        <v>70054.054054054053</v>
      </c>
      <c r="AF161" s="71">
        <f t="shared" si="50"/>
        <v>-28830.317494054056</v>
      </c>
      <c r="AH161" s="72">
        <f t="shared" si="51"/>
        <v>6189.4832377919338</v>
      </c>
      <c r="AI161" s="72">
        <f t="shared" si="52"/>
        <v>-39789.483237791937</v>
      </c>
      <c r="AJ161" s="72">
        <f t="shared" si="53"/>
        <v>-15789.483237791934</v>
      </c>
      <c r="AK161" s="73">
        <f t="shared" si="54"/>
        <v>-15789.483237791934</v>
      </c>
      <c r="AL161" s="73">
        <f t="shared" si="55"/>
        <v>-21789.483237791934</v>
      </c>
      <c r="AM161" s="73">
        <f t="shared" si="56"/>
        <v>-68619.800731845986</v>
      </c>
      <c r="AN161" s="73">
        <f t="shared" si="57"/>
        <v>-44619.800731845986</v>
      </c>
      <c r="AO161" s="73">
        <f t="shared" si="58"/>
        <v>-44619.800731845986</v>
      </c>
      <c r="AP161" s="73">
        <f t="shared" si="59"/>
        <v>-50619.800731845986</v>
      </c>
    </row>
    <row r="162" spans="1:42" x14ac:dyDescent="0.25">
      <c r="A162" t="s">
        <v>306</v>
      </c>
      <c r="B162" t="s">
        <v>304</v>
      </c>
      <c r="C162" t="s">
        <v>110</v>
      </c>
      <c r="D162">
        <v>1</v>
      </c>
      <c r="E162">
        <v>3300</v>
      </c>
      <c r="F162" s="65">
        <f t="shared" si="40"/>
        <v>0.97297297297297303</v>
      </c>
      <c r="G162" s="4">
        <f t="shared" si="41"/>
        <v>38529.729729729734</v>
      </c>
      <c r="H162">
        <v>372</v>
      </c>
      <c r="I162">
        <v>0.39729999999999999</v>
      </c>
      <c r="J162">
        <v>108</v>
      </c>
      <c r="K162">
        <v>610</v>
      </c>
      <c r="L162">
        <f t="shared" si="42"/>
        <v>502</v>
      </c>
      <c r="M162">
        <f t="shared" si="43"/>
        <v>264</v>
      </c>
      <c r="N162" s="66">
        <f t="shared" si="44"/>
        <v>0.52071713147410359</v>
      </c>
      <c r="O162" s="66">
        <v>0.39729999999999999</v>
      </c>
      <c r="P162" s="66">
        <v>108</v>
      </c>
      <c r="Q162" s="67">
        <f t="shared" si="45"/>
        <v>0.1</v>
      </c>
      <c r="R162" s="67">
        <f t="shared" si="46"/>
        <v>0.77146000000000003</v>
      </c>
      <c r="S162" s="68">
        <f t="shared" si="47"/>
        <v>30410.9532</v>
      </c>
      <c r="T162" s="68">
        <f t="shared" si="48"/>
        <v>18246.571919999998</v>
      </c>
      <c r="U162">
        <v>108</v>
      </c>
      <c r="V162" s="66">
        <v>627.5</v>
      </c>
      <c r="W162" s="66">
        <v>45.25</v>
      </c>
      <c r="X162" s="66">
        <v>-396.44933030073287</v>
      </c>
      <c r="Y162" s="66">
        <v>359.84480035380341</v>
      </c>
      <c r="Z162" s="66">
        <v>359.84480035380341</v>
      </c>
      <c r="AA162" s="66">
        <v>0.50134629538454722</v>
      </c>
      <c r="AB162" s="66">
        <v>0.45383454183266936</v>
      </c>
      <c r="AC162" s="69">
        <v>59608.150036294406</v>
      </c>
      <c r="AD162" s="70">
        <f t="shared" si="49"/>
        <v>18246.571919999998</v>
      </c>
      <c r="AE162" s="71">
        <v>38529.729729729734</v>
      </c>
      <c r="AF162" s="71">
        <f t="shared" si="50"/>
        <v>-20283.157809729735</v>
      </c>
      <c r="AH162" s="72">
        <f t="shared" si="51"/>
        <v>5521.6535922974772</v>
      </c>
      <c r="AI162" s="72">
        <f t="shared" si="52"/>
        <v>-39121.65359229748</v>
      </c>
      <c r="AJ162" s="72">
        <f t="shared" si="53"/>
        <v>-15121.653592297476</v>
      </c>
      <c r="AK162" s="73">
        <f t="shared" si="54"/>
        <v>-15121.653592297476</v>
      </c>
      <c r="AL162" s="73">
        <f t="shared" si="55"/>
        <v>-21121.653592297476</v>
      </c>
      <c r="AM162" s="73">
        <f t="shared" si="56"/>
        <v>-59404.811402027219</v>
      </c>
      <c r="AN162" s="73">
        <f t="shared" si="57"/>
        <v>-35404.811402027211</v>
      </c>
      <c r="AO162" s="73">
        <f t="shared" si="58"/>
        <v>-35404.811402027211</v>
      </c>
      <c r="AP162" s="73">
        <f t="shared" si="59"/>
        <v>-41404.811402027211</v>
      </c>
    </row>
    <row r="163" spans="1:42" x14ac:dyDescent="0.25">
      <c r="A163" t="s">
        <v>307</v>
      </c>
      <c r="B163" t="s">
        <v>304</v>
      </c>
      <c r="C163" t="s">
        <v>110</v>
      </c>
      <c r="D163">
        <v>2</v>
      </c>
      <c r="E163">
        <v>5600</v>
      </c>
      <c r="F163" s="65">
        <f t="shared" si="40"/>
        <v>0.97297297297297303</v>
      </c>
      <c r="G163" s="4">
        <f t="shared" si="41"/>
        <v>65383.783783783787</v>
      </c>
      <c r="H163">
        <v>478</v>
      </c>
      <c r="I163">
        <v>0.31780000000000003</v>
      </c>
      <c r="J163">
        <v>265</v>
      </c>
      <c r="K163">
        <v>644</v>
      </c>
      <c r="L163">
        <f t="shared" si="42"/>
        <v>379</v>
      </c>
      <c r="M163">
        <f t="shared" si="43"/>
        <v>213</v>
      </c>
      <c r="N163" s="66">
        <f t="shared" si="44"/>
        <v>0.54960422163588396</v>
      </c>
      <c r="O163" s="66">
        <v>0.31780000000000003</v>
      </c>
      <c r="P163" s="66">
        <v>265</v>
      </c>
      <c r="Q163" s="67">
        <f t="shared" si="45"/>
        <v>0.1</v>
      </c>
      <c r="R163" s="67">
        <f t="shared" si="46"/>
        <v>0.77146000000000003</v>
      </c>
      <c r="S163" s="68">
        <f t="shared" si="47"/>
        <v>74619.468500000003</v>
      </c>
      <c r="T163" s="68">
        <f t="shared" si="48"/>
        <v>44771.681100000002</v>
      </c>
      <c r="U163">
        <v>265</v>
      </c>
      <c r="V163" s="66">
        <v>473.75</v>
      </c>
      <c r="W163" s="66">
        <v>217.625</v>
      </c>
      <c r="X163" s="66">
        <v>-299.31134698003541</v>
      </c>
      <c r="Y163" s="66">
        <v>363.40673174121815</v>
      </c>
      <c r="Z163" s="66">
        <v>363.40673174121815</v>
      </c>
      <c r="AA163" s="66">
        <v>0.30771869496827048</v>
      </c>
      <c r="AB163" s="66">
        <v>0.60707142480211074</v>
      </c>
      <c r="AC163" s="69">
        <v>80524.052483599211</v>
      </c>
      <c r="AD163" s="70">
        <f t="shared" si="49"/>
        <v>44771.681100000002</v>
      </c>
      <c r="AE163" s="71">
        <v>65383.783783783787</v>
      </c>
      <c r="AF163" s="71">
        <f t="shared" si="50"/>
        <v>-20612.102683783785</v>
      </c>
      <c r="AH163" s="72">
        <f t="shared" si="51"/>
        <v>7386.0356684256813</v>
      </c>
      <c r="AI163" s="72">
        <f t="shared" si="52"/>
        <v>-40986.035668425684</v>
      </c>
      <c r="AJ163" s="72">
        <f t="shared" si="53"/>
        <v>-16986.03566842568</v>
      </c>
      <c r="AK163" s="73">
        <f t="shared" si="54"/>
        <v>-16986.03566842568</v>
      </c>
      <c r="AL163" s="73">
        <f t="shared" si="55"/>
        <v>-22986.03566842568</v>
      </c>
      <c r="AM163" s="73">
        <f t="shared" si="56"/>
        <v>-61598.138352209469</v>
      </c>
      <c r="AN163" s="73">
        <f t="shared" si="57"/>
        <v>-37598.138352209469</v>
      </c>
      <c r="AO163" s="73">
        <f t="shared" si="58"/>
        <v>-37598.138352209469</v>
      </c>
      <c r="AP163" s="73">
        <f t="shared" si="59"/>
        <v>-43598.138352209469</v>
      </c>
    </row>
    <row r="164" spans="1:42" x14ac:dyDescent="0.25">
      <c r="A164" t="s">
        <v>308</v>
      </c>
      <c r="B164" t="s">
        <v>309</v>
      </c>
      <c r="C164" t="s">
        <v>107</v>
      </c>
      <c r="D164">
        <v>1</v>
      </c>
      <c r="E164">
        <v>1100</v>
      </c>
      <c r="F164" s="65">
        <f t="shared" si="40"/>
        <v>0.97297297297297303</v>
      </c>
      <c r="G164" s="4">
        <f t="shared" si="41"/>
        <v>12843.243243243243</v>
      </c>
      <c r="H164">
        <v>318</v>
      </c>
      <c r="I164">
        <v>0.2712</v>
      </c>
      <c r="J164">
        <v>90</v>
      </c>
      <c r="K164">
        <v>375</v>
      </c>
      <c r="L164">
        <f t="shared" si="42"/>
        <v>285</v>
      </c>
      <c r="M164">
        <f t="shared" si="43"/>
        <v>228</v>
      </c>
      <c r="N164" s="66">
        <f t="shared" si="44"/>
        <v>0.74</v>
      </c>
      <c r="O164" s="66">
        <v>0.2712</v>
      </c>
      <c r="P164" s="66">
        <v>100</v>
      </c>
      <c r="Q164" s="67">
        <f t="shared" si="45"/>
        <v>0.1280701754385965</v>
      </c>
      <c r="R164" s="67">
        <f t="shared" si="46"/>
        <v>0.74924526315789475</v>
      </c>
      <c r="S164" s="68">
        <f t="shared" si="47"/>
        <v>27347.452105263157</v>
      </c>
      <c r="T164" s="68">
        <f t="shared" si="48"/>
        <v>16408.471263157895</v>
      </c>
      <c r="U164">
        <v>90</v>
      </c>
      <c r="V164" s="66">
        <v>356.25</v>
      </c>
      <c r="W164" s="66">
        <v>54.375</v>
      </c>
      <c r="X164" s="66">
        <v>-225.07581501137224</v>
      </c>
      <c r="Y164" s="66">
        <v>218.63698824867325</v>
      </c>
      <c r="Z164" s="66">
        <v>218.63698824867325</v>
      </c>
      <c r="AA164" s="66">
        <v>0.46108628280329333</v>
      </c>
      <c r="AB164" s="66">
        <v>0.4856963157894737</v>
      </c>
      <c r="AC164" s="69">
        <v>38759.780586005778</v>
      </c>
      <c r="AD164" s="70">
        <f t="shared" si="49"/>
        <v>16408.471263157895</v>
      </c>
      <c r="AE164" s="71">
        <v>12843.243243243243</v>
      </c>
      <c r="AF164" s="71">
        <f t="shared" si="50"/>
        <v>3565.2280199146517</v>
      </c>
      <c r="AH164" s="72">
        <f t="shared" si="51"/>
        <v>5909.305175438597</v>
      </c>
      <c r="AI164" s="72">
        <f t="shared" si="52"/>
        <v>-39509.305175438596</v>
      </c>
      <c r="AJ164" s="72">
        <f t="shared" si="53"/>
        <v>-15509.305175438596</v>
      </c>
      <c r="AK164" s="73">
        <f t="shared" si="54"/>
        <v>-15509.305175438596</v>
      </c>
      <c r="AL164" s="73">
        <f t="shared" si="55"/>
        <v>-21509.305175438596</v>
      </c>
      <c r="AM164" s="73">
        <f t="shared" si="56"/>
        <v>-35944.077155523948</v>
      </c>
      <c r="AN164" s="73">
        <f t="shared" si="57"/>
        <v>-11944.077155523944</v>
      </c>
      <c r="AO164" s="73">
        <f t="shared" si="58"/>
        <v>-11944.077155523944</v>
      </c>
      <c r="AP164" s="73">
        <f t="shared" si="59"/>
        <v>-17944.077155523944</v>
      </c>
    </row>
    <row r="165" spans="1:42" x14ac:dyDescent="0.25">
      <c r="A165" t="s">
        <v>310</v>
      </c>
      <c r="B165" t="s">
        <v>309</v>
      </c>
      <c r="C165" t="s">
        <v>107</v>
      </c>
      <c r="D165">
        <v>2</v>
      </c>
      <c r="E165">
        <v>1200</v>
      </c>
      <c r="F165" s="65">
        <f t="shared" si="40"/>
        <v>0.97297297297297303</v>
      </c>
      <c r="G165" s="4">
        <f t="shared" si="41"/>
        <v>14010.810810810812</v>
      </c>
      <c r="H165">
        <v>198</v>
      </c>
      <c r="I165">
        <v>0.43009999999999998</v>
      </c>
      <c r="J165">
        <v>128</v>
      </c>
      <c r="K165">
        <v>238</v>
      </c>
      <c r="L165">
        <f t="shared" si="42"/>
        <v>110</v>
      </c>
      <c r="M165">
        <f t="shared" si="43"/>
        <v>70</v>
      </c>
      <c r="N165" s="66">
        <f t="shared" si="44"/>
        <v>0.60909090909090902</v>
      </c>
      <c r="O165" s="66">
        <v>0.43009999999999998</v>
      </c>
      <c r="P165" s="66">
        <v>128</v>
      </c>
      <c r="Q165" s="67">
        <f t="shared" si="45"/>
        <v>0.1</v>
      </c>
      <c r="R165" s="67">
        <f t="shared" si="46"/>
        <v>0.77146000000000003</v>
      </c>
      <c r="S165" s="68">
        <f t="shared" si="47"/>
        <v>36042.611199999999</v>
      </c>
      <c r="T165" s="68">
        <f t="shared" si="48"/>
        <v>21625.566719999999</v>
      </c>
      <c r="U165">
        <v>128</v>
      </c>
      <c r="V165" s="66">
        <v>137.5</v>
      </c>
      <c r="W165" s="66">
        <v>114.25</v>
      </c>
      <c r="X165" s="66">
        <v>-86.871367197371754</v>
      </c>
      <c r="Y165" s="66">
        <v>131.01778493808442</v>
      </c>
      <c r="Z165" s="66">
        <v>131.01778493808442</v>
      </c>
      <c r="AA165" s="66">
        <v>0.12194752682243214</v>
      </c>
      <c r="AB165" s="66">
        <v>0.75409072727272719</v>
      </c>
      <c r="AC165" s="69">
        <v>36061.743306311975</v>
      </c>
      <c r="AD165" s="70">
        <f t="shared" si="49"/>
        <v>21625.566719999999</v>
      </c>
      <c r="AE165" s="71">
        <v>14010.810810810812</v>
      </c>
      <c r="AF165" s="71">
        <f t="shared" si="50"/>
        <v>7614.7559091891872</v>
      </c>
      <c r="AH165" s="72">
        <f t="shared" si="51"/>
        <v>9174.7705151515147</v>
      </c>
      <c r="AI165" s="72">
        <f t="shared" si="52"/>
        <v>-42774.770515151511</v>
      </c>
      <c r="AJ165" s="72">
        <f t="shared" si="53"/>
        <v>-18774.770515151515</v>
      </c>
      <c r="AK165" s="73">
        <f t="shared" si="54"/>
        <v>-18774.770515151515</v>
      </c>
      <c r="AL165" s="73">
        <f t="shared" si="55"/>
        <v>-24774.770515151515</v>
      </c>
      <c r="AM165" s="73">
        <f t="shared" si="56"/>
        <v>-35160.014605962322</v>
      </c>
      <c r="AN165" s="73">
        <f t="shared" si="57"/>
        <v>-11160.014605962328</v>
      </c>
      <c r="AO165" s="73">
        <f t="shared" si="58"/>
        <v>-11160.014605962328</v>
      </c>
      <c r="AP165" s="73">
        <f t="shared" si="59"/>
        <v>-17160.014605962329</v>
      </c>
    </row>
    <row r="166" spans="1:42" x14ac:dyDescent="0.25">
      <c r="A166" t="s">
        <v>311</v>
      </c>
      <c r="B166" t="s">
        <v>309</v>
      </c>
      <c r="C166" t="s">
        <v>110</v>
      </c>
      <c r="D166">
        <v>1</v>
      </c>
      <c r="E166">
        <v>1200</v>
      </c>
      <c r="F166" s="65">
        <f t="shared" si="40"/>
        <v>0.97297297297297303</v>
      </c>
      <c r="G166" s="4">
        <f t="shared" si="41"/>
        <v>14010.810810810812</v>
      </c>
      <c r="H166">
        <v>354</v>
      </c>
      <c r="I166">
        <v>0.24110000000000001</v>
      </c>
      <c r="J166">
        <v>145</v>
      </c>
      <c r="K166">
        <v>434</v>
      </c>
      <c r="L166">
        <f t="shared" si="42"/>
        <v>289</v>
      </c>
      <c r="M166">
        <f t="shared" si="43"/>
        <v>209</v>
      </c>
      <c r="N166" s="66">
        <f t="shared" si="44"/>
        <v>0.67854671280276824</v>
      </c>
      <c r="O166" s="66">
        <v>0.24110000000000001</v>
      </c>
      <c r="P166" s="66">
        <v>145</v>
      </c>
      <c r="Q166" s="67">
        <f t="shared" si="45"/>
        <v>0.1</v>
      </c>
      <c r="R166" s="67">
        <f t="shared" si="46"/>
        <v>0.77146000000000003</v>
      </c>
      <c r="S166" s="68">
        <f t="shared" si="47"/>
        <v>40829.520499999999</v>
      </c>
      <c r="T166" s="68">
        <f t="shared" si="48"/>
        <v>24497.712299999999</v>
      </c>
      <c r="U166">
        <v>145</v>
      </c>
      <c r="V166" s="66">
        <v>361.25</v>
      </c>
      <c r="W166" s="66">
        <v>108.875</v>
      </c>
      <c r="X166" s="66">
        <v>-228.2347738185494</v>
      </c>
      <c r="Y166" s="66">
        <v>248.57399861005814</v>
      </c>
      <c r="Z166" s="66">
        <v>248.57399861005814</v>
      </c>
      <c r="AA166" s="66">
        <v>0.38671003075448618</v>
      </c>
      <c r="AB166" s="66">
        <v>0.54455768166089968</v>
      </c>
      <c r="AC166" s="69">
        <v>49407.451347559632</v>
      </c>
      <c r="AD166" s="70">
        <f t="shared" si="49"/>
        <v>24497.712299999999</v>
      </c>
      <c r="AE166" s="71">
        <v>14010.810810810812</v>
      </c>
      <c r="AF166" s="71">
        <f t="shared" si="50"/>
        <v>10486.901489189187</v>
      </c>
      <c r="AH166" s="72">
        <f t="shared" si="51"/>
        <v>6625.4517935409467</v>
      </c>
      <c r="AI166" s="72">
        <f t="shared" si="52"/>
        <v>-40225.451793540946</v>
      </c>
      <c r="AJ166" s="72">
        <f t="shared" si="53"/>
        <v>-16225.451793540946</v>
      </c>
      <c r="AK166" s="73">
        <f t="shared" si="54"/>
        <v>-16225.451793540946</v>
      </c>
      <c r="AL166" s="73">
        <f t="shared" si="55"/>
        <v>-22225.451793540946</v>
      </c>
      <c r="AM166" s="73">
        <f t="shared" si="56"/>
        <v>-29738.55030435176</v>
      </c>
      <c r="AN166" s="73">
        <f t="shared" si="57"/>
        <v>-5738.5503043517583</v>
      </c>
      <c r="AO166" s="73">
        <f t="shared" si="58"/>
        <v>-5738.5503043517583</v>
      </c>
      <c r="AP166" s="73">
        <f t="shared" si="59"/>
        <v>-11738.550304351758</v>
      </c>
    </row>
    <row r="167" spans="1:42" x14ac:dyDescent="0.25">
      <c r="A167" t="s">
        <v>312</v>
      </c>
      <c r="B167" t="s">
        <v>309</v>
      </c>
      <c r="C167" t="s">
        <v>110</v>
      </c>
      <c r="D167">
        <v>2</v>
      </c>
      <c r="E167">
        <v>1300</v>
      </c>
      <c r="F167" s="65">
        <f t="shared" si="40"/>
        <v>0.97297297297297303</v>
      </c>
      <c r="G167" s="4">
        <f t="shared" si="41"/>
        <v>15178.378378378378</v>
      </c>
      <c r="H167">
        <v>377</v>
      </c>
      <c r="I167">
        <v>0.47949999999999998</v>
      </c>
      <c r="J167">
        <v>228</v>
      </c>
      <c r="K167">
        <v>457</v>
      </c>
      <c r="L167">
        <f t="shared" si="42"/>
        <v>229</v>
      </c>
      <c r="M167">
        <f t="shared" si="43"/>
        <v>149</v>
      </c>
      <c r="N167" s="66">
        <f t="shared" si="44"/>
        <v>0.62052401746724895</v>
      </c>
      <c r="O167" s="66">
        <v>0.47949999999999998</v>
      </c>
      <c r="P167" s="66">
        <v>228</v>
      </c>
      <c r="Q167" s="67">
        <f t="shared" si="45"/>
        <v>0.1</v>
      </c>
      <c r="R167" s="67">
        <f t="shared" si="46"/>
        <v>0.77146000000000003</v>
      </c>
      <c r="S167" s="68">
        <f t="shared" si="47"/>
        <v>64200.9012</v>
      </c>
      <c r="T167" s="68">
        <f t="shared" si="48"/>
        <v>38520.540719999997</v>
      </c>
      <c r="U167">
        <v>228</v>
      </c>
      <c r="V167" s="66">
        <v>286.25</v>
      </c>
      <c r="W167" s="66">
        <v>199.375</v>
      </c>
      <c r="X167" s="66">
        <v>-180.8503917108921</v>
      </c>
      <c r="Y167" s="66">
        <v>253.51884318928481</v>
      </c>
      <c r="Z167" s="66">
        <v>253.51884318928481</v>
      </c>
      <c r="AA167" s="66">
        <v>0.18914879716780719</v>
      </c>
      <c r="AB167" s="66">
        <v>0.70090764192139743</v>
      </c>
      <c r="AC167" s="69">
        <v>64858.052515291376</v>
      </c>
      <c r="AD167" s="70">
        <f t="shared" si="49"/>
        <v>38520.540719999997</v>
      </c>
      <c r="AE167" s="71">
        <v>15178.378378378378</v>
      </c>
      <c r="AF167" s="71">
        <f t="shared" si="50"/>
        <v>23342.162341621617</v>
      </c>
      <c r="AH167" s="72">
        <f t="shared" si="51"/>
        <v>8527.7096433770021</v>
      </c>
      <c r="AI167" s="72">
        <f t="shared" si="52"/>
        <v>-42127.709643377006</v>
      </c>
      <c r="AJ167" s="72">
        <f t="shared" si="53"/>
        <v>-18127.709643377002</v>
      </c>
      <c r="AK167" s="73">
        <f t="shared" si="54"/>
        <v>-18127.709643377002</v>
      </c>
      <c r="AL167" s="73">
        <f t="shared" si="55"/>
        <v>-24127.709643377002</v>
      </c>
      <c r="AM167" s="73">
        <f t="shared" si="56"/>
        <v>-18785.547301755389</v>
      </c>
      <c r="AN167" s="73">
        <f t="shared" si="57"/>
        <v>5214.452698244615</v>
      </c>
      <c r="AO167" s="73">
        <f t="shared" si="58"/>
        <v>5214.452698244615</v>
      </c>
      <c r="AP167" s="73">
        <f t="shared" si="59"/>
        <v>-785.54730175538498</v>
      </c>
    </row>
    <row r="168" spans="1:42" x14ac:dyDescent="0.25">
      <c r="A168" t="s">
        <v>313</v>
      </c>
      <c r="B168" t="s">
        <v>314</v>
      </c>
      <c r="C168" t="s">
        <v>107</v>
      </c>
      <c r="D168">
        <v>1</v>
      </c>
      <c r="E168">
        <v>1200</v>
      </c>
      <c r="F168" s="65">
        <f t="shared" si="40"/>
        <v>0.97297297297297303</v>
      </c>
      <c r="G168" s="4">
        <f t="shared" si="41"/>
        <v>14010.810810810812</v>
      </c>
      <c r="H168">
        <v>187</v>
      </c>
      <c r="I168">
        <v>0.44929999999999998</v>
      </c>
      <c r="J168">
        <v>141</v>
      </c>
      <c r="K168">
        <v>263</v>
      </c>
      <c r="L168">
        <f t="shared" si="42"/>
        <v>122</v>
      </c>
      <c r="M168">
        <f t="shared" si="43"/>
        <v>46</v>
      </c>
      <c r="N168" s="66">
        <f t="shared" si="44"/>
        <v>0.40163934426229508</v>
      </c>
      <c r="O168" s="66">
        <v>0.44929999999999998</v>
      </c>
      <c r="P168" s="66">
        <v>141</v>
      </c>
      <c r="Q168" s="67">
        <f t="shared" si="45"/>
        <v>0.1</v>
      </c>
      <c r="R168" s="67">
        <f t="shared" si="46"/>
        <v>0.77146000000000003</v>
      </c>
      <c r="S168" s="68">
        <f t="shared" si="47"/>
        <v>39703.188900000001</v>
      </c>
      <c r="T168" s="68">
        <f t="shared" si="48"/>
        <v>23821.913339999999</v>
      </c>
      <c r="U168">
        <v>141</v>
      </c>
      <c r="V168" s="66">
        <v>152.5</v>
      </c>
      <c r="W168" s="66">
        <v>125.75</v>
      </c>
      <c r="X168" s="66">
        <v>-96.348243618903211</v>
      </c>
      <c r="Y168" s="66">
        <v>144.82881602223907</v>
      </c>
      <c r="Z168" s="66">
        <v>144.82881602223907</v>
      </c>
      <c r="AA168" s="66">
        <v>0.12510699030976438</v>
      </c>
      <c r="AB168" s="66">
        <v>0.75159032786885249</v>
      </c>
      <c r="AC168" s="69">
        <v>39730.957121439518</v>
      </c>
      <c r="AD168" s="70">
        <f t="shared" si="49"/>
        <v>23821.913339999999</v>
      </c>
      <c r="AE168" s="71">
        <v>14010.810810810812</v>
      </c>
      <c r="AF168" s="71">
        <f t="shared" si="50"/>
        <v>9811.1025291891874</v>
      </c>
      <c r="AH168" s="72">
        <f t="shared" si="51"/>
        <v>9144.3489890710389</v>
      </c>
      <c r="AI168" s="72">
        <f t="shared" si="52"/>
        <v>-42744.348989071041</v>
      </c>
      <c r="AJ168" s="72">
        <f t="shared" si="53"/>
        <v>-18744.348989071041</v>
      </c>
      <c r="AK168" s="73">
        <f t="shared" si="54"/>
        <v>-18744.348989071041</v>
      </c>
      <c r="AL168" s="73">
        <f t="shared" si="55"/>
        <v>-24744.348989071041</v>
      </c>
      <c r="AM168" s="73">
        <f t="shared" si="56"/>
        <v>-32933.246459881855</v>
      </c>
      <c r="AN168" s="73">
        <f t="shared" si="57"/>
        <v>-8933.2464598818533</v>
      </c>
      <c r="AO168" s="73">
        <f t="shared" si="58"/>
        <v>-8933.2464598818533</v>
      </c>
      <c r="AP168" s="73">
        <f t="shared" si="59"/>
        <v>-14933.246459881853</v>
      </c>
    </row>
    <row r="169" spans="1:42" x14ac:dyDescent="0.25">
      <c r="A169" t="s">
        <v>315</v>
      </c>
      <c r="B169" t="s">
        <v>314</v>
      </c>
      <c r="C169" t="s">
        <v>107</v>
      </c>
      <c r="D169">
        <v>2</v>
      </c>
      <c r="E169">
        <v>1900</v>
      </c>
      <c r="F169" s="65">
        <f t="shared" si="40"/>
        <v>0.97297297297297303</v>
      </c>
      <c r="G169" s="4">
        <f t="shared" si="41"/>
        <v>22183.783783783783</v>
      </c>
      <c r="H169">
        <v>225</v>
      </c>
      <c r="I169">
        <v>0.50960000000000005</v>
      </c>
      <c r="J169">
        <v>157</v>
      </c>
      <c r="K169">
        <v>314</v>
      </c>
      <c r="L169">
        <f t="shared" si="42"/>
        <v>157</v>
      </c>
      <c r="M169">
        <f t="shared" si="43"/>
        <v>68</v>
      </c>
      <c r="N169" s="66">
        <f t="shared" si="44"/>
        <v>0.44649681528662422</v>
      </c>
      <c r="O169" s="66">
        <v>0.50960000000000005</v>
      </c>
      <c r="P169" s="66">
        <v>157</v>
      </c>
      <c r="Q169" s="67">
        <f t="shared" si="45"/>
        <v>0.1</v>
      </c>
      <c r="R169" s="67">
        <f t="shared" si="46"/>
        <v>0.77146000000000003</v>
      </c>
      <c r="S169" s="68">
        <f t="shared" si="47"/>
        <v>44208.515299999999</v>
      </c>
      <c r="T169" s="68">
        <f t="shared" si="48"/>
        <v>26525.109179999999</v>
      </c>
      <c r="U169">
        <v>157</v>
      </c>
      <c r="V169" s="66">
        <v>196.25</v>
      </c>
      <c r="W169" s="66">
        <v>137.375</v>
      </c>
      <c r="X169" s="66">
        <v>-123.98913318170331</v>
      </c>
      <c r="Y169" s="66">
        <v>174.15265668435686</v>
      </c>
      <c r="Z169" s="66">
        <v>174.15265668435686</v>
      </c>
      <c r="AA169" s="66">
        <v>0.18740207227697761</v>
      </c>
      <c r="AB169" s="66">
        <v>0.70228999999999997</v>
      </c>
      <c r="AC169" s="69">
        <v>44641.569280942793</v>
      </c>
      <c r="AD169" s="70">
        <f t="shared" si="49"/>
        <v>26525.109179999999</v>
      </c>
      <c r="AE169" s="71">
        <v>22183.783783783783</v>
      </c>
      <c r="AF169" s="71">
        <f t="shared" si="50"/>
        <v>4341.3253962162162</v>
      </c>
      <c r="AH169" s="72">
        <f t="shared" si="51"/>
        <v>8544.5283333333336</v>
      </c>
      <c r="AI169" s="72">
        <f t="shared" si="52"/>
        <v>-42144.528333333335</v>
      </c>
      <c r="AJ169" s="72">
        <f t="shared" si="53"/>
        <v>-18144.528333333335</v>
      </c>
      <c r="AK169" s="73">
        <f t="shared" si="54"/>
        <v>-18144.528333333335</v>
      </c>
      <c r="AL169" s="73">
        <f t="shared" si="55"/>
        <v>-24144.528333333335</v>
      </c>
      <c r="AM169" s="73">
        <f t="shared" si="56"/>
        <v>-37803.202937117123</v>
      </c>
      <c r="AN169" s="73">
        <f t="shared" si="57"/>
        <v>-13803.202937117119</v>
      </c>
      <c r="AO169" s="73">
        <f t="shared" si="58"/>
        <v>-13803.202937117119</v>
      </c>
      <c r="AP169" s="73">
        <f t="shared" si="59"/>
        <v>-19803.202937117119</v>
      </c>
    </row>
    <row r="170" spans="1:42" x14ac:dyDescent="0.25">
      <c r="A170" t="s">
        <v>316</v>
      </c>
      <c r="B170" t="s">
        <v>314</v>
      </c>
      <c r="C170" t="s">
        <v>110</v>
      </c>
      <c r="D170">
        <v>1</v>
      </c>
      <c r="E170">
        <v>1300</v>
      </c>
      <c r="F170" s="65">
        <f t="shared" si="40"/>
        <v>0.97297297297297303</v>
      </c>
      <c r="G170" s="4">
        <f t="shared" si="41"/>
        <v>15178.378378378378</v>
      </c>
      <c r="H170">
        <v>149</v>
      </c>
      <c r="I170">
        <v>0.56710000000000005</v>
      </c>
      <c r="J170">
        <v>126</v>
      </c>
      <c r="K170">
        <v>188</v>
      </c>
      <c r="L170">
        <f t="shared" si="42"/>
        <v>62</v>
      </c>
      <c r="M170">
        <f t="shared" si="43"/>
        <v>23</v>
      </c>
      <c r="N170" s="66">
        <f t="shared" si="44"/>
        <v>0.39677419354838717</v>
      </c>
      <c r="O170" s="66">
        <v>0.56710000000000005</v>
      </c>
      <c r="P170" s="66">
        <v>126</v>
      </c>
      <c r="Q170" s="67">
        <f t="shared" si="45"/>
        <v>0.1</v>
      </c>
      <c r="R170" s="67">
        <f t="shared" si="46"/>
        <v>0.77146000000000003</v>
      </c>
      <c r="S170" s="68">
        <f t="shared" si="47"/>
        <v>35479.445400000004</v>
      </c>
      <c r="T170" s="68">
        <f t="shared" si="48"/>
        <v>21287.667240000002</v>
      </c>
      <c r="U170">
        <v>126</v>
      </c>
      <c r="V170" s="66">
        <v>77.5</v>
      </c>
      <c r="W170" s="66">
        <v>118.25</v>
      </c>
      <c r="X170" s="66">
        <v>-48.963861511245895</v>
      </c>
      <c r="Y170" s="66">
        <v>100.77366060146578</v>
      </c>
      <c r="Z170" s="66">
        <v>126</v>
      </c>
      <c r="AA170" s="66">
        <v>0.1</v>
      </c>
      <c r="AB170" s="66">
        <v>0.77146000000000003</v>
      </c>
      <c r="AC170" s="69">
        <v>35479.445400000004</v>
      </c>
      <c r="AD170" s="70">
        <f t="shared" si="49"/>
        <v>21287.667240000002</v>
      </c>
      <c r="AE170" s="71">
        <v>15178.378378378378</v>
      </c>
      <c r="AF170" s="71">
        <f t="shared" si="50"/>
        <v>6109.2888616216242</v>
      </c>
      <c r="AH170" s="72">
        <f t="shared" si="51"/>
        <v>9386.0966666666664</v>
      </c>
      <c r="AI170" s="72">
        <f t="shared" si="52"/>
        <v>-42986.096666666665</v>
      </c>
      <c r="AJ170" s="72">
        <f t="shared" si="53"/>
        <v>-18986.096666666665</v>
      </c>
      <c r="AK170" s="73">
        <f t="shared" si="54"/>
        <v>-18986.096666666665</v>
      </c>
      <c r="AL170" s="73">
        <f t="shared" si="55"/>
        <v>-24986.096666666665</v>
      </c>
      <c r="AM170" s="73">
        <f t="shared" si="56"/>
        <v>-36876.807805045042</v>
      </c>
      <c r="AN170" s="73">
        <f t="shared" si="57"/>
        <v>-12876.80780504504</v>
      </c>
      <c r="AO170" s="73">
        <f t="shared" si="58"/>
        <v>-12876.80780504504</v>
      </c>
      <c r="AP170" s="73">
        <f t="shared" si="59"/>
        <v>-18876.807805045042</v>
      </c>
    </row>
    <row r="171" spans="1:42" x14ac:dyDescent="0.25">
      <c r="A171" t="s">
        <v>317</v>
      </c>
      <c r="B171" t="s">
        <v>314</v>
      </c>
      <c r="C171" t="s">
        <v>110</v>
      </c>
      <c r="D171">
        <v>2</v>
      </c>
      <c r="E171">
        <v>1700</v>
      </c>
      <c r="F171" s="65">
        <f t="shared" si="40"/>
        <v>0.97297297297297303</v>
      </c>
      <c r="G171" s="4">
        <f t="shared" si="41"/>
        <v>19848.64864864865</v>
      </c>
      <c r="H171">
        <v>210</v>
      </c>
      <c r="I171">
        <v>0.32050000000000001</v>
      </c>
      <c r="J171">
        <v>152</v>
      </c>
      <c r="K171">
        <v>247</v>
      </c>
      <c r="L171">
        <f t="shared" si="42"/>
        <v>95</v>
      </c>
      <c r="M171">
        <f t="shared" si="43"/>
        <v>58</v>
      </c>
      <c r="N171" s="66">
        <f t="shared" si="44"/>
        <v>0.58842105263157907</v>
      </c>
      <c r="O171" s="66">
        <v>0.32050000000000001</v>
      </c>
      <c r="P171" s="66">
        <v>152</v>
      </c>
      <c r="Q171" s="67">
        <f t="shared" si="45"/>
        <v>0.1</v>
      </c>
      <c r="R171" s="67">
        <f t="shared" si="46"/>
        <v>0.77146000000000003</v>
      </c>
      <c r="S171" s="68">
        <f t="shared" si="47"/>
        <v>42800.6008</v>
      </c>
      <c r="T171" s="68">
        <f t="shared" si="48"/>
        <v>25680.360479999999</v>
      </c>
      <c r="U171">
        <v>152</v>
      </c>
      <c r="V171" s="66">
        <v>118.75</v>
      </c>
      <c r="W171" s="66">
        <v>140.125</v>
      </c>
      <c r="X171" s="66">
        <v>-75.025271670457414</v>
      </c>
      <c r="Y171" s="66">
        <v>133.87899608289106</v>
      </c>
      <c r="Z171" s="66">
        <v>152</v>
      </c>
      <c r="AA171" s="66">
        <v>0.1</v>
      </c>
      <c r="AB171" s="66">
        <v>0.77146000000000003</v>
      </c>
      <c r="AC171" s="69">
        <v>42800.6008</v>
      </c>
      <c r="AD171" s="70">
        <f t="shared" si="49"/>
        <v>25680.360479999999</v>
      </c>
      <c r="AE171" s="71">
        <v>19848.64864864865</v>
      </c>
      <c r="AF171" s="71">
        <f t="shared" si="50"/>
        <v>5831.7118313513492</v>
      </c>
      <c r="AH171" s="72">
        <f t="shared" si="51"/>
        <v>9386.0966666666664</v>
      </c>
      <c r="AI171" s="72">
        <f t="shared" si="52"/>
        <v>-42986.096666666665</v>
      </c>
      <c r="AJ171" s="72">
        <f t="shared" si="53"/>
        <v>-18986.096666666665</v>
      </c>
      <c r="AK171" s="73">
        <f t="shared" si="54"/>
        <v>-18986.096666666665</v>
      </c>
      <c r="AL171" s="73">
        <f t="shared" si="55"/>
        <v>-24986.096666666665</v>
      </c>
      <c r="AM171" s="73">
        <f t="shared" si="56"/>
        <v>-37154.384835315315</v>
      </c>
      <c r="AN171" s="73">
        <f t="shared" si="57"/>
        <v>-13154.384835315315</v>
      </c>
      <c r="AO171" s="73">
        <f t="shared" si="58"/>
        <v>-13154.384835315315</v>
      </c>
      <c r="AP171" s="73">
        <f t="shared" si="59"/>
        <v>-19154.384835315315</v>
      </c>
    </row>
    <row r="172" spans="1:42" x14ac:dyDescent="0.25">
      <c r="A172" t="s">
        <v>318</v>
      </c>
      <c r="B172" t="s">
        <v>319</v>
      </c>
      <c r="C172" t="s">
        <v>107</v>
      </c>
      <c r="D172">
        <v>1</v>
      </c>
      <c r="E172">
        <v>1300</v>
      </c>
      <c r="F172" s="65">
        <f t="shared" si="40"/>
        <v>0.97297297297297303</v>
      </c>
      <c r="G172" s="4">
        <f t="shared" si="41"/>
        <v>15178.378378378378</v>
      </c>
      <c r="H172">
        <v>238</v>
      </c>
      <c r="I172">
        <v>0.44929999999999998</v>
      </c>
      <c r="J172">
        <v>181</v>
      </c>
      <c r="K172">
        <v>316</v>
      </c>
      <c r="L172">
        <f t="shared" si="42"/>
        <v>135</v>
      </c>
      <c r="M172">
        <f t="shared" si="43"/>
        <v>57</v>
      </c>
      <c r="N172" s="66">
        <f t="shared" si="44"/>
        <v>0.43777777777777782</v>
      </c>
      <c r="O172" s="66">
        <v>0.44929999999999998</v>
      </c>
      <c r="P172" s="66">
        <v>181</v>
      </c>
      <c r="Q172" s="67">
        <f t="shared" si="45"/>
        <v>0.1</v>
      </c>
      <c r="R172" s="67">
        <f t="shared" si="46"/>
        <v>0.77146000000000003</v>
      </c>
      <c r="S172" s="68">
        <f t="shared" si="47"/>
        <v>50966.5049</v>
      </c>
      <c r="T172" s="68">
        <f t="shared" si="48"/>
        <v>30579.90294</v>
      </c>
      <c r="U172">
        <v>181</v>
      </c>
      <c r="V172" s="66">
        <v>168.75</v>
      </c>
      <c r="W172" s="66">
        <v>164.125</v>
      </c>
      <c r="X172" s="66">
        <v>-106.61485974222896</v>
      </c>
      <c r="Y172" s="66">
        <v>172.74909969673993</v>
      </c>
      <c r="Z172" s="66">
        <v>181</v>
      </c>
      <c r="AA172" s="66">
        <v>0.1</v>
      </c>
      <c r="AB172" s="66">
        <v>0.77146000000000003</v>
      </c>
      <c r="AC172" s="69">
        <v>50966.504900000007</v>
      </c>
      <c r="AD172" s="70">
        <f t="shared" si="49"/>
        <v>30579.90294</v>
      </c>
      <c r="AE172" s="71">
        <v>15178.378378378378</v>
      </c>
      <c r="AF172" s="71">
        <f t="shared" si="50"/>
        <v>15401.524561621622</v>
      </c>
      <c r="AH172" s="72">
        <f t="shared" si="51"/>
        <v>9386.0966666666664</v>
      </c>
      <c r="AI172" s="72">
        <f t="shared" si="52"/>
        <v>-42986.096666666665</v>
      </c>
      <c r="AJ172" s="72">
        <f t="shared" si="53"/>
        <v>-18986.096666666665</v>
      </c>
      <c r="AK172" s="73">
        <f t="shared" si="54"/>
        <v>-18986.096666666665</v>
      </c>
      <c r="AL172" s="73">
        <f t="shared" si="55"/>
        <v>-24986.096666666665</v>
      </c>
      <c r="AM172" s="73">
        <f t="shared" si="56"/>
        <v>-27584.572105045045</v>
      </c>
      <c r="AN172" s="73">
        <f t="shared" si="57"/>
        <v>-3584.5721050450429</v>
      </c>
      <c r="AO172" s="73">
        <f t="shared" si="58"/>
        <v>-3584.5721050450429</v>
      </c>
      <c r="AP172" s="73">
        <f t="shared" si="59"/>
        <v>-9584.5721050450429</v>
      </c>
    </row>
    <row r="173" spans="1:42" x14ac:dyDescent="0.25">
      <c r="A173" t="s">
        <v>320</v>
      </c>
      <c r="B173" t="s">
        <v>319</v>
      </c>
      <c r="C173" t="s">
        <v>107</v>
      </c>
      <c r="D173">
        <v>2</v>
      </c>
      <c r="E173">
        <v>1800</v>
      </c>
      <c r="F173" s="65">
        <f t="shared" si="40"/>
        <v>0.97297297297297303</v>
      </c>
      <c r="G173" s="4">
        <f t="shared" si="41"/>
        <v>21016.216216216217</v>
      </c>
      <c r="H173">
        <v>349</v>
      </c>
      <c r="I173">
        <v>0.1507</v>
      </c>
      <c r="J173">
        <v>145</v>
      </c>
      <c r="K173">
        <v>412</v>
      </c>
      <c r="L173">
        <f t="shared" si="42"/>
        <v>267</v>
      </c>
      <c r="M173">
        <f t="shared" si="43"/>
        <v>204</v>
      </c>
      <c r="N173" s="66">
        <f t="shared" si="44"/>
        <v>0.71123595505617987</v>
      </c>
      <c r="O173" s="66">
        <v>0.1507</v>
      </c>
      <c r="P173" s="66">
        <v>145</v>
      </c>
      <c r="Q173" s="67">
        <f t="shared" si="45"/>
        <v>0.1</v>
      </c>
      <c r="R173" s="67">
        <f t="shared" si="46"/>
        <v>0.77146000000000003</v>
      </c>
      <c r="S173" s="68">
        <f t="shared" si="47"/>
        <v>40829.520499999999</v>
      </c>
      <c r="T173" s="68">
        <f t="shared" si="48"/>
        <v>24497.712299999999</v>
      </c>
      <c r="U173">
        <v>145</v>
      </c>
      <c r="V173" s="66">
        <v>333.75</v>
      </c>
      <c r="W173" s="66">
        <v>111.625</v>
      </c>
      <c r="X173" s="66">
        <v>-210.86050037907506</v>
      </c>
      <c r="Y173" s="66">
        <v>235.17044162244125</v>
      </c>
      <c r="Z173" s="66">
        <v>235.17044162244125</v>
      </c>
      <c r="AA173" s="66">
        <v>0.37017360785750186</v>
      </c>
      <c r="AB173" s="66">
        <v>0.55764460674157301</v>
      </c>
      <c r="AC173" s="69">
        <v>47866.657879062732</v>
      </c>
      <c r="AD173" s="70">
        <f t="shared" si="49"/>
        <v>24497.712299999999</v>
      </c>
      <c r="AE173" s="71">
        <v>21016.216216216217</v>
      </c>
      <c r="AF173" s="71">
        <f t="shared" si="50"/>
        <v>3481.4960837837825</v>
      </c>
      <c r="AH173" s="72">
        <f t="shared" si="51"/>
        <v>6784.676048689138</v>
      </c>
      <c r="AI173" s="72">
        <f t="shared" si="52"/>
        <v>-40384.676048689136</v>
      </c>
      <c r="AJ173" s="72">
        <f t="shared" si="53"/>
        <v>-16384.676048689136</v>
      </c>
      <c r="AK173" s="73">
        <f t="shared" si="54"/>
        <v>-16384.676048689136</v>
      </c>
      <c r="AL173" s="73">
        <f t="shared" si="55"/>
        <v>-22384.676048689136</v>
      </c>
      <c r="AM173" s="73">
        <f t="shared" si="56"/>
        <v>-36903.179964905357</v>
      </c>
      <c r="AN173" s="73">
        <f t="shared" si="57"/>
        <v>-12903.179964905354</v>
      </c>
      <c r="AO173" s="73">
        <f t="shared" si="58"/>
        <v>-12903.179964905354</v>
      </c>
      <c r="AP173" s="73">
        <f t="shared" si="59"/>
        <v>-18903.179964905354</v>
      </c>
    </row>
    <row r="174" spans="1:42" x14ac:dyDescent="0.25">
      <c r="A174" t="s">
        <v>321</v>
      </c>
      <c r="B174" t="s">
        <v>319</v>
      </c>
      <c r="C174" t="s">
        <v>110</v>
      </c>
      <c r="D174">
        <v>1</v>
      </c>
      <c r="E174">
        <v>1000</v>
      </c>
      <c r="F174" s="65">
        <f t="shared" si="40"/>
        <v>0.97297297297297303</v>
      </c>
      <c r="G174" s="4">
        <f t="shared" si="41"/>
        <v>11675.675675675677</v>
      </c>
      <c r="H174">
        <v>123</v>
      </c>
      <c r="I174">
        <v>0.72050000000000003</v>
      </c>
      <c r="J174">
        <v>93</v>
      </c>
      <c r="K174">
        <v>159</v>
      </c>
      <c r="L174">
        <f t="shared" si="42"/>
        <v>66</v>
      </c>
      <c r="M174">
        <f t="shared" si="43"/>
        <v>30</v>
      </c>
      <c r="N174" s="66">
        <f t="shared" si="44"/>
        <v>0.46363636363636362</v>
      </c>
      <c r="O174" s="66">
        <v>0.72050000000000003</v>
      </c>
      <c r="P174" s="66">
        <v>100</v>
      </c>
      <c r="Q174" s="67">
        <f t="shared" si="45"/>
        <v>0.18484848484848487</v>
      </c>
      <c r="R174" s="67">
        <f t="shared" si="46"/>
        <v>0.7043109090909091</v>
      </c>
      <c r="S174" s="68">
        <f t="shared" si="47"/>
        <v>25707.348181818183</v>
      </c>
      <c r="T174" s="68">
        <f t="shared" si="48"/>
        <v>15424.408909090909</v>
      </c>
      <c r="U174">
        <v>93</v>
      </c>
      <c r="V174" s="66">
        <v>82.5</v>
      </c>
      <c r="W174" s="66">
        <v>84.75</v>
      </c>
      <c r="X174" s="66">
        <v>-52.122820318423045</v>
      </c>
      <c r="Y174" s="66">
        <v>86.710670962850642</v>
      </c>
      <c r="Z174" s="66">
        <v>93</v>
      </c>
      <c r="AA174" s="66">
        <v>0.1</v>
      </c>
      <c r="AB174" s="66">
        <v>0.77146000000000003</v>
      </c>
      <c r="AC174" s="69">
        <v>26187.209699999999</v>
      </c>
      <c r="AD174" s="70">
        <f t="shared" si="49"/>
        <v>15424.408909090909</v>
      </c>
      <c r="AE174" s="71">
        <v>11675.675675675677</v>
      </c>
      <c r="AF174" s="71">
        <f t="shared" si="50"/>
        <v>3748.7332334152325</v>
      </c>
      <c r="AH174" s="72">
        <f t="shared" si="51"/>
        <v>9386.0966666666664</v>
      </c>
      <c r="AI174" s="72">
        <f t="shared" si="52"/>
        <v>-42986.096666666665</v>
      </c>
      <c r="AJ174" s="72">
        <f t="shared" si="53"/>
        <v>-18986.096666666665</v>
      </c>
      <c r="AK174" s="73">
        <f t="shared" si="54"/>
        <v>-18986.096666666665</v>
      </c>
      <c r="AL174" s="73">
        <f t="shared" si="55"/>
        <v>-24986.096666666665</v>
      </c>
      <c r="AM174" s="73">
        <f t="shared" si="56"/>
        <v>-39237.363433251434</v>
      </c>
      <c r="AN174" s="73">
        <f t="shared" si="57"/>
        <v>-15237.363433251432</v>
      </c>
      <c r="AO174" s="73">
        <f t="shared" si="58"/>
        <v>-15237.363433251432</v>
      </c>
      <c r="AP174" s="73">
        <f t="shared" si="59"/>
        <v>-21237.363433251434</v>
      </c>
    </row>
    <row r="175" spans="1:42" x14ac:dyDescent="0.25">
      <c r="A175" t="s">
        <v>322</v>
      </c>
      <c r="B175" t="s">
        <v>319</v>
      </c>
      <c r="C175" t="s">
        <v>110</v>
      </c>
      <c r="D175">
        <v>2</v>
      </c>
      <c r="E175">
        <v>1500</v>
      </c>
      <c r="F175" s="65">
        <f t="shared" si="40"/>
        <v>0.97297297297297303</v>
      </c>
      <c r="G175" s="4">
        <f t="shared" si="41"/>
        <v>17513.513513513513</v>
      </c>
      <c r="H175">
        <v>263</v>
      </c>
      <c r="I175">
        <v>0.49590000000000001</v>
      </c>
      <c r="J175">
        <v>145</v>
      </c>
      <c r="K175">
        <v>462</v>
      </c>
      <c r="L175">
        <f t="shared" si="42"/>
        <v>317</v>
      </c>
      <c r="M175">
        <f t="shared" si="43"/>
        <v>118</v>
      </c>
      <c r="N175" s="66">
        <f t="shared" si="44"/>
        <v>0.39779179810725551</v>
      </c>
      <c r="O175" s="66">
        <v>0.49590000000000001</v>
      </c>
      <c r="P175" s="66">
        <v>145</v>
      </c>
      <c r="Q175" s="67">
        <f t="shared" si="45"/>
        <v>0.1</v>
      </c>
      <c r="R175" s="67">
        <f t="shared" si="46"/>
        <v>0.77146000000000003</v>
      </c>
      <c r="S175" s="68">
        <f t="shared" si="47"/>
        <v>40829.520499999999</v>
      </c>
      <c r="T175" s="68">
        <f t="shared" si="48"/>
        <v>24497.712299999999</v>
      </c>
      <c r="U175">
        <v>145</v>
      </c>
      <c r="V175" s="66">
        <v>396.25</v>
      </c>
      <c r="W175" s="66">
        <v>105.375</v>
      </c>
      <c r="X175" s="66">
        <v>-250.3474854687895</v>
      </c>
      <c r="Y175" s="66">
        <v>265.63307113975236</v>
      </c>
      <c r="Z175" s="66">
        <v>265.63307113975236</v>
      </c>
      <c r="AA175" s="66">
        <v>0.40443677259243499</v>
      </c>
      <c r="AB175" s="66">
        <v>0.53052873817034696</v>
      </c>
      <c r="AC175" s="69">
        <v>51437.981987551691</v>
      </c>
      <c r="AD175" s="70">
        <f t="shared" si="49"/>
        <v>24497.712299999999</v>
      </c>
      <c r="AE175" s="71">
        <v>17513.513513513513</v>
      </c>
      <c r="AF175" s="71">
        <f t="shared" si="50"/>
        <v>6984.1987864864859</v>
      </c>
      <c r="AH175" s="72">
        <f t="shared" si="51"/>
        <v>6454.7663144058888</v>
      </c>
      <c r="AI175" s="72">
        <f t="shared" si="52"/>
        <v>-40054.76631440589</v>
      </c>
      <c r="AJ175" s="72">
        <f t="shared" si="53"/>
        <v>-16054.76631440589</v>
      </c>
      <c r="AK175" s="73">
        <f t="shared" si="54"/>
        <v>-16054.76631440589</v>
      </c>
      <c r="AL175" s="73">
        <f t="shared" si="55"/>
        <v>-22054.76631440589</v>
      </c>
      <c r="AM175" s="73">
        <f t="shared" si="56"/>
        <v>-33070.567527919404</v>
      </c>
      <c r="AN175" s="73">
        <f t="shared" si="57"/>
        <v>-9070.5675279194038</v>
      </c>
      <c r="AO175" s="73">
        <f t="shared" si="58"/>
        <v>-9070.5675279194038</v>
      </c>
      <c r="AP175" s="73">
        <f t="shared" si="59"/>
        <v>-15070.567527919404</v>
      </c>
    </row>
    <row r="176" spans="1:42" x14ac:dyDescent="0.25">
      <c r="A176" t="s">
        <v>323</v>
      </c>
      <c r="B176" t="s">
        <v>324</v>
      </c>
      <c r="C176" t="s">
        <v>107</v>
      </c>
      <c r="D176">
        <v>1</v>
      </c>
      <c r="E176">
        <v>1300</v>
      </c>
      <c r="F176" s="65">
        <f t="shared" si="40"/>
        <v>0.97297297297297303</v>
      </c>
      <c r="G176" s="4">
        <f t="shared" si="41"/>
        <v>15178.378378378378</v>
      </c>
      <c r="H176">
        <v>429</v>
      </c>
      <c r="I176">
        <v>0.21099999999999999</v>
      </c>
      <c r="J176">
        <v>263</v>
      </c>
      <c r="K176">
        <v>489</v>
      </c>
      <c r="L176">
        <f t="shared" si="42"/>
        <v>226</v>
      </c>
      <c r="M176">
        <f t="shared" si="43"/>
        <v>166</v>
      </c>
      <c r="N176" s="66">
        <f t="shared" si="44"/>
        <v>0.68761061946902657</v>
      </c>
      <c r="O176" s="66">
        <v>0.21099999999999999</v>
      </c>
      <c r="P176" s="66">
        <v>263</v>
      </c>
      <c r="Q176" s="67">
        <f t="shared" si="45"/>
        <v>0.1</v>
      </c>
      <c r="R176" s="67">
        <f t="shared" si="46"/>
        <v>0.77146000000000003</v>
      </c>
      <c r="S176" s="68">
        <f t="shared" si="47"/>
        <v>74056.3027</v>
      </c>
      <c r="T176" s="68">
        <f t="shared" si="48"/>
        <v>44433.781620000002</v>
      </c>
      <c r="U176">
        <v>263</v>
      </c>
      <c r="V176" s="66">
        <v>282.5</v>
      </c>
      <c r="W176" s="66">
        <v>234.75</v>
      </c>
      <c r="X176" s="66">
        <v>-178.48117260550922</v>
      </c>
      <c r="Y176" s="66">
        <v>269.19108541824613</v>
      </c>
      <c r="Z176" s="66">
        <v>269.19108541824613</v>
      </c>
      <c r="AA176" s="66">
        <v>0.12191534661326064</v>
      </c>
      <c r="AB176" s="66">
        <v>0.75411619469026558</v>
      </c>
      <c r="AC176" s="69">
        <v>74095.495297754751</v>
      </c>
      <c r="AD176" s="70">
        <f t="shared" si="49"/>
        <v>44433.781620000002</v>
      </c>
      <c r="AE176" s="71">
        <v>15178.378378378378</v>
      </c>
      <c r="AF176" s="71">
        <f t="shared" si="50"/>
        <v>29255.403241621621</v>
      </c>
      <c r="AH176" s="72">
        <f t="shared" si="51"/>
        <v>9175.0803687315656</v>
      </c>
      <c r="AI176" s="72">
        <f t="shared" si="52"/>
        <v>-42775.080368731564</v>
      </c>
      <c r="AJ176" s="72">
        <f t="shared" si="53"/>
        <v>-18775.080368731564</v>
      </c>
      <c r="AK176" s="73">
        <f t="shared" si="54"/>
        <v>-18775.080368731564</v>
      </c>
      <c r="AL176" s="73">
        <f t="shared" si="55"/>
        <v>-24775.080368731564</v>
      </c>
      <c r="AM176" s="73">
        <f t="shared" si="56"/>
        <v>-13519.677127109942</v>
      </c>
      <c r="AN176" s="73">
        <f t="shared" si="57"/>
        <v>10480.322872890058</v>
      </c>
      <c r="AO176" s="73">
        <f t="shared" si="58"/>
        <v>10480.322872890058</v>
      </c>
      <c r="AP176" s="73">
        <f t="shared" si="59"/>
        <v>4480.3228728900576</v>
      </c>
    </row>
    <row r="177" spans="1:42" x14ac:dyDescent="0.25">
      <c r="A177" t="s">
        <v>325</v>
      </c>
      <c r="B177" t="s">
        <v>324</v>
      </c>
      <c r="C177" t="s">
        <v>107</v>
      </c>
      <c r="D177">
        <v>2</v>
      </c>
      <c r="E177">
        <v>1900</v>
      </c>
      <c r="F177" s="65">
        <f t="shared" si="40"/>
        <v>0.97297297297297303</v>
      </c>
      <c r="G177" s="4">
        <f t="shared" si="41"/>
        <v>22183.783783783783</v>
      </c>
      <c r="H177">
        <v>441</v>
      </c>
      <c r="I177">
        <v>0.33150000000000002</v>
      </c>
      <c r="J177">
        <v>335</v>
      </c>
      <c r="K177">
        <v>502</v>
      </c>
      <c r="L177">
        <f t="shared" si="42"/>
        <v>167</v>
      </c>
      <c r="M177">
        <f t="shared" si="43"/>
        <v>106</v>
      </c>
      <c r="N177" s="66">
        <f t="shared" si="44"/>
        <v>0.60778443113772462</v>
      </c>
      <c r="O177" s="66">
        <v>0.33150000000000002</v>
      </c>
      <c r="P177" s="66">
        <v>335</v>
      </c>
      <c r="Q177" s="67">
        <f t="shared" si="45"/>
        <v>0.1</v>
      </c>
      <c r="R177" s="67">
        <f t="shared" si="46"/>
        <v>0.77146000000000003</v>
      </c>
      <c r="S177" s="68">
        <f t="shared" si="47"/>
        <v>94330.271500000003</v>
      </c>
      <c r="T177" s="68">
        <f t="shared" si="48"/>
        <v>56598.162900000003</v>
      </c>
      <c r="U177">
        <v>335</v>
      </c>
      <c r="V177" s="66">
        <v>208.75</v>
      </c>
      <c r="W177" s="66">
        <v>314.125</v>
      </c>
      <c r="X177" s="66">
        <v>-131.88653019964619</v>
      </c>
      <c r="Y177" s="66">
        <v>269.24518258781899</v>
      </c>
      <c r="Z177" s="66">
        <v>335</v>
      </c>
      <c r="AA177" s="66">
        <v>0.1</v>
      </c>
      <c r="AB177" s="66">
        <v>0.77146000000000003</v>
      </c>
      <c r="AC177" s="69">
        <v>94330.271500000003</v>
      </c>
      <c r="AD177" s="70">
        <f t="shared" si="49"/>
        <v>56598.162900000003</v>
      </c>
      <c r="AE177" s="71">
        <v>22183.783783783783</v>
      </c>
      <c r="AF177" s="71">
        <f t="shared" si="50"/>
        <v>34414.379116216223</v>
      </c>
      <c r="AH177" s="72">
        <f t="shared" si="51"/>
        <v>9386.0966666666664</v>
      </c>
      <c r="AI177" s="72">
        <f t="shared" si="52"/>
        <v>-42986.096666666665</v>
      </c>
      <c r="AJ177" s="72">
        <f t="shared" si="53"/>
        <v>-18986.096666666665</v>
      </c>
      <c r="AK177" s="73">
        <f t="shared" si="54"/>
        <v>-18986.096666666665</v>
      </c>
      <c r="AL177" s="73">
        <f t="shared" si="55"/>
        <v>-24986.096666666665</v>
      </c>
      <c r="AM177" s="73">
        <f t="shared" si="56"/>
        <v>-8571.7175504504412</v>
      </c>
      <c r="AN177" s="73">
        <f t="shared" si="57"/>
        <v>15428.282449549559</v>
      </c>
      <c r="AO177" s="73">
        <f t="shared" si="58"/>
        <v>15428.282449549559</v>
      </c>
      <c r="AP177" s="73">
        <f t="shared" si="59"/>
        <v>9428.2824495495588</v>
      </c>
    </row>
    <row r="178" spans="1:42" x14ac:dyDescent="0.25">
      <c r="A178" t="s">
        <v>326</v>
      </c>
      <c r="B178" t="s">
        <v>324</v>
      </c>
      <c r="C178" t="s">
        <v>110</v>
      </c>
      <c r="D178">
        <v>1</v>
      </c>
      <c r="E178">
        <v>1100</v>
      </c>
      <c r="F178" s="65">
        <f t="shared" si="40"/>
        <v>0.97297297297297303</v>
      </c>
      <c r="G178" s="4">
        <f t="shared" si="41"/>
        <v>12843.243243243243</v>
      </c>
      <c r="H178">
        <v>147</v>
      </c>
      <c r="I178">
        <v>0.6</v>
      </c>
      <c r="J178">
        <v>99</v>
      </c>
      <c r="K178">
        <v>215</v>
      </c>
      <c r="L178">
        <f t="shared" si="42"/>
        <v>116</v>
      </c>
      <c r="M178">
        <f t="shared" si="43"/>
        <v>48</v>
      </c>
      <c r="N178" s="66">
        <f t="shared" si="44"/>
        <v>0.43103448275862077</v>
      </c>
      <c r="O178" s="66">
        <v>0.6</v>
      </c>
      <c r="P178" s="66">
        <v>100</v>
      </c>
      <c r="Q178" s="67">
        <f t="shared" si="45"/>
        <v>0.10689655172413794</v>
      </c>
      <c r="R178" s="67">
        <f t="shared" si="46"/>
        <v>0.76600206896551726</v>
      </c>
      <c r="S178" s="68">
        <f t="shared" si="47"/>
        <v>27959.075517241381</v>
      </c>
      <c r="T178" s="68">
        <f t="shared" si="48"/>
        <v>16775.445310344829</v>
      </c>
      <c r="U178">
        <v>99</v>
      </c>
      <c r="V178" s="66">
        <v>145</v>
      </c>
      <c r="W178" s="66">
        <v>84.5</v>
      </c>
      <c r="X178" s="66">
        <v>-91.609805408137476</v>
      </c>
      <c r="Y178" s="66">
        <v>120.17330048016173</v>
      </c>
      <c r="Z178" s="66">
        <v>120.17330048016173</v>
      </c>
      <c r="AA178" s="66">
        <v>0.24602276193214986</v>
      </c>
      <c r="AB178" s="66">
        <v>0.65589758620689664</v>
      </c>
      <c r="AC178" s="69">
        <v>28769.802864680772</v>
      </c>
      <c r="AD178" s="70">
        <f t="shared" si="49"/>
        <v>16775.445310344829</v>
      </c>
      <c r="AE178" s="71">
        <v>12843.243243243243</v>
      </c>
      <c r="AF178" s="71">
        <f t="shared" si="50"/>
        <v>3932.2020671015853</v>
      </c>
      <c r="AH178" s="72">
        <f t="shared" si="51"/>
        <v>7980.0872988505762</v>
      </c>
      <c r="AI178" s="72">
        <f t="shared" si="52"/>
        <v>-41580.087298850573</v>
      </c>
      <c r="AJ178" s="72">
        <f t="shared" si="53"/>
        <v>-17580.087298850576</v>
      </c>
      <c r="AK178" s="73">
        <f t="shared" si="54"/>
        <v>-17580.087298850576</v>
      </c>
      <c r="AL178" s="73">
        <f t="shared" si="55"/>
        <v>-23580.087298850576</v>
      </c>
      <c r="AM178" s="73">
        <f t="shared" si="56"/>
        <v>-37647.885231748987</v>
      </c>
      <c r="AN178" s="73">
        <f t="shared" si="57"/>
        <v>-13647.885231748991</v>
      </c>
      <c r="AO178" s="73">
        <f t="shared" si="58"/>
        <v>-13647.885231748991</v>
      </c>
      <c r="AP178" s="73">
        <f t="shared" si="59"/>
        <v>-19647.885231748991</v>
      </c>
    </row>
    <row r="179" spans="1:42" x14ac:dyDescent="0.25">
      <c r="A179" t="s">
        <v>327</v>
      </c>
      <c r="B179" t="s">
        <v>324</v>
      </c>
      <c r="C179" t="s">
        <v>110</v>
      </c>
      <c r="D179">
        <v>2</v>
      </c>
      <c r="E179">
        <v>1400</v>
      </c>
      <c r="F179" s="65">
        <f t="shared" si="40"/>
        <v>0.97297297297297303</v>
      </c>
      <c r="G179" s="4">
        <f t="shared" si="41"/>
        <v>16345.945945945947</v>
      </c>
      <c r="H179">
        <v>151</v>
      </c>
      <c r="I179">
        <v>0.52600000000000002</v>
      </c>
      <c r="J179">
        <v>120</v>
      </c>
      <c r="K179">
        <v>188</v>
      </c>
      <c r="L179">
        <f t="shared" si="42"/>
        <v>68</v>
      </c>
      <c r="M179">
        <f t="shared" si="43"/>
        <v>31</v>
      </c>
      <c r="N179" s="66">
        <f t="shared" si="44"/>
        <v>0.46470588235294119</v>
      </c>
      <c r="O179" s="66">
        <v>0.52600000000000002</v>
      </c>
      <c r="P179" s="66">
        <v>120</v>
      </c>
      <c r="Q179" s="67">
        <f t="shared" si="45"/>
        <v>0.1</v>
      </c>
      <c r="R179" s="67">
        <f t="shared" si="46"/>
        <v>0.77146000000000003</v>
      </c>
      <c r="S179" s="68">
        <f t="shared" si="47"/>
        <v>33789.948000000004</v>
      </c>
      <c r="T179" s="68">
        <f t="shared" si="48"/>
        <v>20273.968800000002</v>
      </c>
      <c r="U179">
        <v>120</v>
      </c>
      <c r="V179" s="66">
        <v>85</v>
      </c>
      <c r="W179" s="66">
        <v>111.5</v>
      </c>
      <c r="X179" s="66">
        <v>-53.702299722011624</v>
      </c>
      <c r="Y179" s="66">
        <v>101.42917614354309</v>
      </c>
      <c r="Z179" s="66">
        <v>120</v>
      </c>
      <c r="AA179" s="66">
        <v>0.1</v>
      </c>
      <c r="AB179" s="66">
        <v>0.77146000000000003</v>
      </c>
      <c r="AC179" s="69">
        <v>33789.948000000004</v>
      </c>
      <c r="AD179" s="70">
        <f t="shared" si="49"/>
        <v>20273.968800000002</v>
      </c>
      <c r="AE179" s="71">
        <v>16345.945945945947</v>
      </c>
      <c r="AF179" s="71">
        <f t="shared" si="50"/>
        <v>3928.0228540540556</v>
      </c>
      <c r="AH179" s="72">
        <f t="shared" si="51"/>
        <v>9386.0966666666664</v>
      </c>
      <c r="AI179" s="72">
        <f t="shared" si="52"/>
        <v>-42986.096666666665</v>
      </c>
      <c r="AJ179" s="72">
        <f t="shared" si="53"/>
        <v>-18986.096666666665</v>
      </c>
      <c r="AK179" s="73">
        <f t="shared" si="54"/>
        <v>-18986.096666666665</v>
      </c>
      <c r="AL179" s="73">
        <f t="shared" si="55"/>
        <v>-24986.096666666665</v>
      </c>
      <c r="AM179" s="73">
        <f t="shared" si="56"/>
        <v>-39058.073812612609</v>
      </c>
      <c r="AN179" s="73">
        <f t="shared" si="57"/>
        <v>-15058.073812612609</v>
      </c>
      <c r="AO179" s="73">
        <f t="shared" si="58"/>
        <v>-15058.073812612609</v>
      </c>
      <c r="AP179" s="73">
        <f t="shared" si="59"/>
        <v>-21058.073812612609</v>
      </c>
    </row>
    <row r="180" spans="1:42" x14ac:dyDescent="0.25">
      <c r="A180" t="s">
        <v>328</v>
      </c>
      <c r="B180" t="s">
        <v>329</v>
      </c>
      <c r="C180" t="s">
        <v>107</v>
      </c>
      <c r="D180">
        <v>1</v>
      </c>
      <c r="E180">
        <v>1400</v>
      </c>
      <c r="F180" s="65">
        <f t="shared" si="40"/>
        <v>0.97297297297297303</v>
      </c>
      <c r="G180" s="4">
        <f t="shared" si="41"/>
        <v>16345.945945945947</v>
      </c>
      <c r="H180">
        <v>305</v>
      </c>
      <c r="I180">
        <v>0.2712</v>
      </c>
      <c r="J180">
        <v>173</v>
      </c>
      <c r="K180">
        <v>322</v>
      </c>
      <c r="L180">
        <f t="shared" si="42"/>
        <v>149</v>
      </c>
      <c r="M180">
        <f t="shared" si="43"/>
        <v>132</v>
      </c>
      <c r="N180" s="66">
        <f t="shared" si="44"/>
        <v>0.8087248322147651</v>
      </c>
      <c r="O180" s="66">
        <v>0.2712</v>
      </c>
      <c r="P180" s="66">
        <v>173</v>
      </c>
      <c r="Q180" s="67">
        <f t="shared" si="45"/>
        <v>0.1</v>
      </c>
      <c r="R180" s="67">
        <f t="shared" si="46"/>
        <v>0.77146000000000003</v>
      </c>
      <c r="S180" s="68">
        <f t="shared" si="47"/>
        <v>48713.841700000004</v>
      </c>
      <c r="T180" s="68">
        <f t="shared" si="48"/>
        <v>29228.305020000003</v>
      </c>
      <c r="U180">
        <v>173</v>
      </c>
      <c r="V180" s="66">
        <v>186.25</v>
      </c>
      <c r="W180" s="66">
        <v>154.375</v>
      </c>
      <c r="X180" s="66">
        <v>-117.67121556734901</v>
      </c>
      <c r="Y180" s="66">
        <v>177.27863596158707</v>
      </c>
      <c r="Z180" s="66">
        <v>177.27863596158707</v>
      </c>
      <c r="AA180" s="66">
        <v>0.12297254207563528</v>
      </c>
      <c r="AB180" s="66">
        <v>0.75327953020134231</v>
      </c>
      <c r="AC180" s="69">
        <v>48742.234178335872</v>
      </c>
      <c r="AD180" s="70">
        <f t="shared" si="49"/>
        <v>29228.305020000003</v>
      </c>
      <c r="AE180" s="71">
        <v>16345.945945945947</v>
      </c>
      <c r="AF180" s="71">
        <f t="shared" si="50"/>
        <v>12882.359074054057</v>
      </c>
      <c r="AH180" s="72">
        <f t="shared" si="51"/>
        <v>9164.9009507829978</v>
      </c>
      <c r="AI180" s="72">
        <f t="shared" si="52"/>
        <v>-42764.900950782998</v>
      </c>
      <c r="AJ180" s="72">
        <f t="shared" si="53"/>
        <v>-18764.900950782998</v>
      </c>
      <c r="AK180" s="73">
        <f t="shared" si="54"/>
        <v>-18764.900950782998</v>
      </c>
      <c r="AL180" s="73">
        <f t="shared" si="55"/>
        <v>-24764.900950782998</v>
      </c>
      <c r="AM180" s="73">
        <f t="shared" si="56"/>
        <v>-29882.541876728941</v>
      </c>
      <c r="AN180" s="73">
        <f t="shared" si="57"/>
        <v>-5882.5418767289411</v>
      </c>
      <c r="AO180" s="73">
        <f t="shared" si="58"/>
        <v>-5882.5418767289411</v>
      </c>
      <c r="AP180" s="73">
        <f t="shared" si="59"/>
        <v>-11882.541876728941</v>
      </c>
    </row>
    <row r="181" spans="1:42" x14ac:dyDescent="0.25">
      <c r="A181" t="s">
        <v>330</v>
      </c>
      <c r="B181" t="s">
        <v>329</v>
      </c>
      <c r="C181" t="s">
        <v>107</v>
      </c>
      <c r="D181">
        <v>2</v>
      </c>
      <c r="E181">
        <v>1700</v>
      </c>
      <c r="F181" s="65">
        <f t="shared" si="40"/>
        <v>0.97297297297297303</v>
      </c>
      <c r="G181" s="4">
        <f t="shared" si="41"/>
        <v>19848.64864864865</v>
      </c>
      <c r="H181">
        <v>425</v>
      </c>
      <c r="I181">
        <v>0.32879999999999998</v>
      </c>
      <c r="J181">
        <v>176</v>
      </c>
      <c r="K181">
        <v>469</v>
      </c>
      <c r="L181">
        <f t="shared" si="42"/>
        <v>293</v>
      </c>
      <c r="M181">
        <f t="shared" si="43"/>
        <v>249</v>
      </c>
      <c r="N181" s="66">
        <f t="shared" si="44"/>
        <v>0.779863481228669</v>
      </c>
      <c r="O181" s="66">
        <v>0.32879999999999998</v>
      </c>
      <c r="P181" s="66">
        <v>176</v>
      </c>
      <c r="Q181" s="67">
        <f t="shared" si="45"/>
        <v>0.1</v>
      </c>
      <c r="R181" s="67">
        <f t="shared" si="46"/>
        <v>0.77146000000000003</v>
      </c>
      <c r="S181" s="68">
        <f t="shared" si="47"/>
        <v>49558.590400000001</v>
      </c>
      <c r="T181" s="68">
        <f t="shared" si="48"/>
        <v>29735.15424</v>
      </c>
      <c r="U181">
        <v>176</v>
      </c>
      <c r="V181" s="66">
        <v>366.25</v>
      </c>
      <c r="W181" s="66">
        <v>139.375</v>
      </c>
      <c r="X181" s="66">
        <v>-231.39373262572656</v>
      </c>
      <c r="Y181" s="66">
        <v>266.511008971443</v>
      </c>
      <c r="Z181" s="66">
        <v>266.511008971443</v>
      </c>
      <c r="AA181" s="66">
        <v>0.34712903473431539</v>
      </c>
      <c r="AB181" s="66">
        <v>0.57588208191126289</v>
      </c>
      <c r="AC181" s="69">
        <v>56019.803865042239</v>
      </c>
      <c r="AD181" s="70">
        <f t="shared" si="49"/>
        <v>29735.15424</v>
      </c>
      <c r="AE181" s="71">
        <v>19848.64864864865</v>
      </c>
      <c r="AF181" s="71">
        <f t="shared" si="50"/>
        <v>9886.5055913513497</v>
      </c>
      <c r="AH181" s="72">
        <f t="shared" si="51"/>
        <v>7006.5653299203659</v>
      </c>
      <c r="AI181" s="72">
        <f t="shared" si="52"/>
        <v>-40606.56532992037</v>
      </c>
      <c r="AJ181" s="72">
        <f t="shared" si="53"/>
        <v>-16606.565329920366</v>
      </c>
      <c r="AK181" s="73">
        <f t="shared" si="54"/>
        <v>-16606.565329920366</v>
      </c>
      <c r="AL181" s="73">
        <f t="shared" si="55"/>
        <v>-22606.565329920366</v>
      </c>
      <c r="AM181" s="73">
        <f t="shared" si="56"/>
        <v>-30720.05973856902</v>
      </c>
      <c r="AN181" s="73">
        <f t="shared" si="57"/>
        <v>-6720.0597385690162</v>
      </c>
      <c r="AO181" s="73">
        <f t="shared" si="58"/>
        <v>-6720.0597385690162</v>
      </c>
      <c r="AP181" s="73">
        <f t="shared" si="59"/>
        <v>-12720.059738569016</v>
      </c>
    </row>
    <row r="182" spans="1:42" x14ac:dyDescent="0.25">
      <c r="A182" t="s">
        <v>331</v>
      </c>
      <c r="B182" t="s">
        <v>329</v>
      </c>
      <c r="C182" t="s">
        <v>110</v>
      </c>
      <c r="D182">
        <v>1</v>
      </c>
      <c r="E182">
        <v>900</v>
      </c>
      <c r="F182" s="65">
        <f t="shared" si="40"/>
        <v>0.97297297297297303</v>
      </c>
      <c r="G182" s="4">
        <f t="shared" si="41"/>
        <v>10508.108108108108</v>
      </c>
      <c r="H182">
        <v>144</v>
      </c>
      <c r="I182">
        <v>0.32879999999999998</v>
      </c>
      <c r="J182">
        <v>98</v>
      </c>
      <c r="K182">
        <v>195</v>
      </c>
      <c r="L182">
        <f t="shared" si="42"/>
        <v>97</v>
      </c>
      <c r="M182">
        <f t="shared" si="43"/>
        <v>46</v>
      </c>
      <c r="N182" s="66">
        <f t="shared" si="44"/>
        <v>0.47938144329896915</v>
      </c>
      <c r="O182" s="66">
        <v>0.32879999999999998</v>
      </c>
      <c r="P182" s="66">
        <v>100</v>
      </c>
      <c r="Q182" s="67">
        <f t="shared" si="45"/>
        <v>0.11649484536082474</v>
      </c>
      <c r="R182" s="67">
        <f t="shared" si="46"/>
        <v>0.75840597938144327</v>
      </c>
      <c r="S182" s="68">
        <f t="shared" si="47"/>
        <v>27681.818247422678</v>
      </c>
      <c r="T182" s="68">
        <f t="shared" si="48"/>
        <v>16609.090948453606</v>
      </c>
      <c r="U182">
        <v>98</v>
      </c>
      <c r="V182" s="66">
        <v>121.25</v>
      </c>
      <c r="W182" s="66">
        <v>85.875</v>
      </c>
      <c r="X182" s="66">
        <v>-76.604751074045993</v>
      </c>
      <c r="Y182" s="66">
        <v>108.09750126358351</v>
      </c>
      <c r="Z182" s="66">
        <v>108.09750126358351</v>
      </c>
      <c r="AA182" s="66">
        <v>0.18327836093677122</v>
      </c>
      <c r="AB182" s="66">
        <v>0.70555350515463933</v>
      </c>
      <c r="AC182" s="69">
        <v>27838.028383967478</v>
      </c>
      <c r="AD182" s="70">
        <f t="shared" si="49"/>
        <v>16609.090948453606</v>
      </c>
      <c r="AE182" s="71">
        <v>10508.108108108108</v>
      </c>
      <c r="AF182" s="71">
        <f t="shared" si="50"/>
        <v>6100.9828403454976</v>
      </c>
      <c r="AH182" s="72">
        <f t="shared" si="51"/>
        <v>8584.2343127147778</v>
      </c>
      <c r="AI182" s="72">
        <f t="shared" si="52"/>
        <v>-42184.234312714776</v>
      </c>
      <c r="AJ182" s="72">
        <f t="shared" si="53"/>
        <v>-18184.234312714776</v>
      </c>
      <c r="AK182" s="73">
        <f t="shared" si="54"/>
        <v>-18184.234312714776</v>
      </c>
      <c r="AL182" s="73">
        <f t="shared" si="55"/>
        <v>-24184.234312714776</v>
      </c>
      <c r="AM182" s="73">
        <f t="shared" si="56"/>
        <v>-36083.25147236928</v>
      </c>
      <c r="AN182" s="73">
        <f t="shared" si="57"/>
        <v>-12083.251472369278</v>
      </c>
      <c r="AO182" s="73">
        <f t="shared" si="58"/>
        <v>-12083.251472369278</v>
      </c>
      <c r="AP182" s="73">
        <f t="shared" si="59"/>
        <v>-18083.25147236928</v>
      </c>
    </row>
    <row r="183" spans="1:42" x14ac:dyDescent="0.25">
      <c r="A183" t="s">
        <v>332</v>
      </c>
      <c r="B183" t="s">
        <v>329</v>
      </c>
      <c r="C183" t="s">
        <v>110</v>
      </c>
      <c r="D183">
        <v>2</v>
      </c>
      <c r="E183">
        <v>1400</v>
      </c>
      <c r="F183" s="65">
        <f t="shared" si="40"/>
        <v>0.97297297297297303</v>
      </c>
      <c r="G183" s="4">
        <f t="shared" si="41"/>
        <v>16345.945945945947</v>
      </c>
      <c r="H183">
        <v>136</v>
      </c>
      <c r="I183">
        <v>0.61919999999999997</v>
      </c>
      <c r="J183">
        <v>77</v>
      </c>
      <c r="K183">
        <v>260</v>
      </c>
      <c r="L183">
        <f t="shared" si="42"/>
        <v>183</v>
      </c>
      <c r="M183">
        <f t="shared" si="43"/>
        <v>59</v>
      </c>
      <c r="N183" s="66">
        <f t="shared" si="44"/>
        <v>0.35792349726775963</v>
      </c>
      <c r="O183" s="66">
        <v>0.61919999999999997</v>
      </c>
      <c r="P183" s="66">
        <v>100</v>
      </c>
      <c r="Q183" s="67">
        <f t="shared" si="45"/>
        <v>0.20054644808743172</v>
      </c>
      <c r="R183" s="67">
        <f t="shared" si="46"/>
        <v>0.6918875409836065</v>
      </c>
      <c r="S183" s="68">
        <f t="shared" si="47"/>
        <v>25253.895245901636</v>
      </c>
      <c r="T183" s="68">
        <f t="shared" si="48"/>
        <v>15152.33714754098</v>
      </c>
      <c r="U183">
        <v>77</v>
      </c>
      <c r="V183" s="66">
        <v>228.75</v>
      </c>
      <c r="W183" s="66">
        <v>54.125</v>
      </c>
      <c r="X183" s="66">
        <v>-144.52236542835482</v>
      </c>
      <c r="Y183" s="66">
        <v>149.99322403335862</v>
      </c>
      <c r="Z183" s="66">
        <v>149.99322403335862</v>
      </c>
      <c r="AA183" s="66">
        <v>0.4190960613480158</v>
      </c>
      <c r="AB183" s="66">
        <v>0.51892737704918024</v>
      </c>
      <c r="AC183" s="69">
        <v>28409.990467815009</v>
      </c>
      <c r="AD183" s="70">
        <f t="shared" si="49"/>
        <v>15152.33714754098</v>
      </c>
      <c r="AE183" s="71">
        <v>16345.945945945947</v>
      </c>
      <c r="AF183" s="71">
        <f t="shared" si="50"/>
        <v>-1193.6087984049664</v>
      </c>
      <c r="AH183" s="72">
        <f t="shared" si="51"/>
        <v>6313.6164207650272</v>
      </c>
      <c r="AI183" s="72">
        <f t="shared" si="52"/>
        <v>-39913.616420765029</v>
      </c>
      <c r="AJ183" s="72">
        <f t="shared" si="53"/>
        <v>-15913.616420765027</v>
      </c>
      <c r="AK183" s="73">
        <f t="shared" si="54"/>
        <v>-15913.616420765027</v>
      </c>
      <c r="AL183" s="73">
        <f t="shared" si="55"/>
        <v>-21913.616420765029</v>
      </c>
      <c r="AM183" s="73">
        <f t="shared" si="56"/>
        <v>-41107.225219169995</v>
      </c>
      <c r="AN183" s="73">
        <f t="shared" si="57"/>
        <v>-17107.225219169995</v>
      </c>
      <c r="AO183" s="73">
        <f t="shared" si="58"/>
        <v>-17107.225219169995</v>
      </c>
      <c r="AP183" s="73">
        <f t="shared" si="59"/>
        <v>-23107.225219169995</v>
      </c>
    </row>
    <row r="184" spans="1:42" x14ac:dyDescent="0.25">
      <c r="A184" t="s">
        <v>333</v>
      </c>
      <c r="B184" t="s">
        <v>334</v>
      </c>
      <c r="C184" t="s">
        <v>107</v>
      </c>
      <c r="D184">
        <v>1</v>
      </c>
      <c r="E184">
        <v>1400</v>
      </c>
      <c r="F184" s="65">
        <f t="shared" si="40"/>
        <v>0.97297297297297303</v>
      </c>
      <c r="G184" s="4">
        <f t="shared" si="41"/>
        <v>16345.945945945947</v>
      </c>
      <c r="H184">
        <v>244</v>
      </c>
      <c r="I184">
        <v>0.90410000000000001</v>
      </c>
      <c r="J184">
        <v>222</v>
      </c>
      <c r="K184">
        <v>381</v>
      </c>
      <c r="L184">
        <f t="shared" si="42"/>
        <v>159</v>
      </c>
      <c r="M184">
        <f t="shared" si="43"/>
        <v>22</v>
      </c>
      <c r="N184" s="66">
        <f t="shared" si="44"/>
        <v>0.21069182389937108</v>
      </c>
      <c r="O184" s="66">
        <v>0.90410000000000001</v>
      </c>
      <c r="P184" s="66">
        <v>222</v>
      </c>
      <c r="Q184" s="67">
        <f t="shared" si="45"/>
        <v>0.1</v>
      </c>
      <c r="R184" s="67">
        <f t="shared" si="46"/>
        <v>0.77146000000000003</v>
      </c>
      <c r="S184" s="68">
        <f t="shared" si="47"/>
        <v>62511.4038</v>
      </c>
      <c r="T184" s="68">
        <f t="shared" si="48"/>
        <v>37506.842279999997</v>
      </c>
      <c r="U184">
        <v>222</v>
      </c>
      <c r="V184" s="66">
        <v>198.75</v>
      </c>
      <c r="W184" s="66">
        <v>202.125</v>
      </c>
      <c r="X184" s="66">
        <v>-125.56861258529189</v>
      </c>
      <c r="Y184" s="66">
        <v>207.87116186504929</v>
      </c>
      <c r="Z184" s="66">
        <v>222</v>
      </c>
      <c r="AA184" s="66">
        <v>0.1</v>
      </c>
      <c r="AB184" s="66">
        <v>0.77146000000000003</v>
      </c>
      <c r="AC184" s="69">
        <v>62511.403800000007</v>
      </c>
      <c r="AD184" s="70">
        <f t="shared" si="49"/>
        <v>37506.842279999997</v>
      </c>
      <c r="AE184" s="71">
        <v>16345.945945945947</v>
      </c>
      <c r="AF184" s="71">
        <f t="shared" si="50"/>
        <v>21160.89633405405</v>
      </c>
      <c r="AH184" s="72">
        <f t="shared" si="51"/>
        <v>9386.0966666666664</v>
      </c>
      <c r="AI184" s="72">
        <f t="shared" si="52"/>
        <v>-42986.096666666665</v>
      </c>
      <c r="AJ184" s="72">
        <f t="shared" si="53"/>
        <v>-18986.096666666665</v>
      </c>
      <c r="AK184" s="73">
        <f t="shared" si="54"/>
        <v>-18986.096666666665</v>
      </c>
      <c r="AL184" s="73">
        <f t="shared" si="55"/>
        <v>-24986.096666666665</v>
      </c>
      <c r="AM184" s="73">
        <f t="shared" si="56"/>
        <v>-21825.200332612614</v>
      </c>
      <c r="AN184" s="73">
        <f t="shared" si="57"/>
        <v>2174.7996673873859</v>
      </c>
      <c r="AO184" s="73">
        <f t="shared" si="58"/>
        <v>2174.7996673873859</v>
      </c>
      <c r="AP184" s="73">
        <f t="shared" si="59"/>
        <v>-3825.2003326126141</v>
      </c>
    </row>
    <row r="185" spans="1:42" x14ac:dyDescent="0.25">
      <c r="A185" t="s">
        <v>335</v>
      </c>
      <c r="B185" t="s">
        <v>334</v>
      </c>
      <c r="C185" t="s">
        <v>107</v>
      </c>
      <c r="D185">
        <v>2</v>
      </c>
      <c r="E185">
        <v>1900</v>
      </c>
      <c r="F185" s="65">
        <f t="shared" si="40"/>
        <v>0.97297297297297303</v>
      </c>
      <c r="G185" s="4">
        <f t="shared" si="41"/>
        <v>22183.783783783783</v>
      </c>
      <c r="H185">
        <v>536</v>
      </c>
      <c r="I185">
        <v>0.54249999999999998</v>
      </c>
      <c r="J185">
        <v>386</v>
      </c>
      <c r="K185">
        <v>773</v>
      </c>
      <c r="L185">
        <f t="shared" si="42"/>
        <v>387</v>
      </c>
      <c r="M185">
        <f t="shared" si="43"/>
        <v>150</v>
      </c>
      <c r="N185" s="66">
        <f t="shared" si="44"/>
        <v>0.41007751937984493</v>
      </c>
      <c r="O185" s="66">
        <v>0.54249999999999998</v>
      </c>
      <c r="P185" s="66">
        <v>386</v>
      </c>
      <c r="Q185" s="67">
        <f t="shared" si="45"/>
        <v>0.1</v>
      </c>
      <c r="R185" s="67">
        <f t="shared" si="46"/>
        <v>0.77146000000000003</v>
      </c>
      <c r="S185" s="68">
        <f t="shared" si="47"/>
        <v>108690.9994</v>
      </c>
      <c r="T185" s="68">
        <f t="shared" si="48"/>
        <v>65214.59964</v>
      </c>
      <c r="U185">
        <v>386</v>
      </c>
      <c r="V185" s="66">
        <v>483.75</v>
      </c>
      <c r="W185" s="66">
        <v>337.625</v>
      </c>
      <c r="X185" s="66">
        <v>-305.62926459438967</v>
      </c>
      <c r="Y185" s="66">
        <v>428.78075246398782</v>
      </c>
      <c r="Z185" s="66">
        <v>428.78075246398782</v>
      </c>
      <c r="AA185" s="66">
        <v>0.18843566400824358</v>
      </c>
      <c r="AB185" s="66">
        <v>0.70147201550387606</v>
      </c>
      <c r="AC185" s="69">
        <v>109783.86000366647</v>
      </c>
      <c r="AD185" s="70">
        <f t="shared" si="49"/>
        <v>65214.59964</v>
      </c>
      <c r="AE185" s="71">
        <v>22183.783783783783</v>
      </c>
      <c r="AF185" s="71">
        <f t="shared" si="50"/>
        <v>43030.815856216213</v>
      </c>
      <c r="AH185" s="72">
        <f t="shared" si="51"/>
        <v>8534.5761886304936</v>
      </c>
      <c r="AI185" s="72">
        <f t="shared" si="52"/>
        <v>-42134.576188630497</v>
      </c>
      <c r="AJ185" s="72">
        <f t="shared" si="53"/>
        <v>-18134.576188630494</v>
      </c>
      <c r="AK185" s="73">
        <f t="shared" si="54"/>
        <v>-18134.576188630494</v>
      </c>
      <c r="AL185" s="73">
        <f t="shared" si="55"/>
        <v>-24134.576188630494</v>
      </c>
      <c r="AM185" s="73">
        <f t="shared" si="56"/>
        <v>896.23966758571623</v>
      </c>
      <c r="AN185" s="73">
        <f t="shared" si="57"/>
        <v>24896.23966758572</v>
      </c>
      <c r="AO185" s="73">
        <f t="shared" si="58"/>
        <v>24896.23966758572</v>
      </c>
      <c r="AP185" s="73">
        <f t="shared" si="59"/>
        <v>18896.23966758572</v>
      </c>
    </row>
    <row r="186" spans="1:42" x14ac:dyDescent="0.25">
      <c r="A186" t="s">
        <v>336</v>
      </c>
      <c r="B186" t="s">
        <v>334</v>
      </c>
      <c r="C186" t="s">
        <v>110</v>
      </c>
      <c r="D186">
        <v>1</v>
      </c>
      <c r="E186">
        <v>800</v>
      </c>
      <c r="F186" s="65">
        <f t="shared" si="40"/>
        <v>0.97297297297297303</v>
      </c>
      <c r="G186" s="4">
        <f t="shared" si="41"/>
        <v>9340.5405405405418</v>
      </c>
      <c r="H186">
        <v>176</v>
      </c>
      <c r="I186">
        <v>0.41370000000000001</v>
      </c>
      <c r="J186">
        <v>86</v>
      </c>
      <c r="K186">
        <v>224</v>
      </c>
      <c r="L186">
        <f t="shared" si="42"/>
        <v>138</v>
      </c>
      <c r="M186">
        <f t="shared" si="43"/>
        <v>90</v>
      </c>
      <c r="N186" s="66">
        <f t="shared" si="44"/>
        <v>0.62173913043478257</v>
      </c>
      <c r="O186" s="66">
        <v>0.41370000000000001</v>
      </c>
      <c r="P186" s="66">
        <v>100</v>
      </c>
      <c r="Q186" s="67">
        <f t="shared" si="45"/>
        <v>0.1811594202898551</v>
      </c>
      <c r="R186" s="67">
        <f t="shared" si="46"/>
        <v>0.70723043478260872</v>
      </c>
      <c r="S186" s="68">
        <f t="shared" si="47"/>
        <v>25813.910869565218</v>
      </c>
      <c r="T186" s="68">
        <f t="shared" si="48"/>
        <v>15488.346521739129</v>
      </c>
      <c r="U186">
        <v>86</v>
      </c>
      <c r="V186" s="66">
        <v>172.5</v>
      </c>
      <c r="W186" s="66">
        <v>68.75</v>
      </c>
      <c r="X186" s="66">
        <v>-108.98407884761183</v>
      </c>
      <c r="Y186" s="66">
        <v>127.07685746777862</v>
      </c>
      <c r="Z186" s="66">
        <v>127.07685746777862</v>
      </c>
      <c r="AA186" s="66">
        <v>0.33812670995813693</v>
      </c>
      <c r="AB186" s="66">
        <v>0.58300652173913048</v>
      </c>
      <c r="AC186" s="69">
        <v>27041.622383027534</v>
      </c>
      <c r="AD186" s="70">
        <f t="shared" si="49"/>
        <v>15488.346521739129</v>
      </c>
      <c r="AE186" s="71">
        <v>9340.5405405405418</v>
      </c>
      <c r="AF186" s="71">
        <f t="shared" si="50"/>
        <v>6147.8059811985877</v>
      </c>
      <c r="AH186" s="72">
        <f t="shared" si="51"/>
        <v>7093.2460144927545</v>
      </c>
      <c r="AI186" s="72">
        <f t="shared" si="52"/>
        <v>-40693.246014492754</v>
      </c>
      <c r="AJ186" s="72">
        <f t="shared" si="53"/>
        <v>-16693.246014492754</v>
      </c>
      <c r="AK186" s="73">
        <f t="shared" si="54"/>
        <v>-16693.246014492754</v>
      </c>
      <c r="AL186" s="73">
        <f t="shared" si="55"/>
        <v>-22693.246014492754</v>
      </c>
      <c r="AM186" s="73">
        <f t="shared" si="56"/>
        <v>-34545.440033294166</v>
      </c>
      <c r="AN186" s="73">
        <f t="shared" si="57"/>
        <v>-10545.440033294166</v>
      </c>
      <c r="AO186" s="73">
        <f t="shared" si="58"/>
        <v>-10545.440033294166</v>
      </c>
      <c r="AP186" s="73">
        <f t="shared" si="59"/>
        <v>-16545.440033294166</v>
      </c>
    </row>
    <row r="187" spans="1:42" x14ac:dyDescent="0.25">
      <c r="A187" t="s">
        <v>337</v>
      </c>
      <c r="B187" t="s">
        <v>334</v>
      </c>
      <c r="C187" t="s">
        <v>110</v>
      </c>
      <c r="D187">
        <v>2</v>
      </c>
      <c r="E187">
        <v>1300</v>
      </c>
      <c r="F187" s="65">
        <f t="shared" si="40"/>
        <v>0.97297297297297303</v>
      </c>
      <c r="G187" s="4">
        <f t="shared" si="41"/>
        <v>15178.378378378378</v>
      </c>
      <c r="H187">
        <v>207</v>
      </c>
      <c r="I187">
        <v>0.63009999999999999</v>
      </c>
      <c r="J187">
        <v>127</v>
      </c>
      <c r="K187">
        <v>276</v>
      </c>
      <c r="L187">
        <f t="shared" si="42"/>
        <v>149</v>
      </c>
      <c r="M187">
        <f t="shared" si="43"/>
        <v>80</v>
      </c>
      <c r="N187" s="66">
        <f t="shared" si="44"/>
        <v>0.5295302013422819</v>
      </c>
      <c r="O187" s="66">
        <v>0.63009999999999999</v>
      </c>
      <c r="P187" s="66">
        <v>127</v>
      </c>
      <c r="Q187" s="67">
        <f t="shared" si="45"/>
        <v>0.1</v>
      </c>
      <c r="R187" s="67">
        <f t="shared" si="46"/>
        <v>0.77146000000000003</v>
      </c>
      <c r="S187" s="68">
        <f t="shared" si="47"/>
        <v>35761.028299999998</v>
      </c>
      <c r="T187" s="68">
        <f t="shared" si="48"/>
        <v>21456.616979999999</v>
      </c>
      <c r="U187">
        <v>127</v>
      </c>
      <c r="V187" s="66">
        <v>186.25</v>
      </c>
      <c r="W187" s="66">
        <v>108.375</v>
      </c>
      <c r="X187" s="66">
        <v>-117.67121556734901</v>
      </c>
      <c r="Y187" s="66">
        <v>154.27863596158707</v>
      </c>
      <c r="Z187" s="66">
        <v>154.27863596158707</v>
      </c>
      <c r="AA187" s="66">
        <v>0.24646247496154133</v>
      </c>
      <c r="AB187" s="66">
        <v>0.65554959731543616</v>
      </c>
      <c r="AC187" s="69">
        <v>36915.113652832508</v>
      </c>
      <c r="AD187" s="70">
        <f t="shared" si="49"/>
        <v>21456.616979999999</v>
      </c>
      <c r="AE187" s="71">
        <v>15178.378378378378</v>
      </c>
      <c r="AF187" s="71">
        <f t="shared" si="50"/>
        <v>6278.2386016216205</v>
      </c>
      <c r="AH187" s="72">
        <f t="shared" si="51"/>
        <v>7975.8534340044735</v>
      </c>
      <c r="AI187" s="72">
        <f t="shared" si="52"/>
        <v>-41575.853434004472</v>
      </c>
      <c r="AJ187" s="72">
        <f t="shared" si="53"/>
        <v>-17575.853434004472</v>
      </c>
      <c r="AK187" s="73">
        <f t="shared" si="54"/>
        <v>-17575.853434004472</v>
      </c>
      <c r="AL187" s="73">
        <f t="shared" si="55"/>
        <v>-23575.853434004472</v>
      </c>
      <c r="AM187" s="73">
        <f t="shared" si="56"/>
        <v>-35297.614832382853</v>
      </c>
      <c r="AN187" s="73">
        <f t="shared" si="57"/>
        <v>-11297.614832382851</v>
      </c>
      <c r="AO187" s="73">
        <f t="shared" si="58"/>
        <v>-11297.614832382851</v>
      </c>
      <c r="AP187" s="73">
        <f t="shared" si="59"/>
        <v>-17297.614832382853</v>
      </c>
    </row>
    <row r="188" spans="1:42" x14ac:dyDescent="0.25">
      <c r="A188" t="s">
        <v>338</v>
      </c>
      <c r="B188" t="s">
        <v>339</v>
      </c>
      <c r="C188" t="s">
        <v>107</v>
      </c>
      <c r="D188">
        <v>1</v>
      </c>
      <c r="E188">
        <v>2100</v>
      </c>
      <c r="F188" s="65">
        <f t="shared" si="40"/>
        <v>0.97297297297297303</v>
      </c>
      <c r="G188" s="4">
        <f t="shared" si="41"/>
        <v>24518.91891891892</v>
      </c>
      <c r="H188">
        <v>1477</v>
      </c>
      <c r="I188">
        <v>0.69320000000000004</v>
      </c>
      <c r="J188">
        <v>448</v>
      </c>
      <c r="K188">
        <v>2128</v>
      </c>
      <c r="L188">
        <f t="shared" si="42"/>
        <v>1680</v>
      </c>
      <c r="M188">
        <f t="shared" si="43"/>
        <v>1029</v>
      </c>
      <c r="N188" s="66">
        <f t="shared" si="44"/>
        <v>0.59000000000000008</v>
      </c>
      <c r="O188" s="66">
        <v>0.69320000000000004</v>
      </c>
      <c r="P188" s="66">
        <v>448</v>
      </c>
      <c r="Q188" s="67">
        <f t="shared" si="45"/>
        <v>0.1</v>
      </c>
      <c r="R188" s="67">
        <f t="shared" si="46"/>
        <v>0.77146000000000003</v>
      </c>
      <c r="S188" s="68">
        <f t="shared" si="47"/>
        <v>126149.13920000001</v>
      </c>
      <c r="T188" s="68">
        <f t="shared" si="48"/>
        <v>75689.483519999994</v>
      </c>
      <c r="U188">
        <v>448</v>
      </c>
      <c r="V188" s="66">
        <v>2100</v>
      </c>
      <c r="W188" s="66">
        <v>238</v>
      </c>
      <c r="X188" s="66">
        <v>-1326.7626990144049</v>
      </c>
      <c r="Y188" s="66">
        <v>1247.5443517816529</v>
      </c>
      <c r="Z188" s="66">
        <v>1247.5443517816529</v>
      </c>
      <c r="AA188" s="66">
        <v>0.48073540561031092</v>
      </c>
      <c r="AB188" s="66">
        <v>0.47014599999999995</v>
      </c>
      <c r="AC188" s="69">
        <v>214082.71518664897</v>
      </c>
      <c r="AD188" s="70">
        <f t="shared" si="49"/>
        <v>75689.483519999994</v>
      </c>
      <c r="AE188" s="71">
        <v>24518.91891891892</v>
      </c>
      <c r="AF188" s="71">
        <f t="shared" si="50"/>
        <v>51170.564601081074</v>
      </c>
      <c r="AH188" s="72">
        <f t="shared" si="51"/>
        <v>5720.1096666666663</v>
      </c>
      <c r="AI188" s="72">
        <f t="shared" si="52"/>
        <v>-39320.109666666664</v>
      </c>
      <c r="AJ188" s="72">
        <f t="shared" si="53"/>
        <v>-15320.109666666667</v>
      </c>
      <c r="AK188" s="73">
        <f t="shared" si="54"/>
        <v>-15320.109666666667</v>
      </c>
      <c r="AL188" s="73">
        <f t="shared" si="55"/>
        <v>-21320.109666666667</v>
      </c>
      <c r="AM188" s="73">
        <f t="shared" si="56"/>
        <v>11850.454934414411</v>
      </c>
      <c r="AN188" s="73">
        <f t="shared" si="57"/>
        <v>35850.454934414403</v>
      </c>
      <c r="AO188" s="73">
        <f t="shared" si="58"/>
        <v>35850.454934414403</v>
      </c>
      <c r="AP188" s="73">
        <f t="shared" si="59"/>
        <v>29850.454934414407</v>
      </c>
    </row>
    <row r="189" spans="1:42" x14ac:dyDescent="0.25">
      <c r="A189" t="s">
        <v>340</v>
      </c>
      <c r="B189" t="s">
        <v>339</v>
      </c>
      <c r="C189" t="s">
        <v>107</v>
      </c>
      <c r="D189">
        <v>2</v>
      </c>
      <c r="E189">
        <v>3200</v>
      </c>
      <c r="F189" s="65">
        <f t="shared" si="40"/>
        <v>0.97297297297297303</v>
      </c>
      <c r="G189" s="4">
        <f t="shared" si="41"/>
        <v>37362.162162162167</v>
      </c>
      <c r="H189">
        <v>1265</v>
      </c>
      <c r="I189">
        <v>0.71509999999999996</v>
      </c>
      <c r="J189">
        <v>450</v>
      </c>
      <c r="K189">
        <v>2699</v>
      </c>
      <c r="L189">
        <f t="shared" si="42"/>
        <v>2249</v>
      </c>
      <c r="M189">
        <f t="shared" si="43"/>
        <v>815</v>
      </c>
      <c r="N189" s="66">
        <f t="shared" si="44"/>
        <v>0.38990662516674079</v>
      </c>
      <c r="O189" s="66">
        <v>0.71509999999999996</v>
      </c>
      <c r="P189" s="66">
        <v>450</v>
      </c>
      <c r="Q189" s="67">
        <f t="shared" si="45"/>
        <v>0.1</v>
      </c>
      <c r="R189" s="67">
        <f t="shared" si="46"/>
        <v>0.77146000000000003</v>
      </c>
      <c r="S189" s="68">
        <f t="shared" si="47"/>
        <v>126712.30500000001</v>
      </c>
      <c r="T189" s="68">
        <f t="shared" si="48"/>
        <v>76027.383000000002</v>
      </c>
      <c r="U189">
        <v>450</v>
      </c>
      <c r="V189" s="66">
        <v>2811.25</v>
      </c>
      <c r="W189" s="66">
        <v>168.875</v>
      </c>
      <c r="X189" s="66">
        <v>-1776.124589335355</v>
      </c>
      <c r="Y189" s="66">
        <v>1595.209075688653</v>
      </c>
      <c r="Z189" s="66">
        <v>1595.209075688653</v>
      </c>
      <c r="AA189" s="66">
        <v>0.50736650091192637</v>
      </c>
      <c r="AB189" s="66">
        <v>0.44907015117830151</v>
      </c>
      <c r="AC189" s="69">
        <v>261471.68498488326</v>
      </c>
      <c r="AD189" s="70">
        <f t="shared" si="49"/>
        <v>76027.383000000002</v>
      </c>
      <c r="AE189" s="71">
        <v>37362.162162162167</v>
      </c>
      <c r="AF189" s="71">
        <f t="shared" si="50"/>
        <v>38665.220837837835</v>
      </c>
      <c r="AH189" s="72">
        <f t="shared" si="51"/>
        <v>5463.6868393360019</v>
      </c>
      <c r="AI189" s="72">
        <f t="shared" si="52"/>
        <v>-39063.686839336006</v>
      </c>
      <c r="AJ189" s="72">
        <f t="shared" si="53"/>
        <v>-15063.686839336002</v>
      </c>
      <c r="AK189" s="73">
        <f t="shared" si="54"/>
        <v>-15063.686839336002</v>
      </c>
      <c r="AL189" s="73">
        <f t="shared" si="55"/>
        <v>-21063.686839336002</v>
      </c>
      <c r="AM189" s="73">
        <f t="shared" si="56"/>
        <v>-398.46600149817095</v>
      </c>
      <c r="AN189" s="73">
        <f t="shared" si="57"/>
        <v>23601.533998501833</v>
      </c>
      <c r="AO189" s="73">
        <f t="shared" si="58"/>
        <v>23601.533998501833</v>
      </c>
      <c r="AP189" s="73">
        <f t="shared" si="59"/>
        <v>17601.533998501833</v>
      </c>
    </row>
    <row r="190" spans="1:42" x14ac:dyDescent="0.25">
      <c r="A190" t="s">
        <v>341</v>
      </c>
      <c r="B190" t="s">
        <v>339</v>
      </c>
      <c r="C190" t="s">
        <v>110</v>
      </c>
      <c r="D190">
        <v>1</v>
      </c>
      <c r="E190">
        <v>1700</v>
      </c>
      <c r="F190" s="65">
        <f t="shared" si="40"/>
        <v>0.97297297297297303</v>
      </c>
      <c r="G190" s="4">
        <f t="shared" si="41"/>
        <v>19848.64864864865</v>
      </c>
      <c r="H190">
        <v>476</v>
      </c>
      <c r="I190">
        <v>7.9500000000000001E-2</v>
      </c>
      <c r="J190">
        <v>136</v>
      </c>
      <c r="K190">
        <v>476</v>
      </c>
      <c r="L190">
        <f t="shared" si="42"/>
        <v>340</v>
      </c>
      <c r="M190">
        <f t="shared" si="43"/>
        <v>340</v>
      </c>
      <c r="N190" s="66">
        <f t="shared" si="44"/>
        <v>0.9</v>
      </c>
      <c r="O190" s="66">
        <v>7.9500000000000001E-2</v>
      </c>
      <c r="P190" s="66">
        <v>136</v>
      </c>
      <c r="Q190" s="67">
        <f t="shared" si="45"/>
        <v>0.1</v>
      </c>
      <c r="R190" s="67">
        <f t="shared" si="46"/>
        <v>0.77146000000000003</v>
      </c>
      <c r="S190" s="68">
        <f t="shared" si="47"/>
        <v>38295.274400000002</v>
      </c>
      <c r="T190" s="68">
        <f t="shared" si="48"/>
        <v>22977.164639999999</v>
      </c>
      <c r="U190">
        <v>136</v>
      </c>
      <c r="V190" s="66">
        <v>425</v>
      </c>
      <c r="W190" s="66">
        <v>93.5</v>
      </c>
      <c r="X190" s="66">
        <v>-268.51149861005814</v>
      </c>
      <c r="Y190" s="66">
        <v>275.14588071771544</v>
      </c>
      <c r="Z190" s="66">
        <v>275.14588071771544</v>
      </c>
      <c r="AA190" s="66">
        <v>0.42740207227697752</v>
      </c>
      <c r="AB190" s="66">
        <v>0.51235399999999998</v>
      </c>
      <c r="AC190" s="69">
        <v>51454.813787774197</v>
      </c>
      <c r="AD190" s="70">
        <f t="shared" si="49"/>
        <v>22977.164639999999</v>
      </c>
      <c r="AE190" s="71">
        <v>19848.64864864865</v>
      </c>
      <c r="AF190" s="71">
        <f t="shared" si="50"/>
        <v>3128.5159913513489</v>
      </c>
      <c r="AH190" s="72">
        <f t="shared" si="51"/>
        <v>6233.6403333333328</v>
      </c>
      <c r="AI190" s="72">
        <f t="shared" si="52"/>
        <v>-39833.640333333329</v>
      </c>
      <c r="AJ190" s="72">
        <f t="shared" si="53"/>
        <v>-15833.640333333333</v>
      </c>
      <c r="AK190" s="73">
        <f t="shared" si="54"/>
        <v>-15833.640333333333</v>
      </c>
      <c r="AL190" s="73">
        <f t="shared" si="55"/>
        <v>-21833.640333333333</v>
      </c>
      <c r="AM190" s="73">
        <f t="shared" si="56"/>
        <v>-36705.12434198198</v>
      </c>
      <c r="AN190" s="73">
        <f t="shared" si="57"/>
        <v>-12705.124341981984</v>
      </c>
      <c r="AO190" s="73">
        <f t="shared" si="58"/>
        <v>-12705.124341981984</v>
      </c>
      <c r="AP190" s="73">
        <f t="shared" si="59"/>
        <v>-18705.124341981984</v>
      </c>
    </row>
    <row r="191" spans="1:42" x14ac:dyDescent="0.25">
      <c r="A191" t="s">
        <v>342</v>
      </c>
      <c r="B191" t="s">
        <v>339</v>
      </c>
      <c r="C191" t="s">
        <v>110</v>
      </c>
      <c r="D191">
        <v>2</v>
      </c>
      <c r="E191">
        <v>2400</v>
      </c>
      <c r="F191" s="65">
        <f t="shared" si="40"/>
        <v>0.97297297297297303</v>
      </c>
      <c r="G191" s="4">
        <f t="shared" si="41"/>
        <v>28021.621621621623</v>
      </c>
      <c r="H191">
        <v>360</v>
      </c>
      <c r="I191">
        <v>0.55069999999999997</v>
      </c>
      <c r="J191">
        <v>173</v>
      </c>
      <c r="K191">
        <v>690</v>
      </c>
      <c r="L191">
        <f t="shared" si="42"/>
        <v>517</v>
      </c>
      <c r="M191">
        <f t="shared" si="43"/>
        <v>187</v>
      </c>
      <c r="N191" s="66">
        <f t="shared" si="44"/>
        <v>0.38936170212765953</v>
      </c>
      <c r="O191" s="66">
        <v>0.55069999999999997</v>
      </c>
      <c r="P191" s="66">
        <v>173</v>
      </c>
      <c r="Q191" s="67">
        <f t="shared" si="45"/>
        <v>0.1</v>
      </c>
      <c r="R191" s="67">
        <f t="shared" si="46"/>
        <v>0.77146000000000003</v>
      </c>
      <c r="S191" s="68">
        <f t="shared" si="47"/>
        <v>48713.841700000004</v>
      </c>
      <c r="T191" s="68">
        <f t="shared" si="48"/>
        <v>29228.305020000003</v>
      </c>
      <c r="U191">
        <v>173</v>
      </c>
      <c r="V191" s="66">
        <v>646.25</v>
      </c>
      <c r="W191" s="66">
        <v>108.375</v>
      </c>
      <c r="X191" s="66">
        <v>-408.29542582764719</v>
      </c>
      <c r="Y191" s="66">
        <v>401.4835892089967</v>
      </c>
      <c r="Z191" s="66">
        <v>401.4835892089967</v>
      </c>
      <c r="AA191" s="66">
        <v>0.45355294268316704</v>
      </c>
      <c r="AB191" s="66">
        <v>0.49165820116054165</v>
      </c>
      <c r="AC191" s="69">
        <v>72048.335232080208</v>
      </c>
      <c r="AD191" s="70">
        <f t="shared" si="49"/>
        <v>29228.305020000003</v>
      </c>
      <c r="AE191" s="71">
        <v>28021.621621621623</v>
      </c>
      <c r="AF191" s="71">
        <f t="shared" si="50"/>
        <v>1206.6833983783799</v>
      </c>
      <c r="AH191" s="72">
        <f t="shared" si="51"/>
        <v>5981.8414474532565</v>
      </c>
      <c r="AI191" s="72">
        <f t="shared" si="52"/>
        <v>-39581.841447453255</v>
      </c>
      <c r="AJ191" s="72">
        <f t="shared" si="53"/>
        <v>-15581.841447453256</v>
      </c>
      <c r="AK191" s="73">
        <f t="shared" si="54"/>
        <v>-15581.841447453256</v>
      </c>
      <c r="AL191" s="73">
        <f t="shared" si="55"/>
        <v>-21581.841447453255</v>
      </c>
      <c r="AM191" s="73">
        <f t="shared" si="56"/>
        <v>-38375.158049074875</v>
      </c>
      <c r="AN191" s="73">
        <f t="shared" si="57"/>
        <v>-14375.158049074877</v>
      </c>
      <c r="AO191" s="73">
        <f t="shared" si="58"/>
        <v>-14375.158049074877</v>
      </c>
      <c r="AP191" s="73">
        <f t="shared" si="59"/>
        <v>-20375.158049074875</v>
      </c>
    </row>
    <row r="192" spans="1:42" x14ac:dyDescent="0.25">
      <c r="A192" t="s">
        <v>343</v>
      </c>
      <c r="B192" t="s">
        <v>344</v>
      </c>
      <c r="C192" t="s">
        <v>107</v>
      </c>
      <c r="D192">
        <v>1</v>
      </c>
      <c r="E192">
        <v>1400</v>
      </c>
      <c r="F192" s="65">
        <f t="shared" si="40"/>
        <v>0.97297297297297303</v>
      </c>
      <c r="G192" s="4">
        <f t="shared" si="41"/>
        <v>16345.945945945947</v>
      </c>
      <c r="H192">
        <v>325</v>
      </c>
      <c r="I192">
        <v>0.54520000000000002</v>
      </c>
      <c r="J192">
        <v>287</v>
      </c>
      <c r="K192">
        <v>395</v>
      </c>
      <c r="L192">
        <f t="shared" si="42"/>
        <v>108</v>
      </c>
      <c r="M192">
        <f t="shared" si="43"/>
        <v>38</v>
      </c>
      <c r="N192" s="66">
        <f t="shared" si="44"/>
        <v>0.38148148148148153</v>
      </c>
      <c r="O192" s="66">
        <v>0.54520000000000002</v>
      </c>
      <c r="P192" s="66">
        <v>287</v>
      </c>
      <c r="Q192" s="67">
        <f t="shared" si="45"/>
        <v>0.1</v>
      </c>
      <c r="R192" s="67">
        <f t="shared" si="46"/>
        <v>0.77146000000000003</v>
      </c>
      <c r="S192" s="68">
        <f t="shared" si="47"/>
        <v>80814.292300000001</v>
      </c>
      <c r="T192" s="68">
        <f t="shared" si="48"/>
        <v>48488.575380000002</v>
      </c>
      <c r="U192">
        <v>287</v>
      </c>
      <c r="V192" s="66">
        <v>135</v>
      </c>
      <c r="W192" s="66">
        <v>273.5</v>
      </c>
      <c r="X192" s="66">
        <v>-85.291887793783175</v>
      </c>
      <c r="Y192" s="66">
        <v>209.29927975739199</v>
      </c>
      <c r="Z192" s="66">
        <v>287</v>
      </c>
      <c r="AA192" s="66">
        <v>0.1</v>
      </c>
      <c r="AB192" s="66">
        <v>0.77146000000000003</v>
      </c>
      <c r="AC192" s="69">
        <v>80814.292300000001</v>
      </c>
      <c r="AD192" s="70">
        <f t="shared" si="49"/>
        <v>48488.575380000002</v>
      </c>
      <c r="AE192" s="71">
        <v>16345.945945945947</v>
      </c>
      <c r="AF192" s="71">
        <f t="shared" si="50"/>
        <v>32142.629434054055</v>
      </c>
      <c r="AH192" s="72">
        <f t="shared" si="51"/>
        <v>9386.0966666666664</v>
      </c>
      <c r="AI192" s="72">
        <f t="shared" si="52"/>
        <v>-42986.096666666665</v>
      </c>
      <c r="AJ192" s="72">
        <f t="shared" si="53"/>
        <v>-18986.096666666665</v>
      </c>
      <c r="AK192" s="73">
        <f t="shared" si="54"/>
        <v>-18986.096666666665</v>
      </c>
      <c r="AL192" s="73">
        <f t="shared" si="55"/>
        <v>-24986.096666666665</v>
      </c>
      <c r="AM192" s="73">
        <f t="shared" si="56"/>
        <v>-10843.467232612609</v>
      </c>
      <c r="AN192" s="73">
        <f t="shared" si="57"/>
        <v>13156.532767387391</v>
      </c>
      <c r="AO192" s="73">
        <f t="shared" si="58"/>
        <v>13156.532767387391</v>
      </c>
      <c r="AP192" s="73">
        <f t="shared" si="59"/>
        <v>7156.5327673873908</v>
      </c>
    </row>
    <row r="193" spans="1:42" x14ac:dyDescent="0.25">
      <c r="A193" t="s">
        <v>345</v>
      </c>
      <c r="B193" t="s">
        <v>344</v>
      </c>
      <c r="C193" t="s">
        <v>107</v>
      </c>
      <c r="D193">
        <v>2</v>
      </c>
      <c r="E193">
        <v>1900</v>
      </c>
      <c r="F193" s="65">
        <f t="shared" si="40"/>
        <v>0.97297297297297303</v>
      </c>
      <c r="G193" s="4">
        <f t="shared" si="41"/>
        <v>22183.783783783783</v>
      </c>
      <c r="H193">
        <v>428</v>
      </c>
      <c r="I193">
        <v>0.58630000000000004</v>
      </c>
      <c r="J193">
        <v>376</v>
      </c>
      <c r="K193">
        <v>502</v>
      </c>
      <c r="L193">
        <f t="shared" si="42"/>
        <v>126</v>
      </c>
      <c r="M193">
        <f t="shared" si="43"/>
        <v>52</v>
      </c>
      <c r="N193" s="66">
        <f t="shared" si="44"/>
        <v>0.43015873015873018</v>
      </c>
      <c r="O193" s="66">
        <v>0.58630000000000004</v>
      </c>
      <c r="P193" s="66">
        <v>376</v>
      </c>
      <c r="Q193" s="67">
        <f t="shared" si="45"/>
        <v>0.1</v>
      </c>
      <c r="R193" s="67">
        <f t="shared" si="46"/>
        <v>0.77146000000000003</v>
      </c>
      <c r="S193" s="68">
        <f t="shared" si="47"/>
        <v>105875.1704</v>
      </c>
      <c r="T193" s="68">
        <f t="shared" si="48"/>
        <v>63525.10224</v>
      </c>
      <c r="U193">
        <v>376</v>
      </c>
      <c r="V193" s="66">
        <v>157.5</v>
      </c>
      <c r="W193" s="66">
        <v>360.25</v>
      </c>
      <c r="X193" s="66">
        <v>-99.507202426080369</v>
      </c>
      <c r="Y193" s="66">
        <v>264.76582638362396</v>
      </c>
      <c r="Z193" s="66">
        <v>376</v>
      </c>
      <c r="AA193" s="66">
        <v>0.1</v>
      </c>
      <c r="AB193" s="66">
        <v>0.77146000000000003</v>
      </c>
      <c r="AC193" s="69">
        <v>105875.1704</v>
      </c>
      <c r="AD193" s="70">
        <f t="shared" si="49"/>
        <v>63525.10224</v>
      </c>
      <c r="AE193" s="71">
        <v>22183.783783783783</v>
      </c>
      <c r="AF193" s="71">
        <f t="shared" si="50"/>
        <v>41341.318456216221</v>
      </c>
      <c r="AH193" s="72">
        <f t="shared" si="51"/>
        <v>9386.0966666666664</v>
      </c>
      <c r="AI193" s="72">
        <f t="shared" si="52"/>
        <v>-42986.096666666665</v>
      </c>
      <c r="AJ193" s="72">
        <f t="shared" si="53"/>
        <v>-18986.096666666665</v>
      </c>
      <c r="AK193" s="73">
        <f t="shared" si="54"/>
        <v>-18986.096666666665</v>
      </c>
      <c r="AL193" s="73">
        <f t="shared" si="55"/>
        <v>-24986.096666666665</v>
      </c>
      <c r="AM193" s="73">
        <f t="shared" si="56"/>
        <v>-1644.778210450444</v>
      </c>
      <c r="AN193" s="73">
        <f t="shared" si="57"/>
        <v>22355.221789549556</v>
      </c>
      <c r="AO193" s="73">
        <f t="shared" si="58"/>
        <v>22355.221789549556</v>
      </c>
      <c r="AP193" s="73">
        <f t="shared" si="59"/>
        <v>16355.221789549556</v>
      </c>
    </row>
    <row r="194" spans="1:42" x14ac:dyDescent="0.25">
      <c r="A194" t="s">
        <v>346</v>
      </c>
      <c r="B194" t="s">
        <v>344</v>
      </c>
      <c r="C194" t="s">
        <v>110</v>
      </c>
      <c r="D194">
        <v>1</v>
      </c>
      <c r="E194">
        <v>1300</v>
      </c>
      <c r="F194" s="65">
        <f t="shared" si="40"/>
        <v>0.97297297297297303</v>
      </c>
      <c r="G194" s="4">
        <f t="shared" si="41"/>
        <v>15178.378378378378</v>
      </c>
      <c r="H194">
        <v>328</v>
      </c>
      <c r="I194">
        <v>0.52049999999999996</v>
      </c>
      <c r="J194">
        <v>291</v>
      </c>
      <c r="K194">
        <v>387</v>
      </c>
      <c r="L194">
        <f t="shared" si="42"/>
        <v>96</v>
      </c>
      <c r="M194">
        <f t="shared" si="43"/>
        <v>37</v>
      </c>
      <c r="N194" s="66">
        <f t="shared" si="44"/>
        <v>0.40833333333333333</v>
      </c>
      <c r="O194" s="66">
        <v>0.52049999999999996</v>
      </c>
      <c r="P194" s="66">
        <v>291</v>
      </c>
      <c r="Q194" s="67">
        <f t="shared" si="45"/>
        <v>0.1</v>
      </c>
      <c r="R194" s="67">
        <f t="shared" si="46"/>
        <v>0.77146000000000003</v>
      </c>
      <c r="S194" s="68">
        <f t="shared" si="47"/>
        <v>81940.623900000006</v>
      </c>
      <c r="T194" s="68">
        <f t="shared" si="48"/>
        <v>49164.374340000002</v>
      </c>
      <c r="U194">
        <v>291</v>
      </c>
      <c r="V194" s="66">
        <v>120</v>
      </c>
      <c r="W194" s="66">
        <v>279</v>
      </c>
      <c r="X194" s="66">
        <v>-75.815011372251703</v>
      </c>
      <c r="Y194" s="66">
        <v>203.98824867323731</v>
      </c>
      <c r="Z194" s="66">
        <v>291</v>
      </c>
      <c r="AA194" s="66">
        <v>0.1</v>
      </c>
      <c r="AB194" s="66">
        <v>0.77146000000000003</v>
      </c>
      <c r="AC194" s="69">
        <v>81940.623900000006</v>
      </c>
      <c r="AD194" s="70">
        <f t="shared" si="49"/>
        <v>49164.374340000002</v>
      </c>
      <c r="AE194" s="71">
        <v>15178.378378378378</v>
      </c>
      <c r="AF194" s="71">
        <f t="shared" si="50"/>
        <v>33985.995961621622</v>
      </c>
      <c r="AH194" s="72">
        <f t="shared" si="51"/>
        <v>9386.0966666666664</v>
      </c>
      <c r="AI194" s="72">
        <f t="shared" si="52"/>
        <v>-42986.096666666665</v>
      </c>
      <c r="AJ194" s="72">
        <f t="shared" si="53"/>
        <v>-18986.096666666665</v>
      </c>
      <c r="AK194" s="73">
        <f t="shared" si="54"/>
        <v>-18986.096666666665</v>
      </c>
      <c r="AL194" s="73">
        <f t="shared" si="55"/>
        <v>-24986.096666666665</v>
      </c>
      <c r="AM194" s="73">
        <f t="shared" si="56"/>
        <v>-9000.1007050450426</v>
      </c>
      <c r="AN194" s="73">
        <f t="shared" si="57"/>
        <v>14999.899294954957</v>
      </c>
      <c r="AO194" s="73">
        <f t="shared" si="58"/>
        <v>14999.899294954957</v>
      </c>
      <c r="AP194" s="73">
        <f t="shared" si="59"/>
        <v>8999.8992949549574</v>
      </c>
    </row>
    <row r="195" spans="1:42" x14ac:dyDescent="0.25">
      <c r="A195" t="s">
        <v>347</v>
      </c>
      <c r="B195" t="s">
        <v>344</v>
      </c>
      <c r="C195" t="s">
        <v>110</v>
      </c>
      <c r="D195">
        <v>2</v>
      </c>
      <c r="E195">
        <v>1700</v>
      </c>
      <c r="F195" s="65">
        <f t="shared" si="40"/>
        <v>0.97297297297297303</v>
      </c>
      <c r="G195" s="4">
        <f t="shared" si="41"/>
        <v>19848.64864864865</v>
      </c>
      <c r="H195">
        <v>246</v>
      </c>
      <c r="I195">
        <v>0.15890000000000001</v>
      </c>
      <c r="J195">
        <v>203</v>
      </c>
      <c r="K195">
        <v>318</v>
      </c>
      <c r="L195">
        <f t="shared" si="42"/>
        <v>115</v>
      </c>
      <c r="M195">
        <f t="shared" si="43"/>
        <v>43</v>
      </c>
      <c r="N195" s="66">
        <f t="shared" si="44"/>
        <v>0.39913043478260868</v>
      </c>
      <c r="O195" s="66">
        <v>0.15890000000000001</v>
      </c>
      <c r="P195" s="66">
        <v>203</v>
      </c>
      <c r="Q195" s="67">
        <f t="shared" si="45"/>
        <v>0.1</v>
      </c>
      <c r="R195" s="67">
        <f t="shared" si="46"/>
        <v>0.77146000000000003</v>
      </c>
      <c r="S195" s="68">
        <f t="shared" si="47"/>
        <v>57161.328700000005</v>
      </c>
      <c r="T195" s="68">
        <f t="shared" si="48"/>
        <v>34296.79722</v>
      </c>
      <c r="U195">
        <v>203</v>
      </c>
      <c r="V195" s="66">
        <v>143.75</v>
      </c>
      <c r="W195" s="66">
        <v>188.625</v>
      </c>
      <c r="X195" s="66">
        <v>-90.820065706343186</v>
      </c>
      <c r="Y195" s="66">
        <v>171.56404788981553</v>
      </c>
      <c r="Z195" s="66">
        <v>203</v>
      </c>
      <c r="AA195" s="66">
        <v>0.1</v>
      </c>
      <c r="AB195" s="66">
        <v>0.77146000000000003</v>
      </c>
      <c r="AC195" s="69">
        <v>57161.328699999998</v>
      </c>
      <c r="AD195" s="70">
        <f t="shared" si="49"/>
        <v>34296.79722</v>
      </c>
      <c r="AE195" s="71">
        <v>19848.64864864865</v>
      </c>
      <c r="AF195" s="71">
        <f t="shared" si="50"/>
        <v>14448.14857135135</v>
      </c>
      <c r="AH195" s="72">
        <f t="shared" si="51"/>
        <v>9386.0966666666664</v>
      </c>
      <c r="AI195" s="72">
        <f t="shared" si="52"/>
        <v>-42986.096666666665</v>
      </c>
      <c r="AJ195" s="72">
        <f t="shared" si="53"/>
        <v>-18986.096666666665</v>
      </c>
      <c r="AK195" s="73">
        <f t="shared" si="54"/>
        <v>-18986.096666666665</v>
      </c>
      <c r="AL195" s="73">
        <f t="shared" si="55"/>
        <v>-24986.096666666665</v>
      </c>
      <c r="AM195" s="73">
        <f t="shared" si="56"/>
        <v>-28537.948095315314</v>
      </c>
      <c r="AN195" s="73">
        <f t="shared" si="57"/>
        <v>-4537.9480953153143</v>
      </c>
      <c r="AO195" s="73">
        <f t="shared" si="58"/>
        <v>-4537.9480953153143</v>
      </c>
      <c r="AP195" s="73">
        <f t="shared" si="59"/>
        <v>-10537.948095315314</v>
      </c>
    </row>
    <row r="196" spans="1:42" x14ac:dyDescent="0.25">
      <c r="A196" t="s">
        <v>348</v>
      </c>
      <c r="B196" t="s">
        <v>349</v>
      </c>
      <c r="C196" t="s">
        <v>107</v>
      </c>
      <c r="D196">
        <v>1</v>
      </c>
      <c r="E196">
        <v>1500</v>
      </c>
      <c r="F196" s="65">
        <f t="shared" ref="F196:F245" si="60">36/37</f>
        <v>0.97297297297297303</v>
      </c>
      <c r="G196" s="4">
        <f t="shared" ref="G196:G245" si="61">E196*12*F196</f>
        <v>17513.513513513513</v>
      </c>
      <c r="H196">
        <v>860</v>
      </c>
      <c r="I196">
        <v>0.41099999999999998</v>
      </c>
      <c r="J196">
        <v>486</v>
      </c>
      <c r="K196">
        <v>1215</v>
      </c>
      <c r="L196">
        <f t="shared" si="42"/>
        <v>729</v>
      </c>
      <c r="M196">
        <f t="shared" si="43"/>
        <v>374</v>
      </c>
      <c r="N196" s="66">
        <f t="shared" si="44"/>
        <v>0.51042524005486967</v>
      </c>
      <c r="O196" s="66">
        <v>0.41099999999999998</v>
      </c>
      <c r="P196" s="66">
        <v>486</v>
      </c>
      <c r="Q196" s="67">
        <f t="shared" si="45"/>
        <v>0.1</v>
      </c>
      <c r="R196" s="67">
        <f t="shared" si="46"/>
        <v>0.77146000000000003</v>
      </c>
      <c r="S196" s="68">
        <f t="shared" si="47"/>
        <v>136849.28940000001</v>
      </c>
      <c r="T196" s="68">
        <f t="shared" si="48"/>
        <v>82109.573640000002</v>
      </c>
      <c r="U196">
        <v>486</v>
      </c>
      <c r="V196" s="66">
        <v>911.25</v>
      </c>
      <c r="W196" s="66">
        <v>394.875</v>
      </c>
      <c r="X196" s="66">
        <v>-575.72024260803641</v>
      </c>
      <c r="Y196" s="66">
        <v>687.14513836239576</v>
      </c>
      <c r="Z196" s="66">
        <v>687.14513836239576</v>
      </c>
      <c r="AA196" s="66">
        <v>0.32073540561031083</v>
      </c>
      <c r="AB196" s="66">
        <v>0.59677000000000002</v>
      </c>
      <c r="AC196" s="69">
        <v>149674.67554049232</v>
      </c>
      <c r="AD196" s="70">
        <f t="shared" si="49"/>
        <v>82109.573640000002</v>
      </c>
      <c r="AE196" s="71">
        <v>17513.513513513513</v>
      </c>
      <c r="AF196" s="71">
        <f t="shared" si="50"/>
        <v>64596.060126486489</v>
      </c>
      <c r="AH196" s="72">
        <f t="shared" si="51"/>
        <v>7260.7016666666668</v>
      </c>
      <c r="AI196" s="72">
        <f t="shared" si="52"/>
        <v>-40860.701666666668</v>
      </c>
      <c r="AJ196" s="72">
        <f t="shared" si="53"/>
        <v>-16860.701666666668</v>
      </c>
      <c r="AK196" s="73">
        <f t="shared" si="54"/>
        <v>-16860.701666666668</v>
      </c>
      <c r="AL196" s="73">
        <f t="shared" si="55"/>
        <v>-22860.701666666668</v>
      </c>
      <c r="AM196" s="73">
        <f t="shared" si="56"/>
        <v>23735.358459819821</v>
      </c>
      <c r="AN196" s="73">
        <f t="shared" si="57"/>
        <v>47735.358459819821</v>
      </c>
      <c r="AO196" s="73">
        <f t="shared" si="58"/>
        <v>47735.358459819821</v>
      </c>
      <c r="AP196" s="73">
        <f t="shared" si="59"/>
        <v>41735.358459819821</v>
      </c>
    </row>
    <row r="197" spans="1:42" x14ac:dyDescent="0.25">
      <c r="A197" t="s">
        <v>350</v>
      </c>
      <c r="B197" t="s">
        <v>349</v>
      </c>
      <c r="C197" t="s">
        <v>107</v>
      </c>
      <c r="D197">
        <v>2</v>
      </c>
      <c r="E197">
        <v>2400</v>
      </c>
      <c r="F197" s="65">
        <f t="shared" si="60"/>
        <v>0.97297297297297303</v>
      </c>
      <c r="G197" s="4">
        <f t="shared" si="61"/>
        <v>28021.621621621623</v>
      </c>
      <c r="H197">
        <v>729</v>
      </c>
      <c r="I197">
        <v>0.68220000000000003</v>
      </c>
      <c r="J197">
        <v>516</v>
      </c>
      <c r="K197">
        <v>1650</v>
      </c>
      <c r="L197">
        <f t="shared" ref="L197:L247" si="62">K197-J197</f>
        <v>1134</v>
      </c>
      <c r="M197">
        <f t="shared" ref="M197:M247" si="63">H197-J197</f>
        <v>213</v>
      </c>
      <c r="N197" s="66">
        <f t="shared" ref="N197:N247" si="64">0.1+(0.8*M197/L197)</f>
        <v>0.2502645502645503</v>
      </c>
      <c r="O197" s="66">
        <v>0.68220000000000003</v>
      </c>
      <c r="P197" s="66">
        <v>516</v>
      </c>
      <c r="Q197" s="67">
        <f t="shared" ref="Q197:Q247" si="65">0.1+(0.8*(P197-J197)/L197)</f>
        <v>0.1</v>
      </c>
      <c r="R197" s="67">
        <f t="shared" ref="R197:R247" si="66">$Q$2*Q197+$R$2</f>
        <v>0.77146000000000003</v>
      </c>
      <c r="S197" s="68">
        <f t="shared" ref="S197:S247" si="67">365*P197*R197</f>
        <v>145296.7764</v>
      </c>
      <c r="T197" s="68">
        <f t="shared" ref="T197:T247" si="68">S197*(1-$T$1)</f>
        <v>87178.065839999996</v>
      </c>
      <c r="U197">
        <v>516</v>
      </c>
      <c r="V197" s="66">
        <v>1417.5</v>
      </c>
      <c r="W197" s="66">
        <v>374.25</v>
      </c>
      <c r="X197" s="66">
        <v>-895.56482183472326</v>
      </c>
      <c r="Y197" s="66">
        <v>948.8924374526157</v>
      </c>
      <c r="Z197" s="66">
        <v>948.8924374526157</v>
      </c>
      <c r="AA197" s="66">
        <v>0.40539149026639554</v>
      </c>
      <c r="AB197" s="66">
        <v>0.52977317460317463</v>
      </c>
      <c r="AC197" s="69">
        <v>183484.68201536904</v>
      </c>
      <c r="AD197" s="70">
        <f t="shared" ref="AD197:AD247" si="69">T197</f>
        <v>87178.065839999996</v>
      </c>
      <c r="AE197" s="71">
        <v>28021.621621621623</v>
      </c>
      <c r="AF197" s="71">
        <f t="shared" ref="AF197:AF247" si="70">AD197-AE197</f>
        <v>59156.444218378369</v>
      </c>
      <c r="AH197" s="72">
        <f t="shared" ref="AH197:AH247" si="71">AB197*(365/$AG$23)*$AG$21</f>
        <v>6445.5736243386255</v>
      </c>
      <c r="AI197" s="72">
        <f t="shared" ref="AI197:AI247" si="72">-$AG$7-$AG$13-AH197</f>
        <v>-40045.573624338627</v>
      </c>
      <c r="AJ197" s="72">
        <f t="shared" ref="AJ197:AJ247" si="73">-$AG$13-AH197-$AG$18</f>
        <v>-16045.573624338625</v>
      </c>
      <c r="AK197" s="73">
        <f t="shared" ref="AK197:AK247" si="74">-$AG$7/($AG$9-0)-$AG$13-AH197</f>
        <v>-16045.573624338625</v>
      </c>
      <c r="AL197" s="73">
        <f t="shared" ref="AL197:AL247" si="75">-$AG$7/($AG$9-0)-$AG$13-AH197-$AG$18</f>
        <v>-22045.573624338627</v>
      </c>
      <c r="AM197" s="73">
        <f t="shared" ref="AM197:AM247" si="76">AF197+AI197</f>
        <v>19110.870594039741</v>
      </c>
      <c r="AN197" s="73">
        <f t="shared" ref="AN197:AN247" si="77">AF197+AJ197</f>
        <v>43110.870594039741</v>
      </c>
      <c r="AO197" s="73">
        <f t="shared" ref="AO197:AO247" si="78">AF197+AK197</f>
        <v>43110.870594039741</v>
      </c>
      <c r="AP197" s="73">
        <f t="shared" ref="AP197:AP247" si="79">AF197+AL197</f>
        <v>37110.870594039741</v>
      </c>
    </row>
    <row r="198" spans="1:42" x14ac:dyDescent="0.25">
      <c r="A198" t="s">
        <v>351</v>
      </c>
      <c r="B198" t="s">
        <v>349</v>
      </c>
      <c r="C198" t="s">
        <v>110</v>
      </c>
      <c r="D198">
        <v>1</v>
      </c>
      <c r="E198">
        <v>1600</v>
      </c>
      <c r="F198" s="65">
        <f t="shared" si="60"/>
        <v>0.97297297297297303</v>
      </c>
      <c r="G198" s="4">
        <f t="shared" si="61"/>
        <v>18681.081081081084</v>
      </c>
      <c r="H198">
        <v>188</v>
      </c>
      <c r="I198">
        <v>0.67949999999999999</v>
      </c>
      <c r="J198">
        <v>126</v>
      </c>
      <c r="K198">
        <v>352</v>
      </c>
      <c r="L198">
        <f t="shared" si="62"/>
        <v>226</v>
      </c>
      <c r="M198">
        <f t="shared" si="63"/>
        <v>62</v>
      </c>
      <c r="N198" s="66">
        <f t="shared" si="64"/>
        <v>0.3194690265486726</v>
      </c>
      <c r="O198" s="66">
        <v>0.67949999999999999</v>
      </c>
      <c r="P198" s="66">
        <v>126</v>
      </c>
      <c r="Q198" s="67">
        <f t="shared" si="65"/>
        <v>0.1</v>
      </c>
      <c r="R198" s="67">
        <f t="shared" si="66"/>
        <v>0.77146000000000003</v>
      </c>
      <c r="S198" s="68">
        <f t="shared" si="67"/>
        <v>35479.445400000004</v>
      </c>
      <c r="T198" s="68">
        <f t="shared" si="68"/>
        <v>21287.667240000002</v>
      </c>
      <c r="U198">
        <v>126</v>
      </c>
      <c r="V198" s="66">
        <v>282.5</v>
      </c>
      <c r="W198" s="66">
        <v>97.75</v>
      </c>
      <c r="X198" s="66">
        <v>-178.48117260550922</v>
      </c>
      <c r="Y198" s="66">
        <v>200.69108541824613</v>
      </c>
      <c r="Z198" s="66">
        <v>200.69108541824613</v>
      </c>
      <c r="AA198" s="66">
        <v>0.36439322271945535</v>
      </c>
      <c r="AB198" s="66">
        <v>0.56221920353982302</v>
      </c>
      <c r="AC198" s="69">
        <v>41183.819503506958</v>
      </c>
      <c r="AD198" s="70">
        <f t="shared" si="69"/>
        <v>21287.667240000002</v>
      </c>
      <c r="AE198" s="71">
        <v>18681.081081081084</v>
      </c>
      <c r="AF198" s="71">
        <f t="shared" si="70"/>
        <v>2606.586158918919</v>
      </c>
      <c r="AH198" s="72">
        <f t="shared" si="71"/>
        <v>6840.3336430678464</v>
      </c>
      <c r="AI198" s="72">
        <f t="shared" si="72"/>
        <v>-40440.333643067846</v>
      </c>
      <c r="AJ198" s="72">
        <f t="shared" si="73"/>
        <v>-16440.333643067846</v>
      </c>
      <c r="AK198" s="73">
        <f t="shared" si="74"/>
        <v>-16440.333643067846</v>
      </c>
      <c r="AL198" s="73">
        <f t="shared" si="75"/>
        <v>-22440.333643067846</v>
      </c>
      <c r="AM198" s="73">
        <f t="shared" si="76"/>
        <v>-37833.747484148931</v>
      </c>
      <c r="AN198" s="73">
        <f t="shared" si="77"/>
        <v>-13833.747484148927</v>
      </c>
      <c r="AO198" s="73">
        <f t="shared" si="78"/>
        <v>-13833.747484148927</v>
      </c>
      <c r="AP198" s="73">
        <f t="shared" si="79"/>
        <v>-19833.747484148927</v>
      </c>
    </row>
    <row r="199" spans="1:42" x14ac:dyDescent="0.25">
      <c r="A199" t="s">
        <v>352</v>
      </c>
      <c r="B199" t="s">
        <v>349</v>
      </c>
      <c r="C199" t="s">
        <v>110</v>
      </c>
      <c r="D199">
        <v>2</v>
      </c>
      <c r="E199">
        <v>2200</v>
      </c>
      <c r="F199" s="65">
        <f t="shared" si="60"/>
        <v>0.97297297297297303</v>
      </c>
      <c r="G199" s="4">
        <f t="shared" si="61"/>
        <v>25686.486486486487</v>
      </c>
      <c r="H199">
        <v>274</v>
      </c>
      <c r="I199">
        <v>0.57809999999999995</v>
      </c>
      <c r="J199">
        <v>119</v>
      </c>
      <c r="K199">
        <v>505</v>
      </c>
      <c r="L199">
        <f t="shared" si="62"/>
        <v>386</v>
      </c>
      <c r="M199">
        <f t="shared" si="63"/>
        <v>155</v>
      </c>
      <c r="N199" s="66">
        <f t="shared" si="64"/>
        <v>0.42124352331606219</v>
      </c>
      <c r="O199" s="66">
        <v>0.57809999999999995</v>
      </c>
      <c r="P199" s="66">
        <v>119</v>
      </c>
      <c r="Q199" s="67">
        <f t="shared" si="65"/>
        <v>0.1</v>
      </c>
      <c r="R199" s="67">
        <f t="shared" si="66"/>
        <v>0.77146000000000003</v>
      </c>
      <c r="S199" s="68">
        <f t="shared" si="67"/>
        <v>33508.365100000003</v>
      </c>
      <c r="T199" s="68">
        <f t="shared" si="68"/>
        <v>20105.019060000002</v>
      </c>
      <c r="U199">
        <v>119</v>
      </c>
      <c r="V199" s="66">
        <v>482.5</v>
      </c>
      <c r="W199" s="66">
        <v>70.75</v>
      </c>
      <c r="X199" s="66">
        <v>-304.83952489259542</v>
      </c>
      <c r="Y199" s="66">
        <v>294.67149987364166</v>
      </c>
      <c r="Z199" s="66">
        <v>294.67149987364166</v>
      </c>
      <c r="AA199" s="66">
        <v>0.46408601010081174</v>
      </c>
      <c r="AB199" s="66">
        <v>0.48332233160621763</v>
      </c>
      <c r="AC199" s="69">
        <v>51983.780477542867</v>
      </c>
      <c r="AD199" s="70">
        <f t="shared" si="69"/>
        <v>20105.019060000002</v>
      </c>
      <c r="AE199" s="71">
        <v>25686.486486486487</v>
      </c>
      <c r="AF199" s="71">
        <f t="shared" si="70"/>
        <v>-5581.4674264864843</v>
      </c>
      <c r="AH199" s="72">
        <f t="shared" si="71"/>
        <v>5880.4217012089812</v>
      </c>
      <c r="AI199" s="72">
        <f t="shared" si="72"/>
        <v>-39480.421701208979</v>
      </c>
      <c r="AJ199" s="72">
        <f t="shared" si="73"/>
        <v>-15480.421701208981</v>
      </c>
      <c r="AK199" s="73">
        <f t="shared" si="74"/>
        <v>-15480.421701208981</v>
      </c>
      <c r="AL199" s="73">
        <f t="shared" si="75"/>
        <v>-21480.421701208979</v>
      </c>
      <c r="AM199" s="73">
        <f t="shared" si="76"/>
        <v>-45061.889127695467</v>
      </c>
      <c r="AN199" s="73">
        <f t="shared" si="77"/>
        <v>-21061.889127695467</v>
      </c>
      <c r="AO199" s="73">
        <f t="shared" si="78"/>
        <v>-21061.889127695467</v>
      </c>
      <c r="AP199" s="73">
        <f t="shared" si="79"/>
        <v>-27061.889127695464</v>
      </c>
    </row>
    <row r="200" spans="1:42" x14ac:dyDescent="0.25">
      <c r="A200" t="s">
        <v>353</v>
      </c>
      <c r="B200" t="s">
        <v>354</v>
      </c>
      <c r="C200" t="s">
        <v>107</v>
      </c>
      <c r="D200">
        <v>1</v>
      </c>
      <c r="E200">
        <v>1400</v>
      </c>
      <c r="F200" s="65">
        <f t="shared" si="60"/>
        <v>0.97297297297297303</v>
      </c>
      <c r="G200" s="4">
        <f t="shared" si="61"/>
        <v>16345.945945945947</v>
      </c>
      <c r="H200">
        <v>308</v>
      </c>
      <c r="I200">
        <v>0.6</v>
      </c>
      <c r="J200">
        <v>226</v>
      </c>
      <c r="K200">
        <v>368</v>
      </c>
      <c r="L200">
        <f t="shared" si="62"/>
        <v>142</v>
      </c>
      <c r="M200">
        <f t="shared" si="63"/>
        <v>82</v>
      </c>
      <c r="N200" s="66">
        <f t="shared" si="64"/>
        <v>0.56197183098591552</v>
      </c>
      <c r="O200" s="66">
        <v>0.6</v>
      </c>
      <c r="P200" s="66">
        <v>226</v>
      </c>
      <c r="Q200" s="67">
        <f t="shared" si="65"/>
        <v>0.1</v>
      </c>
      <c r="R200" s="67">
        <f t="shared" si="66"/>
        <v>0.77146000000000003</v>
      </c>
      <c r="S200" s="68">
        <f t="shared" si="67"/>
        <v>63637.735400000005</v>
      </c>
      <c r="T200" s="68">
        <f t="shared" si="68"/>
        <v>38182.641240000004</v>
      </c>
      <c r="U200">
        <v>226</v>
      </c>
      <c r="V200" s="66">
        <v>177.5</v>
      </c>
      <c r="W200" s="66">
        <v>208.25</v>
      </c>
      <c r="X200" s="66">
        <v>-112.14303765478898</v>
      </c>
      <c r="Y200" s="66">
        <v>199.5138678291635</v>
      </c>
      <c r="Z200" s="66">
        <v>226</v>
      </c>
      <c r="AA200" s="66">
        <v>0.1</v>
      </c>
      <c r="AB200" s="66">
        <v>0.77146000000000003</v>
      </c>
      <c r="AC200" s="69">
        <v>63637.735400000005</v>
      </c>
      <c r="AD200" s="70">
        <f t="shared" si="69"/>
        <v>38182.641240000004</v>
      </c>
      <c r="AE200" s="71">
        <v>16345.945945945947</v>
      </c>
      <c r="AF200" s="71">
        <f t="shared" si="70"/>
        <v>21836.695294054058</v>
      </c>
      <c r="AH200" s="72">
        <f t="shared" si="71"/>
        <v>9386.0966666666664</v>
      </c>
      <c r="AI200" s="72">
        <f t="shared" si="72"/>
        <v>-42986.096666666665</v>
      </c>
      <c r="AJ200" s="72">
        <f t="shared" si="73"/>
        <v>-18986.096666666665</v>
      </c>
      <c r="AK200" s="73">
        <f t="shared" si="74"/>
        <v>-18986.096666666665</v>
      </c>
      <c r="AL200" s="73">
        <f t="shared" si="75"/>
        <v>-24986.096666666665</v>
      </c>
      <c r="AM200" s="73">
        <f t="shared" si="76"/>
        <v>-21149.401372612607</v>
      </c>
      <c r="AN200" s="73">
        <f t="shared" si="77"/>
        <v>2850.5986273873932</v>
      </c>
      <c r="AO200" s="73">
        <f t="shared" si="78"/>
        <v>2850.5986273873932</v>
      </c>
      <c r="AP200" s="73">
        <f t="shared" si="79"/>
        <v>-3149.4013726126068</v>
      </c>
    </row>
    <row r="201" spans="1:42" x14ac:dyDescent="0.25">
      <c r="A201" t="s">
        <v>355</v>
      </c>
      <c r="B201" t="s">
        <v>354</v>
      </c>
      <c r="C201" t="s">
        <v>107</v>
      </c>
      <c r="D201">
        <v>2</v>
      </c>
      <c r="E201">
        <v>2000</v>
      </c>
      <c r="F201" s="65">
        <f t="shared" si="60"/>
        <v>0.97297297297297303</v>
      </c>
      <c r="G201" s="4">
        <f t="shared" si="61"/>
        <v>23351.351351351354</v>
      </c>
      <c r="H201">
        <v>342</v>
      </c>
      <c r="I201">
        <v>0.39179999999999998</v>
      </c>
      <c r="J201">
        <v>285</v>
      </c>
      <c r="K201">
        <v>428</v>
      </c>
      <c r="L201">
        <f t="shared" si="62"/>
        <v>143</v>
      </c>
      <c r="M201">
        <f t="shared" si="63"/>
        <v>57</v>
      </c>
      <c r="N201" s="66">
        <f t="shared" si="64"/>
        <v>0.4188811188811189</v>
      </c>
      <c r="O201" s="66">
        <v>0.39179999999999998</v>
      </c>
      <c r="P201" s="66">
        <v>285</v>
      </c>
      <c r="Q201" s="67">
        <f t="shared" si="65"/>
        <v>0.1</v>
      </c>
      <c r="R201" s="67">
        <f t="shared" si="66"/>
        <v>0.77146000000000003</v>
      </c>
      <c r="S201" s="68">
        <f t="shared" si="67"/>
        <v>80251.126499999998</v>
      </c>
      <c r="T201" s="68">
        <f t="shared" si="68"/>
        <v>48150.675899999995</v>
      </c>
      <c r="U201">
        <v>285</v>
      </c>
      <c r="V201" s="66">
        <v>178.75</v>
      </c>
      <c r="W201" s="66">
        <v>267.125</v>
      </c>
      <c r="X201" s="66">
        <v>-112.93277735658327</v>
      </c>
      <c r="Y201" s="66">
        <v>229.62312041950972</v>
      </c>
      <c r="Z201" s="66">
        <v>285</v>
      </c>
      <c r="AA201" s="66">
        <v>0.1</v>
      </c>
      <c r="AB201" s="66">
        <v>0.77146000000000003</v>
      </c>
      <c r="AC201" s="69">
        <v>80251.126500000013</v>
      </c>
      <c r="AD201" s="70">
        <f t="shared" si="69"/>
        <v>48150.675899999995</v>
      </c>
      <c r="AE201" s="71">
        <v>23351.351351351354</v>
      </c>
      <c r="AF201" s="71">
        <f t="shared" si="70"/>
        <v>24799.324548648641</v>
      </c>
      <c r="AH201" s="72">
        <f t="shared" si="71"/>
        <v>9386.0966666666664</v>
      </c>
      <c r="AI201" s="72">
        <f t="shared" si="72"/>
        <v>-42986.096666666665</v>
      </c>
      <c r="AJ201" s="72">
        <f t="shared" si="73"/>
        <v>-18986.096666666665</v>
      </c>
      <c r="AK201" s="73">
        <f t="shared" si="74"/>
        <v>-18986.096666666665</v>
      </c>
      <c r="AL201" s="73">
        <f t="shared" si="75"/>
        <v>-24986.096666666665</v>
      </c>
      <c r="AM201" s="73">
        <f t="shared" si="76"/>
        <v>-18186.772118018023</v>
      </c>
      <c r="AN201" s="73">
        <f t="shared" si="77"/>
        <v>5813.2278819819767</v>
      </c>
      <c r="AO201" s="73">
        <f t="shared" si="78"/>
        <v>5813.2278819819767</v>
      </c>
      <c r="AP201" s="73">
        <f t="shared" si="79"/>
        <v>-186.77211801802332</v>
      </c>
    </row>
    <row r="202" spans="1:42" x14ac:dyDescent="0.25">
      <c r="A202" t="s">
        <v>356</v>
      </c>
      <c r="B202" t="s">
        <v>354</v>
      </c>
      <c r="C202" t="s">
        <v>110</v>
      </c>
      <c r="D202">
        <v>1</v>
      </c>
      <c r="E202">
        <v>1600</v>
      </c>
      <c r="F202" s="65">
        <f t="shared" si="60"/>
        <v>0.97297297297297303</v>
      </c>
      <c r="G202" s="4">
        <f t="shared" si="61"/>
        <v>18681.081081081084</v>
      </c>
      <c r="H202">
        <v>174</v>
      </c>
      <c r="I202">
        <v>0.82469999999999999</v>
      </c>
      <c r="J202">
        <v>160</v>
      </c>
      <c r="K202">
        <v>321</v>
      </c>
      <c r="L202">
        <f t="shared" si="62"/>
        <v>161</v>
      </c>
      <c r="M202">
        <f t="shared" si="63"/>
        <v>14</v>
      </c>
      <c r="N202" s="66">
        <f t="shared" si="64"/>
        <v>0.16956521739130437</v>
      </c>
      <c r="O202" s="66">
        <v>0.82469999999999999</v>
      </c>
      <c r="P202" s="66">
        <v>160</v>
      </c>
      <c r="Q202" s="67">
        <f t="shared" si="65"/>
        <v>0.1</v>
      </c>
      <c r="R202" s="67">
        <f t="shared" si="66"/>
        <v>0.77146000000000003</v>
      </c>
      <c r="S202" s="68">
        <f t="shared" si="67"/>
        <v>45053.264000000003</v>
      </c>
      <c r="T202" s="68">
        <f t="shared" si="68"/>
        <v>27031.9584</v>
      </c>
      <c r="U202">
        <v>160</v>
      </c>
      <c r="V202" s="66">
        <v>201.25</v>
      </c>
      <c r="W202" s="66">
        <v>139.875</v>
      </c>
      <c r="X202" s="66">
        <v>-127.14809198888047</v>
      </c>
      <c r="Y202" s="66">
        <v>178.08966704574172</v>
      </c>
      <c r="Z202" s="66">
        <v>178.08966704574172</v>
      </c>
      <c r="AA202" s="66">
        <v>0.18988654432666693</v>
      </c>
      <c r="AB202" s="66">
        <v>0.70032378881987578</v>
      </c>
      <c r="AC202" s="69">
        <v>45522.95708692757</v>
      </c>
      <c r="AD202" s="70">
        <f t="shared" si="69"/>
        <v>27031.9584</v>
      </c>
      <c r="AE202" s="71">
        <v>18681.081081081084</v>
      </c>
      <c r="AF202" s="71">
        <f t="shared" si="70"/>
        <v>8350.877318918916</v>
      </c>
      <c r="AH202" s="72">
        <f t="shared" si="71"/>
        <v>8520.6060973084896</v>
      </c>
      <c r="AI202" s="72">
        <f t="shared" si="72"/>
        <v>-42120.60609730849</v>
      </c>
      <c r="AJ202" s="72">
        <f t="shared" si="73"/>
        <v>-18120.60609730849</v>
      </c>
      <c r="AK202" s="73">
        <f t="shared" si="74"/>
        <v>-18120.60609730849</v>
      </c>
      <c r="AL202" s="73">
        <f t="shared" si="75"/>
        <v>-24120.60609730849</v>
      </c>
      <c r="AM202" s="73">
        <f t="shared" si="76"/>
        <v>-33769.728778389574</v>
      </c>
      <c r="AN202" s="73">
        <f t="shared" si="77"/>
        <v>-9769.7287783895736</v>
      </c>
      <c r="AO202" s="73">
        <f t="shared" si="78"/>
        <v>-9769.7287783895736</v>
      </c>
      <c r="AP202" s="73">
        <f t="shared" si="79"/>
        <v>-15769.728778389574</v>
      </c>
    </row>
    <row r="203" spans="1:42" x14ac:dyDescent="0.25">
      <c r="A203" t="s">
        <v>357</v>
      </c>
      <c r="B203" t="s">
        <v>354</v>
      </c>
      <c r="C203" t="s">
        <v>110</v>
      </c>
      <c r="D203">
        <v>2</v>
      </c>
      <c r="E203">
        <v>1900</v>
      </c>
      <c r="F203" s="65">
        <f t="shared" si="60"/>
        <v>0.97297297297297303</v>
      </c>
      <c r="G203" s="4">
        <f t="shared" si="61"/>
        <v>22183.783783783783</v>
      </c>
      <c r="H203">
        <v>308</v>
      </c>
      <c r="I203">
        <v>0.21640000000000001</v>
      </c>
      <c r="J203">
        <v>168</v>
      </c>
      <c r="K203">
        <v>364</v>
      </c>
      <c r="L203">
        <f t="shared" si="62"/>
        <v>196</v>
      </c>
      <c r="M203">
        <f t="shared" si="63"/>
        <v>140</v>
      </c>
      <c r="N203" s="66">
        <f t="shared" si="64"/>
        <v>0.67142857142857137</v>
      </c>
      <c r="O203" s="66">
        <v>0.21640000000000001</v>
      </c>
      <c r="P203" s="66">
        <v>168</v>
      </c>
      <c r="Q203" s="67">
        <f t="shared" si="65"/>
        <v>0.1</v>
      </c>
      <c r="R203" s="67">
        <f t="shared" si="66"/>
        <v>0.77146000000000003</v>
      </c>
      <c r="S203" s="68">
        <f t="shared" si="67"/>
        <v>47305.927200000006</v>
      </c>
      <c r="T203" s="68">
        <f t="shared" si="68"/>
        <v>28383.556320000003</v>
      </c>
      <c r="U203">
        <v>168</v>
      </c>
      <c r="V203" s="66">
        <v>245</v>
      </c>
      <c r="W203" s="66">
        <v>143.5</v>
      </c>
      <c r="X203" s="66">
        <v>-154.78898155168056</v>
      </c>
      <c r="Y203" s="66">
        <v>203.41350770785948</v>
      </c>
      <c r="Z203" s="66">
        <v>203.41350770785948</v>
      </c>
      <c r="AA203" s="66">
        <v>0.24454492941983461</v>
      </c>
      <c r="AB203" s="66">
        <v>0.65706714285714285</v>
      </c>
      <c r="AC203" s="69">
        <v>48784.561299775713</v>
      </c>
      <c r="AD203" s="70">
        <f t="shared" si="69"/>
        <v>28383.556320000003</v>
      </c>
      <c r="AE203" s="71">
        <v>22183.783783783783</v>
      </c>
      <c r="AF203" s="71">
        <f t="shared" si="70"/>
        <v>6199.77253621622</v>
      </c>
      <c r="AH203" s="72">
        <f t="shared" si="71"/>
        <v>7994.3169047619049</v>
      </c>
      <c r="AI203" s="72">
        <f t="shared" si="72"/>
        <v>-41594.316904761901</v>
      </c>
      <c r="AJ203" s="72">
        <f t="shared" si="73"/>
        <v>-17594.316904761905</v>
      </c>
      <c r="AK203" s="73">
        <f t="shared" si="74"/>
        <v>-17594.316904761905</v>
      </c>
      <c r="AL203" s="73">
        <f t="shared" si="75"/>
        <v>-23594.316904761905</v>
      </c>
      <c r="AM203" s="73">
        <f t="shared" si="76"/>
        <v>-35394.544368545685</v>
      </c>
      <c r="AN203" s="73">
        <f t="shared" si="77"/>
        <v>-11394.544368545685</v>
      </c>
      <c r="AO203" s="73">
        <f t="shared" si="78"/>
        <v>-11394.544368545685</v>
      </c>
      <c r="AP203" s="73">
        <f t="shared" si="79"/>
        <v>-17394.544368545685</v>
      </c>
    </row>
    <row r="204" spans="1:42" x14ac:dyDescent="0.25">
      <c r="A204" t="s">
        <v>358</v>
      </c>
      <c r="B204" t="s">
        <v>359</v>
      </c>
      <c r="C204" t="s">
        <v>107</v>
      </c>
      <c r="D204">
        <v>1</v>
      </c>
      <c r="E204">
        <v>700</v>
      </c>
      <c r="F204" s="65">
        <f t="shared" si="60"/>
        <v>0.97297297297297303</v>
      </c>
      <c r="G204" s="4">
        <f t="shared" si="61"/>
        <v>8172.9729729729734</v>
      </c>
      <c r="H204">
        <v>363</v>
      </c>
      <c r="I204">
        <v>0.13969999999999999</v>
      </c>
      <c r="J204">
        <v>215</v>
      </c>
      <c r="K204">
        <v>377</v>
      </c>
      <c r="L204">
        <f t="shared" si="62"/>
        <v>162</v>
      </c>
      <c r="M204">
        <f t="shared" si="63"/>
        <v>148</v>
      </c>
      <c r="N204" s="66">
        <f t="shared" si="64"/>
        <v>0.83086419753086416</v>
      </c>
      <c r="O204" s="66">
        <v>0.13969999999999999</v>
      </c>
      <c r="P204" s="66">
        <v>215</v>
      </c>
      <c r="Q204" s="67">
        <f t="shared" si="65"/>
        <v>0.1</v>
      </c>
      <c r="R204" s="67">
        <f t="shared" si="66"/>
        <v>0.77146000000000003</v>
      </c>
      <c r="S204" s="68">
        <f t="shared" si="67"/>
        <v>60540.323500000006</v>
      </c>
      <c r="T204" s="68">
        <f t="shared" si="68"/>
        <v>36324.194100000001</v>
      </c>
      <c r="U204">
        <v>215</v>
      </c>
      <c r="V204" s="66">
        <v>202.5</v>
      </c>
      <c r="W204" s="66">
        <v>194.75</v>
      </c>
      <c r="X204" s="66">
        <v>-127.93783169067476</v>
      </c>
      <c r="Y204" s="66">
        <v>206.19891963608794</v>
      </c>
      <c r="Z204" s="66">
        <v>215</v>
      </c>
      <c r="AA204" s="66">
        <v>0.1</v>
      </c>
      <c r="AB204" s="66">
        <v>0.77146000000000003</v>
      </c>
      <c r="AC204" s="69">
        <v>60540.323499999999</v>
      </c>
      <c r="AD204" s="70">
        <f t="shared" si="69"/>
        <v>36324.194100000001</v>
      </c>
      <c r="AE204" s="71">
        <v>8172.9729729729734</v>
      </c>
      <c r="AF204" s="71">
        <f t="shared" si="70"/>
        <v>28151.221127027027</v>
      </c>
      <c r="AH204" s="72">
        <f t="shared" si="71"/>
        <v>9386.0966666666664</v>
      </c>
      <c r="AI204" s="72">
        <f t="shared" si="72"/>
        <v>-42986.096666666665</v>
      </c>
      <c r="AJ204" s="72">
        <f t="shared" si="73"/>
        <v>-18986.096666666665</v>
      </c>
      <c r="AK204" s="73">
        <f t="shared" si="74"/>
        <v>-18986.096666666665</v>
      </c>
      <c r="AL204" s="73">
        <f t="shared" si="75"/>
        <v>-24986.096666666665</v>
      </c>
      <c r="AM204" s="73">
        <f t="shared" si="76"/>
        <v>-14834.875539639637</v>
      </c>
      <c r="AN204" s="73">
        <f t="shared" si="77"/>
        <v>9165.1244603603627</v>
      </c>
      <c r="AO204" s="73">
        <f t="shared" si="78"/>
        <v>9165.1244603603627</v>
      </c>
      <c r="AP204" s="73">
        <f t="shared" si="79"/>
        <v>3165.1244603603627</v>
      </c>
    </row>
    <row r="205" spans="1:42" x14ac:dyDescent="0.25">
      <c r="A205" t="s">
        <v>360</v>
      </c>
      <c r="B205" t="s">
        <v>359</v>
      </c>
      <c r="C205" t="s">
        <v>107</v>
      </c>
      <c r="D205">
        <v>2</v>
      </c>
      <c r="E205">
        <v>1000</v>
      </c>
      <c r="F205" s="65">
        <f t="shared" si="60"/>
        <v>0.97297297297297303</v>
      </c>
      <c r="G205" s="4">
        <f t="shared" si="61"/>
        <v>11675.675675675677</v>
      </c>
      <c r="H205">
        <v>301</v>
      </c>
      <c r="I205">
        <v>0.46850000000000003</v>
      </c>
      <c r="J205">
        <v>202</v>
      </c>
      <c r="K205">
        <v>374</v>
      </c>
      <c r="L205">
        <f t="shared" si="62"/>
        <v>172</v>
      </c>
      <c r="M205">
        <f t="shared" si="63"/>
        <v>99</v>
      </c>
      <c r="N205" s="66">
        <f t="shared" si="64"/>
        <v>0.56046511627906981</v>
      </c>
      <c r="O205" s="66">
        <v>0.46850000000000003</v>
      </c>
      <c r="P205" s="66">
        <v>202</v>
      </c>
      <c r="Q205" s="67">
        <f t="shared" si="65"/>
        <v>0.1</v>
      </c>
      <c r="R205" s="67">
        <f t="shared" si="66"/>
        <v>0.77146000000000003</v>
      </c>
      <c r="S205" s="68">
        <f t="shared" si="67"/>
        <v>56879.745800000004</v>
      </c>
      <c r="T205" s="68">
        <f t="shared" si="68"/>
        <v>34127.847480000004</v>
      </c>
      <c r="U205">
        <v>202</v>
      </c>
      <c r="V205" s="66">
        <v>215</v>
      </c>
      <c r="W205" s="66">
        <v>180.5</v>
      </c>
      <c r="X205" s="66">
        <v>-135.83522870861765</v>
      </c>
      <c r="Y205" s="66">
        <v>205.79144553955018</v>
      </c>
      <c r="Z205" s="66">
        <v>205.79144553955018</v>
      </c>
      <c r="AA205" s="66">
        <v>0.11763463041651247</v>
      </c>
      <c r="AB205" s="66">
        <v>0.75750395348837207</v>
      </c>
      <c r="AC205" s="69">
        <v>56899.05926045814</v>
      </c>
      <c r="AD205" s="70">
        <f t="shared" si="69"/>
        <v>34127.847480000004</v>
      </c>
      <c r="AE205" s="71">
        <v>11675.675675675677</v>
      </c>
      <c r="AF205" s="71">
        <f t="shared" si="70"/>
        <v>22452.171804324327</v>
      </c>
      <c r="AH205" s="72">
        <f t="shared" si="71"/>
        <v>9216.2981007751932</v>
      </c>
      <c r="AI205" s="72">
        <f t="shared" si="72"/>
        <v>-42816.298100775195</v>
      </c>
      <c r="AJ205" s="72">
        <f t="shared" si="73"/>
        <v>-18816.298100775195</v>
      </c>
      <c r="AK205" s="73">
        <f t="shared" si="74"/>
        <v>-18816.298100775195</v>
      </c>
      <c r="AL205" s="73">
        <f t="shared" si="75"/>
        <v>-24816.298100775195</v>
      </c>
      <c r="AM205" s="73">
        <f t="shared" si="76"/>
        <v>-20364.126296450868</v>
      </c>
      <c r="AN205" s="73">
        <f t="shared" si="77"/>
        <v>3635.8737035491322</v>
      </c>
      <c r="AO205" s="73">
        <f t="shared" si="78"/>
        <v>3635.8737035491322</v>
      </c>
      <c r="AP205" s="73">
        <f t="shared" si="79"/>
        <v>-2364.1262964508678</v>
      </c>
    </row>
    <row r="206" spans="1:42" x14ac:dyDescent="0.25">
      <c r="A206" t="s">
        <v>361</v>
      </c>
      <c r="B206" t="s">
        <v>359</v>
      </c>
      <c r="C206" t="s">
        <v>110</v>
      </c>
      <c r="D206">
        <v>1</v>
      </c>
      <c r="E206">
        <v>600</v>
      </c>
      <c r="F206" s="65">
        <f t="shared" si="60"/>
        <v>0.97297297297297303</v>
      </c>
      <c r="G206" s="4">
        <f t="shared" si="61"/>
        <v>7005.4054054054059</v>
      </c>
      <c r="H206">
        <v>182</v>
      </c>
      <c r="I206">
        <v>0.43840000000000001</v>
      </c>
      <c r="J206">
        <v>132</v>
      </c>
      <c r="K206">
        <v>226</v>
      </c>
      <c r="L206">
        <f t="shared" si="62"/>
        <v>94</v>
      </c>
      <c r="M206">
        <f t="shared" si="63"/>
        <v>50</v>
      </c>
      <c r="N206" s="66">
        <f t="shared" si="64"/>
        <v>0.52553191489361706</v>
      </c>
      <c r="O206" s="66">
        <v>0.43840000000000001</v>
      </c>
      <c r="P206" s="66">
        <v>132</v>
      </c>
      <c r="Q206" s="67">
        <f t="shared" si="65"/>
        <v>0.1</v>
      </c>
      <c r="R206" s="67">
        <f t="shared" si="66"/>
        <v>0.77146000000000003</v>
      </c>
      <c r="S206" s="68">
        <f t="shared" si="67"/>
        <v>37168.942800000004</v>
      </c>
      <c r="T206" s="68">
        <f t="shared" si="68"/>
        <v>22301.365680000003</v>
      </c>
      <c r="U206">
        <v>132</v>
      </c>
      <c r="V206" s="66">
        <v>117.5</v>
      </c>
      <c r="W206" s="66">
        <v>120.25</v>
      </c>
      <c r="X206" s="66">
        <v>-74.235531968663125</v>
      </c>
      <c r="Y206" s="66">
        <v>123.26974349254485</v>
      </c>
      <c r="Z206" s="66">
        <v>132</v>
      </c>
      <c r="AA206" s="66">
        <v>0.1</v>
      </c>
      <c r="AB206" s="66">
        <v>0.77146000000000003</v>
      </c>
      <c r="AC206" s="69">
        <v>37168.942800000004</v>
      </c>
      <c r="AD206" s="70">
        <f t="shared" si="69"/>
        <v>22301.365680000003</v>
      </c>
      <c r="AE206" s="71">
        <v>7005.4054054054059</v>
      </c>
      <c r="AF206" s="71">
        <f t="shared" si="70"/>
        <v>15295.960274594596</v>
      </c>
      <c r="AH206" s="72">
        <f t="shared" si="71"/>
        <v>9386.0966666666664</v>
      </c>
      <c r="AI206" s="72">
        <f t="shared" si="72"/>
        <v>-42986.096666666665</v>
      </c>
      <c r="AJ206" s="72">
        <f t="shared" si="73"/>
        <v>-18986.096666666665</v>
      </c>
      <c r="AK206" s="73">
        <f t="shared" si="74"/>
        <v>-18986.096666666665</v>
      </c>
      <c r="AL206" s="73">
        <f t="shared" si="75"/>
        <v>-24986.096666666665</v>
      </c>
      <c r="AM206" s="73">
        <f t="shared" si="76"/>
        <v>-27690.136392072069</v>
      </c>
      <c r="AN206" s="73">
        <f t="shared" si="77"/>
        <v>-3690.1363920720687</v>
      </c>
      <c r="AO206" s="73">
        <f t="shared" si="78"/>
        <v>-3690.1363920720687</v>
      </c>
      <c r="AP206" s="73">
        <f t="shared" si="79"/>
        <v>-9690.1363920720687</v>
      </c>
    </row>
    <row r="207" spans="1:42" x14ac:dyDescent="0.25">
      <c r="A207" t="s">
        <v>362</v>
      </c>
      <c r="B207" t="s">
        <v>359</v>
      </c>
      <c r="C207" t="s">
        <v>110</v>
      </c>
      <c r="D207">
        <v>2</v>
      </c>
      <c r="E207">
        <v>800</v>
      </c>
      <c r="F207" s="65">
        <f t="shared" si="60"/>
        <v>0.97297297297297303</v>
      </c>
      <c r="G207" s="4">
        <f t="shared" si="61"/>
        <v>9340.5405405405418</v>
      </c>
      <c r="H207">
        <v>241</v>
      </c>
      <c r="I207">
        <v>0.53149999999999997</v>
      </c>
      <c r="J207">
        <v>157</v>
      </c>
      <c r="K207">
        <v>340</v>
      </c>
      <c r="L207">
        <f t="shared" si="62"/>
        <v>183</v>
      </c>
      <c r="M207">
        <f t="shared" si="63"/>
        <v>84</v>
      </c>
      <c r="N207" s="66">
        <f t="shared" si="64"/>
        <v>0.46721311475409844</v>
      </c>
      <c r="O207" s="66">
        <v>0.53149999999999997</v>
      </c>
      <c r="P207" s="66">
        <v>157</v>
      </c>
      <c r="Q207" s="67">
        <f t="shared" si="65"/>
        <v>0.1</v>
      </c>
      <c r="R207" s="67">
        <f t="shared" si="66"/>
        <v>0.77146000000000003</v>
      </c>
      <c r="S207" s="68">
        <f t="shared" si="67"/>
        <v>44208.515299999999</v>
      </c>
      <c r="T207" s="68">
        <f t="shared" si="68"/>
        <v>26525.109179999999</v>
      </c>
      <c r="U207">
        <v>157</v>
      </c>
      <c r="V207" s="66">
        <v>228.75</v>
      </c>
      <c r="W207" s="66">
        <v>134.125</v>
      </c>
      <c r="X207" s="66">
        <v>-144.52236542835482</v>
      </c>
      <c r="Y207" s="66">
        <v>189.99322403335862</v>
      </c>
      <c r="Z207" s="66">
        <v>189.99322403335862</v>
      </c>
      <c r="AA207" s="66">
        <v>0.24423267336987373</v>
      </c>
      <c r="AB207" s="66">
        <v>0.65731426229508194</v>
      </c>
      <c r="AC207" s="69">
        <v>45583.118402241242</v>
      </c>
      <c r="AD207" s="70">
        <f t="shared" si="69"/>
        <v>26525.109179999999</v>
      </c>
      <c r="AE207" s="71">
        <v>9340.5405405405418</v>
      </c>
      <c r="AF207" s="71">
        <f t="shared" si="70"/>
        <v>17184.56863945946</v>
      </c>
      <c r="AH207" s="72">
        <f t="shared" si="71"/>
        <v>7997.3235245901633</v>
      </c>
      <c r="AI207" s="72">
        <f t="shared" si="72"/>
        <v>-41597.32352459016</v>
      </c>
      <c r="AJ207" s="72">
        <f t="shared" si="73"/>
        <v>-17597.323524590163</v>
      </c>
      <c r="AK207" s="73">
        <f t="shared" si="74"/>
        <v>-17597.323524590163</v>
      </c>
      <c r="AL207" s="73">
        <f t="shared" si="75"/>
        <v>-23597.323524590163</v>
      </c>
      <c r="AM207" s="73">
        <f t="shared" si="76"/>
        <v>-24412.7548851307</v>
      </c>
      <c r="AN207" s="73">
        <f t="shared" si="77"/>
        <v>-412.75488513070377</v>
      </c>
      <c r="AO207" s="73">
        <f t="shared" si="78"/>
        <v>-412.75488513070377</v>
      </c>
      <c r="AP207" s="73">
        <f t="shared" si="79"/>
        <v>-6412.7548851307038</v>
      </c>
    </row>
    <row r="208" spans="1:42" x14ac:dyDescent="0.25">
      <c r="A208" t="s">
        <v>363</v>
      </c>
      <c r="B208" t="s">
        <v>364</v>
      </c>
      <c r="C208" t="s">
        <v>107</v>
      </c>
      <c r="D208">
        <v>1</v>
      </c>
      <c r="E208">
        <v>1000</v>
      </c>
      <c r="F208" s="65">
        <f t="shared" si="60"/>
        <v>0.97297297297297303</v>
      </c>
      <c r="G208" s="4">
        <f t="shared" si="61"/>
        <v>11675.675675675677</v>
      </c>
      <c r="H208">
        <v>266</v>
      </c>
      <c r="I208">
        <v>0.52049999999999996</v>
      </c>
      <c r="J208">
        <v>84</v>
      </c>
      <c r="K208">
        <v>376</v>
      </c>
      <c r="L208">
        <f t="shared" si="62"/>
        <v>292</v>
      </c>
      <c r="M208">
        <f t="shared" si="63"/>
        <v>182</v>
      </c>
      <c r="N208" s="66">
        <f t="shared" si="64"/>
        <v>0.59863013698630141</v>
      </c>
      <c r="O208" s="66">
        <v>0.52049999999999996</v>
      </c>
      <c r="P208" s="66">
        <v>100</v>
      </c>
      <c r="Q208" s="67">
        <f t="shared" si="65"/>
        <v>0.14383561643835618</v>
      </c>
      <c r="R208" s="67">
        <f t="shared" si="66"/>
        <v>0.73676849315068493</v>
      </c>
      <c r="S208" s="68">
        <f t="shared" si="67"/>
        <v>26892.05</v>
      </c>
      <c r="T208" s="68">
        <f t="shared" si="68"/>
        <v>16135.23</v>
      </c>
      <c r="U208">
        <v>84</v>
      </c>
      <c r="V208" s="66">
        <v>365</v>
      </c>
      <c r="W208" s="66">
        <v>47.5</v>
      </c>
      <c r="X208" s="66">
        <v>-230.60399292393228</v>
      </c>
      <c r="Y208" s="66">
        <v>219.90175638109682</v>
      </c>
      <c r="Z208" s="66">
        <v>219.90175638109682</v>
      </c>
      <c r="AA208" s="66">
        <v>0.47233357912629265</v>
      </c>
      <c r="AB208" s="66">
        <v>0.47679520547945203</v>
      </c>
      <c r="AC208" s="69">
        <v>38269.557638441373</v>
      </c>
      <c r="AD208" s="70">
        <f t="shared" si="69"/>
        <v>16135.23</v>
      </c>
      <c r="AE208" s="71">
        <v>11675.675675675677</v>
      </c>
      <c r="AF208" s="71">
        <f t="shared" si="70"/>
        <v>4459.5543243243228</v>
      </c>
      <c r="AH208" s="72">
        <f t="shared" si="71"/>
        <v>5801.0083333333332</v>
      </c>
      <c r="AI208" s="72">
        <f t="shared" si="72"/>
        <v>-39401.008333333331</v>
      </c>
      <c r="AJ208" s="72">
        <f t="shared" si="73"/>
        <v>-15401.008333333333</v>
      </c>
      <c r="AK208" s="73">
        <f t="shared" si="74"/>
        <v>-15401.008333333333</v>
      </c>
      <c r="AL208" s="73">
        <f t="shared" si="75"/>
        <v>-21401.008333333331</v>
      </c>
      <c r="AM208" s="73">
        <f t="shared" si="76"/>
        <v>-34941.454009009009</v>
      </c>
      <c r="AN208" s="73">
        <f t="shared" si="77"/>
        <v>-10941.45400900901</v>
      </c>
      <c r="AO208" s="73">
        <f t="shared" si="78"/>
        <v>-10941.45400900901</v>
      </c>
      <c r="AP208" s="73">
        <f t="shared" si="79"/>
        <v>-16941.454009009009</v>
      </c>
    </row>
    <row r="209" spans="1:42" x14ac:dyDescent="0.25">
      <c r="A209" t="s">
        <v>365</v>
      </c>
      <c r="B209" t="s">
        <v>364</v>
      </c>
      <c r="C209" t="s">
        <v>107</v>
      </c>
      <c r="D209">
        <v>2</v>
      </c>
      <c r="E209">
        <v>1200</v>
      </c>
      <c r="F209" s="65">
        <f t="shared" si="60"/>
        <v>0.97297297297297303</v>
      </c>
      <c r="G209" s="4">
        <f t="shared" si="61"/>
        <v>14010.810810810812</v>
      </c>
      <c r="H209">
        <v>442</v>
      </c>
      <c r="I209">
        <v>0.1288</v>
      </c>
      <c r="J209">
        <v>109</v>
      </c>
      <c r="K209">
        <v>490</v>
      </c>
      <c r="L209">
        <f t="shared" si="62"/>
        <v>381</v>
      </c>
      <c r="M209">
        <f t="shared" si="63"/>
        <v>333</v>
      </c>
      <c r="N209" s="66">
        <f t="shared" si="64"/>
        <v>0.79921259842519687</v>
      </c>
      <c r="O209" s="66">
        <v>0.1288</v>
      </c>
      <c r="P209" s="66">
        <v>109</v>
      </c>
      <c r="Q209" s="67">
        <f t="shared" si="65"/>
        <v>0.1</v>
      </c>
      <c r="R209" s="67">
        <f t="shared" si="66"/>
        <v>0.77146000000000003</v>
      </c>
      <c r="S209" s="68">
        <f t="shared" si="67"/>
        <v>30692.536100000001</v>
      </c>
      <c r="T209" s="68">
        <f t="shared" si="68"/>
        <v>18415.521659999999</v>
      </c>
      <c r="U209">
        <v>109</v>
      </c>
      <c r="V209" s="66">
        <v>476.25</v>
      </c>
      <c r="W209" s="66">
        <v>61.375</v>
      </c>
      <c r="X209" s="66">
        <v>-300.89082638362396</v>
      </c>
      <c r="Y209" s="66">
        <v>286.62523692191053</v>
      </c>
      <c r="Z209" s="66">
        <v>286.62523692191053</v>
      </c>
      <c r="AA209" s="66">
        <v>0.47296637673891972</v>
      </c>
      <c r="AB209" s="66">
        <v>0.47629440944881896</v>
      </c>
      <c r="AC209" s="69">
        <v>49829.069252789952</v>
      </c>
      <c r="AD209" s="70">
        <f t="shared" si="69"/>
        <v>18415.521659999999</v>
      </c>
      <c r="AE209" s="71">
        <v>14010.810810810812</v>
      </c>
      <c r="AF209" s="71">
        <f t="shared" si="70"/>
        <v>4404.7108491891868</v>
      </c>
      <c r="AH209" s="72">
        <f t="shared" si="71"/>
        <v>5794.9153149606309</v>
      </c>
      <c r="AI209" s="72">
        <f t="shared" si="72"/>
        <v>-39394.915314960628</v>
      </c>
      <c r="AJ209" s="72">
        <f t="shared" si="73"/>
        <v>-15394.915314960632</v>
      </c>
      <c r="AK209" s="73">
        <f t="shared" si="74"/>
        <v>-15394.915314960632</v>
      </c>
      <c r="AL209" s="73">
        <f t="shared" si="75"/>
        <v>-21394.915314960632</v>
      </c>
      <c r="AM209" s="73">
        <f t="shared" si="76"/>
        <v>-34990.204465771443</v>
      </c>
      <c r="AN209" s="73">
        <f t="shared" si="77"/>
        <v>-10990.204465771445</v>
      </c>
      <c r="AO209" s="73">
        <f t="shared" si="78"/>
        <v>-10990.204465771445</v>
      </c>
      <c r="AP209" s="73">
        <f t="shared" si="79"/>
        <v>-16990.204465771443</v>
      </c>
    </row>
    <row r="210" spans="1:42" x14ac:dyDescent="0.25">
      <c r="A210" t="s">
        <v>366</v>
      </c>
      <c r="B210" t="s">
        <v>364</v>
      </c>
      <c r="C210" t="s">
        <v>110</v>
      </c>
      <c r="D210">
        <v>1</v>
      </c>
      <c r="E210">
        <v>700</v>
      </c>
      <c r="F210" s="65">
        <f t="shared" si="60"/>
        <v>0.97297297297297303</v>
      </c>
      <c r="G210" s="4">
        <f t="shared" si="61"/>
        <v>8172.9729729729734</v>
      </c>
      <c r="H210">
        <v>212</v>
      </c>
      <c r="I210">
        <v>0.50139999999999996</v>
      </c>
      <c r="J210">
        <v>94</v>
      </c>
      <c r="K210">
        <v>356</v>
      </c>
      <c r="L210">
        <f t="shared" si="62"/>
        <v>262</v>
      </c>
      <c r="M210">
        <f t="shared" si="63"/>
        <v>118</v>
      </c>
      <c r="N210" s="66">
        <f t="shared" si="64"/>
        <v>0.46030534351145036</v>
      </c>
      <c r="O210" s="66">
        <v>0.50139999999999996</v>
      </c>
      <c r="P210" s="66">
        <v>100</v>
      </c>
      <c r="Q210" s="67">
        <f t="shared" si="65"/>
        <v>0.1183206106870229</v>
      </c>
      <c r="R210" s="67">
        <f t="shared" si="66"/>
        <v>0.75696106870229007</v>
      </c>
      <c r="S210" s="68">
        <f t="shared" si="67"/>
        <v>27629.079007633587</v>
      </c>
      <c r="T210" s="68">
        <f t="shared" si="68"/>
        <v>16577.447404580151</v>
      </c>
      <c r="U210">
        <v>94</v>
      </c>
      <c r="V210" s="66">
        <v>327.5</v>
      </c>
      <c r="W210" s="66">
        <v>61.25</v>
      </c>
      <c r="X210" s="66">
        <v>-206.9118018701036</v>
      </c>
      <c r="Y210" s="66">
        <v>206.62417867071014</v>
      </c>
      <c r="Z210" s="66">
        <v>206.62417867071014</v>
      </c>
      <c r="AA210" s="66">
        <v>0.44389062189529815</v>
      </c>
      <c r="AB210" s="66">
        <v>0.49930496183206108</v>
      </c>
      <c r="AC210" s="69">
        <v>37656.494340337362</v>
      </c>
      <c r="AD210" s="70">
        <f t="shared" si="69"/>
        <v>16577.447404580151</v>
      </c>
      <c r="AE210" s="71">
        <v>8172.9729729729734</v>
      </c>
      <c r="AF210" s="71">
        <f t="shared" si="70"/>
        <v>8404.4744316071774</v>
      </c>
      <c r="AH210" s="72">
        <f t="shared" si="71"/>
        <v>6074.8770356234099</v>
      </c>
      <c r="AI210" s="72">
        <f t="shared" si="72"/>
        <v>-39674.877035623409</v>
      </c>
      <c r="AJ210" s="72">
        <f t="shared" si="73"/>
        <v>-15674.877035623409</v>
      </c>
      <c r="AK210" s="73">
        <f t="shared" si="74"/>
        <v>-15674.877035623409</v>
      </c>
      <c r="AL210" s="73">
        <f t="shared" si="75"/>
        <v>-21674.877035623409</v>
      </c>
      <c r="AM210" s="73">
        <f t="shared" si="76"/>
        <v>-31270.402604016232</v>
      </c>
      <c r="AN210" s="73">
        <f t="shared" si="77"/>
        <v>-7270.4026040162316</v>
      </c>
      <c r="AO210" s="73">
        <f t="shared" si="78"/>
        <v>-7270.4026040162316</v>
      </c>
      <c r="AP210" s="73">
        <f t="shared" si="79"/>
        <v>-13270.402604016232</v>
      </c>
    </row>
    <row r="211" spans="1:42" x14ac:dyDescent="0.25">
      <c r="A211" t="s">
        <v>367</v>
      </c>
      <c r="B211" t="s">
        <v>364</v>
      </c>
      <c r="C211" t="s">
        <v>110</v>
      </c>
      <c r="D211">
        <v>2</v>
      </c>
      <c r="E211">
        <v>900</v>
      </c>
      <c r="F211" s="65">
        <f t="shared" si="60"/>
        <v>0.97297297297297303</v>
      </c>
      <c r="G211" s="4">
        <f t="shared" si="61"/>
        <v>10508.108108108108</v>
      </c>
      <c r="H211">
        <v>340</v>
      </c>
      <c r="I211">
        <v>0.30680000000000002</v>
      </c>
      <c r="J211">
        <v>69</v>
      </c>
      <c r="K211">
        <v>485</v>
      </c>
      <c r="L211">
        <f t="shared" si="62"/>
        <v>416</v>
      </c>
      <c r="M211">
        <f t="shared" si="63"/>
        <v>271</v>
      </c>
      <c r="N211" s="66">
        <f t="shared" si="64"/>
        <v>0.62115384615384617</v>
      </c>
      <c r="O211" s="66">
        <v>0.30680000000000002</v>
      </c>
      <c r="P211" s="66">
        <v>100</v>
      </c>
      <c r="Q211" s="67">
        <f t="shared" si="65"/>
        <v>0.15961538461538463</v>
      </c>
      <c r="R211" s="67">
        <f t="shared" si="66"/>
        <v>0.72428038461538469</v>
      </c>
      <c r="S211" s="68">
        <f t="shared" si="67"/>
        <v>26436.234038461542</v>
      </c>
      <c r="T211" s="68">
        <f t="shared" si="68"/>
        <v>15861.740423076924</v>
      </c>
      <c r="U211">
        <v>69</v>
      </c>
      <c r="V211" s="66">
        <v>520</v>
      </c>
      <c r="W211" s="66">
        <v>17</v>
      </c>
      <c r="X211" s="66">
        <v>-328.53171594642407</v>
      </c>
      <c r="Y211" s="66">
        <v>287.94907758402832</v>
      </c>
      <c r="Z211" s="66">
        <v>287.94907758402832</v>
      </c>
      <c r="AA211" s="66">
        <v>0.52105591843082366</v>
      </c>
      <c r="AB211" s="66">
        <v>0.43823634615384616</v>
      </c>
      <c r="AC211" s="69">
        <v>46059.259348160151</v>
      </c>
      <c r="AD211" s="70">
        <f t="shared" si="69"/>
        <v>15861.740423076924</v>
      </c>
      <c r="AE211" s="71">
        <v>10508.108108108108</v>
      </c>
      <c r="AF211" s="71">
        <f t="shared" si="70"/>
        <v>5353.632314968816</v>
      </c>
      <c r="AH211" s="72">
        <f t="shared" si="71"/>
        <v>5331.8755448717948</v>
      </c>
      <c r="AI211" s="72">
        <f t="shared" si="72"/>
        <v>-38931.875544871793</v>
      </c>
      <c r="AJ211" s="72">
        <f t="shared" si="73"/>
        <v>-14931.875544871795</v>
      </c>
      <c r="AK211" s="73">
        <f t="shared" si="74"/>
        <v>-14931.875544871795</v>
      </c>
      <c r="AL211" s="73">
        <f t="shared" si="75"/>
        <v>-20931.875544871793</v>
      </c>
      <c r="AM211" s="73">
        <f t="shared" si="76"/>
        <v>-33578.243229902975</v>
      </c>
      <c r="AN211" s="73">
        <f t="shared" si="77"/>
        <v>-9578.2432299029788</v>
      </c>
      <c r="AO211" s="73">
        <f t="shared" si="78"/>
        <v>-9578.2432299029788</v>
      </c>
      <c r="AP211" s="73">
        <f t="shared" si="79"/>
        <v>-15578.243229902977</v>
      </c>
    </row>
    <row r="212" spans="1:42" x14ac:dyDescent="0.25">
      <c r="A212" t="s">
        <v>368</v>
      </c>
      <c r="B212" t="s">
        <v>369</v>
      </c>
      <c r="C212" t="s">
        <v>107</v>
      </c>
      <c r="D212">
        <v>1</v>
      </c>
      <c r="E212">
        <v>2500</v>
      </c>
      <c r="F212" s="65">
        <f t="shared" si="60"/>
        <v>0.97297297297297303</v>
      </c>
      <c r="G212" s="4">
        <f t="shared" si="61"/>
        <v>29189.18918918919</v>
      </c>
      <c r="H212">
        <v>393</v>
      </c>
      <c r="I212">
        <v>0.62190000000000001</v>
      </c>
      <c r="J212">
        <v>189</v>
      </c>
      <c r="K212">
        <v>588</v>
      </c>
      <c r="L212">
        <f t="shared" si="62"/>
        <v>399</v>
      </c>
      <c r="M212">
        <f t="shared" si="63"/>
        <v>204</v>
      </c>
      <c r="N212" s="66">
        <f t="shared" si="64"/>
        <v>0.50902255639097749</v>
      </c>
      <c r="O212" s="66">
        <v>0.62190000000000001</v>
      </c>
      <c r="P212" s="66">
        <v>189</v>
      </c>
      <c r="Q212" s="67">
        <f t="shared" si="65"/>
        <v>0.1</v>
      </c>
      <c r="R212" s="67">
        <f t="shared" si="66"/>
        <v>0.77146000000000003</v>
      </c>
      <c r="S212" s="68">
        <f t="shared" si="67"/>
        <v>53219.168100000003</v>
      </c>
      <c r="T212" s="68">
        <f t="shared" si="68"/>
        <v>31931.50086</v>
      </c>
      <c r="U212">
        <v>189</v>
      </c>
      <c r="V212" s="66">
        <v>498.75</v>
      </c>
      <c r="W212" s="66">
        <v>139.125</v>
      </c>
      <c r="X212" s="66">
        <v>-315.10614101592114</v>
      </c>
      <c r="Y212" s="66">
        <v>337.59178354814253</v>
      </c>
      <c r="Z212" s="66">
        <v>337.59178354814253</v>
      </c>
      <c r="AA212" s="66">
        <v>0.3979283880664512</v>
      </c>
      <c r="AB212" s="66">
        <v>0.53567947368421054</v>
      </c>
      <c r="AC212" s="69">
        <v>66006.960959881762</v>
      </c>
      <c r="AD212" s="70">
        <f t="shared" si="69"/>
        <v>31931.50086</v>
      </c>
      <c r="AE212" s="71">
        <v>29189.18918918919</v>
      </c>
      <c r="AF212" s="71">
        <f t="shared" si="70"/>
        <v>2742.31167081081</v>
      </c>
      <c r="AH212" s="72">
        <f t="shared" si="71"/>
        <v>6517.4335964912289</v>
      </c>
      <c r="AI212" s="72">
        <f t="shared" si="72"/>
        <v>-40117.433596491232</v>
      </c>
      <c r="AJ212" s="72">
        <f t="shared" si="73"/>
        <v>-16117.433596491228</v>
      </c>
      <c r="AK212" s="73">
        <f t="shared" si="74"/>
        <v>-16117.433596491228</v>
      </c>
      <c r="AL212" s="73">
        <f t="shared" si="75"/>
        <v>-22117.433596491228</v>
      </c>
      <c r="AM212" s="73">
        <f t="shared" si="76"/>
        <v>-37375.121925680418</v>
      </c>
      <c r="AN212" s="73">
        <f t="shared" si="77"/>
        <v>-13375.121925680418</v>
      </c>
      <c r="AO212" s="73">
        <f t="shared" si="78"/>
        <v>-13375.121925680418</v>
      </c>
      <c r="AP212" s="73">
        <f t="shared" si="79"/>
        <v>-19375.121925680418</v>
      </c>
    </row>
    <row r="213" spans="1:42" x14ac:dyDescent="0.25">
      <c r="A213" t="s">
        <v>370</v>
      </c>
      <c r="B213" t="s">
        <v>369</v>
      </c>
      <c r="C213" t="s">
        <v>107</v>
      </c>
      <c r="D213">
        <v>2</v>
      </c>
      <c r="E213">
        <v>2800</v>
      </c>
      <c r="F213" s="65">
        <f t="shared" si="60"/>
        <v>0.97297297297297303</v>
      </c>
      <c r="G213" s="4">
        <f t="shared" si="61"/>
        <v>32691.891891891893</v>
      </c>
      <c r="H213">
        <v>556</v>
      </c>
      <c r="I213">
        <v>0.29859999999999998</v>
      </c>
      <c r="J213">
        <v>191</v>
      </c>
      <c r="K213">
        <v>826</v>
      </c>
      <c r="L213">
        <f t="shared" si="62"/>
        <v>635</v>
      </c>
      <c r="M213">
        <f t="shared" si="63"/>
        <v>365</v>
      </c>
      <c r="N213" s="66">
        <f t="shared" si="64"/>
        <v>0.5598425196850394</v>
      </c>
      <c r="O213" s="66">
        <v>0.29859999999999998</v>
      </c>
      <c r="P213" s="66">
        <v>191</v>
      </c>
      <c r="Q213" s="67">
        <f t="shared" si="65"/>
        <v>0.1</v>
      </c>
      <c r="R213" s="67">
        <f t="shared" si="66"/>
        <v>0.77146000000000003</v>
      </c>
      <c r="S213" s="68">
        <f t="shared" si="67"/>
        <v>53782.333900000005</v>
      </c>
      <c r="T213" s="68">
        <f t="shared" si="68"/>
        <v>32269.40034</v>
      </c>
      <c r="U213">
        <v>191</v>
      </c>
      <c r="V213" s="66">
        <v>793.75</v>
      </c>
      <c r="W213" s="66">
        <v>111.625</v>
      </c>
      <c r="X213" s="66">
        <v>-501.48471063937325</v>
      </c>
      <c r="Y213" s="66">
        <v>482.37539486985088</v>
      </c>
      <c r="Z213" s="66">
        <v>482.37539486985088</v>
      </c>
      <c r="AA213" s="66">
        <v>0.46708711164705624</v>
      </c>
      <c r="AB213" s="66">
        <v>0.48094725984251974</v>
      </c>
      <c r="AC213" s="69">
        <v>84678.950398009503</v>
      </c>
      <c r="AD213" s="70">
        <f t="shared" si="69"/>
        <v>32269.40034</v>
      </c>
      <c r="AE213" s="71">
        <v>32691.891891891893</v>
      </c>
      <c r="AF213" s="71">
        <f t="shared" si="70"/>
        <v>-422.49155189189332</v>
      </c>
      <c r="AH213" s="72">
        <f t="shared" si="71"/>
        <v>5851.5249947506572</v>
      </c>
      <c r="AI213" s="72">
        <f t="shared" si="72"/>
        <v>-39451.52499475066</v>
      </c>
      <c r="AJ213" s="72">
        <f t="shared" si="73"/>
        <v>-15451.524994750656</v>
      </c>
      <c r="AK213" s="73">
        <f t="shared" si="74"/>
        <v>-15451.524994750656</v>
      </c>
      <c r="AL213" s="73">
        <f t="shared" si="75"/>
        <v>-21451.524994750656</v>
      </c>
      <c r="AM213" s="73">
        <f t="shared" si="76"/>
        <v>-39874.016546642553</v>
      </c>
      <c r="AN213" s="73">
        <f t="shared" si="77"/>
        <v>-15874.01654664255</v>
      </c>
      <c r="AO213" s="73">
        <f t="shared" si="78"/>
        <v>-15874.01654664255</v>
      </c>
      <c r="AP213" s="73">
        <f t="shared" si="79"/>
        <v>-21874.01654664255</v>
      </c>
    </row>
    <row r="214" spans="1:42" x14ac:dyDescent="0.25">
      <c r="A214" t="s">
        <v>371</v>
      </c>
      <c r="B214" t="s">
        <v>369</v>
      </c>
      <c r="C214" t="s">
        <v>110</v>
      </c>
      <c r="D214">
        <v>1</v>
      </c>
      <c r="E214">
        <v>1700</v>
      </c>
      <c r="F214" s="65">
        <f t="shared" si="60"/>
        <v>0.97297297297297303</v>
      </c>
      <c r="G214" s="4">
        <f t="shared" si="61"/>
        <v>19848.64864864865</v>
      </c>
      <c r="H214">
        <v>312</v>
      </c>
      <c r="I214">
        <v>0.41099999999999998</v>
      </c>
      <c r="J214">
        <v>106</v>
      </c>
      <c r="K214">
        <v>465</v>
      </c>
      <c r="L214">
        <f t="shared" si="62"/>
        <v>359</v>
      </c>
      <c r="M214">
        <f t="shared" si="63"/>
        <v>206</v>
      </c>
      <c r="N214" s="66">
        <f t="shared" si="64"/>
        <v>0.55905292479108637</v>
      </c>
      <c r="O214" s="66">
        <v>0.41099999999999998</v>
      </c>
      <c r="P214" s="66">
        <v>106</v>
      </c>
      <c r="Q214" s="67">
        <f t="shared" si="65"/>
        <v>0.1</v>
      </c>
      <c r="R214" s="67">
        <f t="shared" si="66"/>
        <v>0.77146000000000003</v>
      </c>
      <c r="S214" s="68">
        <f t="shared" si="67"/>
        <v>29847.787400000001</v>
      </c>
      <c r="T214" s="68">
        <f t="shared" si="68"/>
        <v>17908.672439999998</v>
      </c>
      <c r="U214">
        <v>106</v>
      </c>
      <c r="V214" s="66">
        <v>448.75</v>
      </c>
      <c r="W214" s="66">
        <v>61.125</v>
      </c>
      <c r="X214" s="66">
        <v>-283.51655294414962</v>
      </c>
      <c r="Y214" s="66">
        <v>271.72167993429366</v>
      </c>
      <c r="Z214" s="66">
        <v>271.72167993429366</v>
      </c>
      <c r="AA214" s="66">
        <v>0.46929622269480481</v>
      </c>
      <c r="AB214" s="66">
        <v>0.47919896935933148</v>
      </c>
      <c r="AC214" s="69">
        <v>47526.193376641379</v>
      </c>
      <c r="AD214" s="70">
        <f t="shared" si="69"/>
        <v>17908.672439999998</v>
      </c>
      <c r="AE214" s="71">
        <v>19848.64864864865</v>
      </c>
      <c r="AF214" s="71">
        <f t="shared" si="70"/>
        <v>-1939.9762086486517</v>
      </c>
      <c r="AH214" s="72">
        <f t="shared" si="71"/>
        <v>5830.2541272051994</v>
      </c>
      <c r="AI214" s="72">
        <f t="shared" si="72"/>
        <v>-39430.254127205197</v>
      </c>
      <c r="AJ214" s="72">
        <f t="shared" si="73"/>
        <v>-15430.2541272052</v>
      </c>
      <c r="AK214" s="73">
        <f t="shared" si="74"/>
        <v>-15430.2541272052</v>
      </c>
      <c r="AL214" s="73">
        <f t="shared" si="75"/>
        <v>-21430.2541272052</v>
      </c>
      <c r="AM214" s="73">
        <f t="shared" si="76"/>
        <v>-41370.230335853848</v>
      </c>
      <c r="AN214" s="73">
        <f t="shared" si="77"/>
        <v>-17370.230335853852</v>
      </c>
      <c r="AO214" s="73">
        <f t="shared" si="78"/>
        <v>-17370.230335853852</v>
      </c>
      <c r="AP214" s="73">
        <f t="shared" si="79"/>
        <v>-23370.230335853852</v>
      </c>
    </row>
    <row r="215" spans="1:42" x14ac:dyDescent="0.25">
      <c r="A215" t="s">
        <v>372</v>
      </c>
      <c r="B215" t="s">
        <v>369</v>
      </c>
      <c r="C215" t="s">
        <v>110</v>
      </c>
      <c r="D215">
        <v>2</v>
      </c>
      <c r="E215">
        <v>2500</v>
      </c>
      <c r="F215" s="65">
        <f t="shared" si="60"/>
        <v>0.97297297297297303</v>
      </c>
      <c r="G215" s="4">
        <f t="shared" si="61"/>
        <v>29189.18918918919</v>
      </c>
      <c r="H215">
        <v>392</v>
      </c>
      <c r="I215">
        <v>0.29320000000000002</v>
      </c>
      <c r="J215">
        <v>173</v>
      </c>
      <c r="K215">
        <v>581</v>
      </c>
      <c r="L215">
        <f t="shared" si="62"/>
        <v>408</v>
      </c>
      <c r="M215">
        <f t="shared" si="63"/>
        <v>219</v>
      </c>
      <c r="N215" s="66">
        <f t="shared" si="64"/>
        <v>0.52941176470588236</v>
      </c>
      <c r="O215" s="66">
        <v>0.29320000000000002</v>
      </c>
      <c r="P215" s="66">
        <v>173</v>
      </c>
      <c r="Q215" s="67">
        <f t="shared" si="65"/>
        <v>0.1</v>
      </c>
      <c r="R215" s="67">
        <f t="shared" si="66"/>
        <v>0.77146000000000003</v>
      </c>
      <c r="S215" s="68">
        <f t="shared" si="67"/>
        <v>48713.841700000004</v>
      </c>
      <c r="T215" s="68">
        <f t="shared" si="68"/>
        <v>29228.305020000003</v>
      </c>
      <c r="U215">
        <v>173</v>
      </c>
      <c r="V215" s="66">
        <v>510</v>
      </c>
      <c r="W215" s="66">
        <v>122</v>
      </c>
      <c r="X215" s="66">
        <v>-322.21379833206976</v>
      </c>
      <c r="Y215" s="66">
        <v>335.07505686125853</v>
      </c>
      <c r="Z215" s="66">
        <v>335.07505686125853</v>
      </c>
      <c r="AA215" s="66">
        <v>0.41779422913972258</v>
      </c>
      <c r="AB215" s="66">
        <v>0.51995764705882364</v>
      </c>
      <c r="AC215" s="69">
        <v>63592.065926093761</v>
      </c>
      <c r="AD215" s="70">
        <f t="shared" si="69"/>
        <v>29228.305020000003</v>
      </c>
      <c r="AE215" s="71">
        <v>29189.18918918919</v>
      </c>
      <c r="AF215" s="71">
        <f t="shared" si="70"/>
        <v>39.11583081081335</v>
      </c>
      <c r="AH215" s="72">
        <f t="shared" si="71"/>
        <v>6326.1513725490213</v>
      </c>
      <c r="AI215" s="72">
        <f t="shared" si="72"/>
        <v>-39926.151372549022</v>
      </c>
      <c r="AJ215" s="72">
        <f t="shared" si="73"/>
        <v>-15926.151372549022</v>
      </c>
      <c r="AK215" s="73">
        <f t="shared" si="74"/>
        <v>-15926.151372549022</v>
      </c>
      <c r="AL215" s="73">
        <f t="shared" si="75"/>
        <v>-21926.151372549022</v>
      </c>
      <c r="AM215" s="73">
        <f t="shared" si="76"/>
        <v>-39887.035541738209</v>
      </c>
      <c r="AN215" s="73">
        <f t="shared" si="77"/>
        <v>-15887.035541738209</v>
      </c>
      <c r="AO215" s="73">
        <f t="shared" si="78"/>
        <v>-15887.035541738209</v>
      </c>
      <c r="AP215" s="73">
        <f t="shared" si="79"/>
        <v>-21887.035541738209</v>
      </c>
    </row>
    <row r="216" spans="1:42" x14ac:dyDescent="0.25">
      <c r="A216" t="s">
        <v>373</v>
      </c>
      <c r="B216" t="s">
        <v>374</v>
      </c>
      <c r="C216" t="s">
        <v>107</v>
      </c>
      <c r="D216">
        <v>1</v>
      </c>
      <c r="E216">
        <v>2700</v>
      </c>
      <c r="F216" s="65">
        <f t="shared" si="60"/>
        <v>0.97297297297297303</v>
      </c>
      <c r="G216" s="4">
        <f t="shared" si="61"/>
        <v>31524.324324324327</v>
      </c>
      <c r="H216">
        <v>389</v>
      </c>
      <c r="I216">
        <v>0.51229999999999998</v>
      </c>
      <c r="J216">
        <v>202</v>
      </c>
      <c r="K216">
        <v>629</v>
      </c>
      <c r="L216">
        <f t="shared" si="62"/>
        <v>427</v>
      </c>
      <c r="M216">
        <f t="shared" si="63"/>
        <v>187</v>
      </c>
      <c r="N216" s="66">
        <f t="shared" si="64"/>
        <v>0.45035128805620606</v>
      </c>
      <c r="O216" s="66">
        <v>0.51229999999999998</v>
      </c>
      <c r="P216" s="66">
        <v>202</v>
      </c>
      <c r="Q216" s="67">
        <f t="shared" si="65"/>
        <v>0.1</v>
      </c>
      <c r="R216" s="67">
        <f t="shared" si="66"/>
        <v>0.77146000000000003</v>
      </c>
      <c r="S216" s="68">
        <f t="shared" si="67"/>
        <v>56879.745800000004</v>
      </c>
      <c r="T216" s="68">
        <f t="shared" si="68"/>
        <v>34127.847480000004</v>
      </c>
      <c r="U216">
        <v>202</v>
      </c>
      <c r="V216" s="66">
        <v>533.75</v>
      </c>
      <c r="W216" s="66">
        <v>148.625</v>
      </c>
      <c r="X216" s="66">
        <v>-337.21885266616124</v>
      </c>
      <c r="Y216" s="66">
        <v>361.15085607783675</v>
      </c>
      <c r="Z216" s="66">
        <v>361.15085607783675</v>
      </c>
      <c r="AA216" s="66">
        <v>0.39817490600063093</v>
      </c>
      <c r="AB216" s="66">
        <v>0.53548437939110072</v>
      </c>
      <c r="AC216" s="69">
        <v>70587.584342192888</v>
      </c>
      <c r="AD216" s="70">
        <f t="shared" si="69"/>
        <v>34127.847480000004</v>
      </c>
      <c r="AE216" s="71">
        <v>31524.324324324327</v>
      </c>
      <c r="AF216" s="71">
        <f t="shared" si="70"/>
        <v>2603.5231556756771</v>
      </c>
      <c r="AH216" s="72">
        <f t="shared" si="71"/>
        <v>6515.0599492583924</v>
      </c>
      <c r="AI216" s="72">
        <f t="shared" si="72"/>
        <v>-40115.059949258393</v>
      </c>
      <c r="AJ216" s="72">
        <f t="shared" si="73"/>
        <v>-16115.059949258393</v>
      </c>
      <c r="AK216" s="73">
        <f t="shared" si="74"/>
        <v>-16115.059949258393</v>
      </c>
      <c r="AL216" s="73">
        <f t="shared" si="75"/>
        <v>-22115.059949258393</v>
      </c>
      <c r="AM216" s="73">
        <f t="shared" si="76"/>
        <v>-37511.536793582716</v>
      </c>
      <c r="AN216" s="73">
        <f t="shared" si="77"/>
        <v>-13511.536793582716</v>
      </c>
      <c r="AO216" s="73">
        <f t="shared" si="78"/>
        <v>-13511.536793582716</v>
      </c>
      <c r="AP216" s="73">
        <f t="shared" si="79"/>
        <v>-19511.536793582716</v>
      </c>
    </row>
    <row r="217" spans="1:42" x14ac:dyDescent="0.25">
      <c r="A217" t="s">
        <v>375</v>
      </c>
      <c r="B217" t="s">
        <v>374</v>
      </c>
      <c r="C217" t="s">
        <v>107</v>
      </c>
      <c r="D217">
        <v>2</v>
      </c>
      <c r="E217">
        <v>3200</v>
      </c>
      <c r="F217" s="65">
        <f t="shared" si="60"/>
        <v>0.97297297297297303</v>
      </c>
      <c r="G217" s="4">
        <f t="shared" si="61"/>
        <v>37362.162162162167</v>
      </c>
      <c r="H217">
        <v>325</v>
      </c>
      <c r="I217">
        <v>0.81640000000000001</v>
      </c>
      <c r="J217">
        <v>195</v>
      </c>
      <c r="K217">
        <v>844</v>
      </c>
      <c r="L217">
        <f t="shared" si="62"/>
        <v>649</v>
      </c>
      <c r="M217">
        <f t="shared" si="63"/>
        <v>130</v>
      </c>
      <c r="N217" s="66">
        <f t="shared" si="64"/>
        <v>0.26024653312788903</v>
      </c>
      <c r="O217" s="66">
        <v>0.81640000000000001</v>
      </c>
      <c r="P217" s="66">
        <v>195</v>
      </c>
      <c r="Q217" s="67">
        <f t="shared" si="65"/>
        <v>0.1</v>
      </c>
      <c r="R217" s="67">
        <f t="shared" si="66"/>
        <v>0.77146000000000003</v>
      </c>
      <c r="S217" s="68">
        <f t="shared" si="67"/>
        <v>54908.665500000003</v>
      </c>
      <c r="T217" s="68">
        <f t="shared" si="68"/>
        <v>32945.1993</v>
      </c>
      <c r="U217">
        <v>195</v>
      </c>
      <c r="V217" s="66">
        <v>811.25</v>
      </c>
      <c r="W217" s="66">
        <v>113.875</v>
      </c>
      <c r="X217" s="66">
        <v>-512.54106646449327</v>
      </c>
      <c r="Y217" s="66">
        <v>492.90493113469802</v>
      </c>
      <c r="Z217" s="66">
        <v>492.90493113469802</v>
      </c>
      <c r="AA217" s="66">
        <v>0.46721717243106076</v>
      </c>
      <c r="AB217" s="66">
        <v>0.48084432973805852</v>
      </c>
      <c r="AC217" s="69">
        <v>86508.847551157436</v>
      </c>
      <c r="AD217" s="70">
        <f t="shared" si="69"/>
        <v>32945.1993</v>
      </c>
      <c r="AE217" s="71">
        <v>37362.162162162167</v>
      </c>
      <c r="AF217" s="71">
        <f t="shared" si="70"/>
        <v>-4416.9628621621669</v>
      </c>
      <c r="AH217" s="72">
        <f t="shared" si="71"/>
        <v>5850.2726784797123</v>
      </c>
      <c r="AI217" s="72">
        <f t="shared" si="72"/>
        <v>-39450.272678479712</v>
      </c>
      <c r="AJ217" s="72">
        <f t="shared" si="73"/>
        <v>-15450.272678479712</v>
      </c>
      <c r="AK217" s="73">
        <f t="shared" si="74"/>
        <v>-15450.272678479712</v>
      </c>
      <c r="AL217" s="73">
        <f t="shared" si="75"/>
        <v>-21450.272678479712</v>
      </c>
      <c r="AM217" s="73">
        <f t="shared" si="76"/>
        <v>-43867.235540641879</v>
      </c>
      <c r="AN217" s="73">
        <f t="shared" si="77"/>
        <v>-19867.235540641879</v>
      </c>
      <c r="AO217" s="73">
        <f t="shared" si="78"/>
        <v>-19867.235540641879</v>
      </c>
      <c r="AP217" s="73">
        <f t="shared" si="79"/>
        <v>-25867.235540641879</v>
      </c>
    </row>
    <row r="218" spans="1:42" x14ac:dyDescent="0.25">
      <c r="A218" t="s">
        <v>376</v>
      </c>
      <c r="B218" t="s">
        <v>374</v>
      </c>
      <c r="C218" t="s">
        <v>110</v>
      </c>
      <c r="D218">
        <v>1</v>
      </c>
      <c r="E218">
        <v>1700</v>
      </c>
      <c r="F218" s="65">
        <f t="shared" si="60"/>
        <v>0.97297297297297303</v>
      </c>
      <c r="G218" s="4">
        <f t="shared" si="61"/>
        <v>19848.64864864865</v>
      </c>
      <c r="H218">
        <v>239</v>
      </c>
      <c r="I218">
        <v>0.67669999999999997</v>
      </c>
      <c r="J218">
        <v>98</v>
      </c>
      <c r="K218">
        <v>430</v>
      </c>
      <c r="L218">
        <f t="shared" si="62"/>
        <v>332</v>
      </c>
      <c r="M218">
        <f t="shared" si="63"/>
        <v>141</v>
      </c>
      <c r="N218" s="66">
        <f t="shared" si="64"/>
        <v>0.43975903614457834</v>
      </c>
      <c r="O218" s="66">
        <v>0.67669999999999997</v>
      </c>
      <c r="P218" s="66">
        <v>100</v>
      </c>
      <c r="Q218" s="67">
        <f t="shared" si="65"/>
        <v>0.10481927710843374</v>
      </c>
      <c r="R218" s="67">
        <f t="shared" si="66"/>
        <v>0.7676460240963856</v>
      </c>
      <c r="S218" s="68">
        <f t="shared" si="67"/>
        <v>28019.079879518074</v>
      </c>
      <c r="T218" s="68">
        <f t="shared" si="68"/>
        <v>16811.447927710844</v>
      </c>
      <c r="U218">
        <v>98</v>
      </c>
      <c r="V218" s="66">
        <v>415</v>
      </c>
      <c r="W218" s="66">
        <v>56.5</v>
      </c>
      <c r="X218" s="66">
        <v>-262.19358099570383</v>
      </c>
      <c r="Y218" s="66">
        <v>251.27185999494569</v>
      </c>
      <c r="Z218" s="66">
        <v>251.27185999494569</v>
      </c>
      <c r="AA218" s="66">
        <v>0.46932978312035106</v>
      </c>
      <c r="AB218" s="66">
        <v>0.47917240963855418</v>
      </c>
      <c r="AC218" s="69">
        <v>43946.928059270933</v>
      </c>
      <c r="AD218" s="70">
        <f t="shared" si="69"/>
        <v>16811.447927710844</v>
      </c>
      <c r="AE218" s="71">
        <v>19848.64864864865</v>
      </c>
      <c r="AF218" s="71">
        <f t="shared" si="70"/>
        <v>-3037.2007209378062</v>
      </c>
      <c r="AH218" s="72">
        <f t="shared" si="71"/>
        <v>5829.9309839357429</v>
      </c>
      <c r="AI218" s="72">
        <f t="shared" si="72"/>
        <v>-39429.930983935745</v>
      </c>
      <c r="AJ218" s="72">
        <f t="shared" si="73"/>
        <v>-15429.930983935743</v>
      </c>
      <c r="AK218" s="73">
        <f t="shared" si="74"/>
        <v>-15429.930983935743</v>
      </c>
      <c r="AL218" s="73">
        <f t="shared" si="75"/>
        <v>-21429.930983935745</v>
      </c>
      <c r="AM218" s="73">
        <f t="shared" si="76"/>
        <v>-42467.131704873551</v>
      </c>
      <c r="AN218" s="73">
        <f t="shared" si="77"/>
        <v>-18467.131704873551</v>
      </c>
      <c r="AO218" s="73">
        <f t="shared" si="78"/>
        <v>-18467.131704873551</v>
      </c>
      <c r="AP218" s="73">
        <f t="shared" si="79"/>
        <v>-24467.131704873551</v>
      </c>
    </row>
    <row r="219" spans="1:42" x14ac:dyDescent="0.25">
      <c r="A219" t="s">
        <v>377</v>
      </c>
      <c r="B219" t="s">
        <v>374</v>
      </c>
      <c r="C219" t="s">
        <v>110</v>
      </c>
      <c r="D219">
        <v>2</v>
      </c>
      <c r="E219">
        <v>2700</v>
      </c>
      <c r="F219" s="65">
        <f t="shared" si="60"/>
        <v>0.97297297297297303</v>
      </c>
      <c r="G219" s="4">
        <f t="shared" si="61"/>
        <v>31524.324324324327</v>
      </c>
      <c r="H219">
        <v>337</v>
      </c>
      <c r="I219">
        <v>0.4219</v>
      </c>
      <c r="J219">
        <v>157</v>
      </c>
      <c r="K219">
        <v>526</v>
      </c>
      <c r="L219">
        <f t="shared" si="62"/>
        <v>369</v>
      </c>
      <c r="M219">
        <f t="shared" si="63"/>
        <v>180</v>
      </c>
      <c r="N219" s="66">
        <f t="shared" si="64"/>
        <v>0.49024390243902438</v>
      </c>
      <c r="O219" s="66">
        <v>0.4219</v>
      </c>
      <c r="P219" s="66">
        <v>303.24940791966657</v>
      </c>
      <c r="Q219" s="67">
        <f t="shared" si="65"/>
        <v>0.41707188708870802</v>
      </c>
      <c r="R219" s="67">
        <f t="shared" si="66"/>
        <v>0.52052930855799651</v>
      </c>
      <c r="S219" s="68">
        <f t="shared" si="67"/>
        <v>57615.324688141744</v>
      </c>
      <c r="T219" s="68">
        <f t="shared" si="68"/>
        <v>34569.194812885042</v>
      </c>
      <c r="U219">
        <v>157</v>
      </c>
      <c r="V219" s="66">
        <v>461.25</v>
      </c>
      <c r="W219" s="66">
        <v>110.875</v>
      </c>
      <c r="X219" s="66">
        <v>-291.41394996209249</v>
      </c>
      <c r="Y219" s="66">
        <v>303.31420583775594</v>
      </c>
      <c r="Z219" s="66">
        <v>303.31420583775594</v>
      </c>
      <c r="AA219" s="66">
        <v>0.41721237037995867</v>
      </c>
      <c r="AB219" s="66">
        <v>0.52041813008130067</v>
      </c>
      <c r="AC219" s="69">
        <v>57615.327317650583</v>
      </c>
      <c r="AD219" s="70">
        <f t="shared" si="69"/>
        <v>34569.194812885042</v>
      </c>
      <c r="AE219" s="71">
        <v>31524.324324324327</v>
      </c>
      <c r="AF219" s="71">
        <f t="shared" si="70"/>
        <v>3044.8704885607149</v>
      </c>
      <c r="AH219" s="72">
        <f t="shared" si="71"/>
        <v>6331.7539159891585</v>
      </c>
      <c r="AI219" s="72">
        <f t="shared" si="72"/>
        <v>-39931.75391598916</v>
      </c>
      <c r="AJ219" s="72">
        <f t="shared" si="73"/>
        <v>-15931.753915989158</v>
      </c>
      <c r="AK219" s="73">
        <f t="shared" si="74"/>
        <v>-15931.753915989158</v>
      </c>
      <c r="AL219" s="73">
        <f t="shared" si="75"/>
        <v>-21931.75391598916</v>
      </c>
      <c r="AM219" s="73">
        <f t="shared" si="76"/>
        <v>-36886.883427428445</v>
      </c>
      <c r="AN219" s="73">
        <f t="shared" si="77"/>
        <v>-12886.883427428444</v>
      </c>
      <c r="AO219" s="73">
        <f t="shared" si="78"/>
        <v>-12886.883427428444</v>
      </c>
      <c r="AP219" s="73">
        <f t="shared" si="79"/>
        <v>-18886.883427428445</v>
      </c>
    </row>
    <row r="220" spans="1:42" x14ac:dyDescent="0.25">
      <c r="A220" t="s">
        <v>378</v>
      </c>
      <c r="B220" t="s">
        <v>379</v>
      </c>
      <c r="C220" t="s">
        <v>107</v>
      </c>
      <c r="D220">
        <v>1</v>
      </c>
      <c r="E220">
        <v>1200</v>
      </c>
      <c r="F220" s="65">
        <f t="shared" si="60"/>
        <v>0.97297297297297303</v>
      </c>
      <c r="G220" s="4">
        <f t="shared" si="61"/>
        <v>14010.810810810812</v>
      </c>
      <c r="H220">
        <v>435</v>
      </c>
      <c r="I220">
        <v>0.4</v>
      </c>
      <c r="J220">
        <v>162</v>
      </c>
      <c r="K220">
        <v>504</v>
      </c>
      <c r="L220">
        <f t="shared" si="62"/>
        <v>342</v>
      </c>
      <c r="M220">
        <f t="shared" si="63"/>
        <v>273</v>
      </c>
      <c r="N220" s="66">
        <f t="shared" si="64"/>
        <v>0.73859649122807014</v>
      </c>
      <c r="O220" s="66">
        <v>0.4</v>
      </c>
      <c r="P220" s="66">
        <v>162</v>
      </c>
      <c r="Q220" s="67">
        <f t="shared" si="65"/>
        <v>0.1</v>
      </c>
      <c r="R220" s="67">
        <f t="shared" si="66"/>
        <v>0.77146000000000003</v>
      </c>
      <c r="S220" s="68">
        <f t="shared" si="67"/>
        <v>45616.429800000005</v>
      </c>
      <c r="T220" s="68">
        <f t="shared" si="68"/>
        <v>27369.857880000003</v>
      </c>
      <c r="U220">
        <v>162</v>
      </c>
      <c r="V220" s="66">
        <v>427.5</v>
      </c>
      <c r="W220" s="66">
        <v>119.25</v>
      </c>
      <c r="X220" s="66">
        <v>-270.09097801364669</v>
      </c>
      <c r="Y220" s="66">
        <v>289.36438589840787</v>
      </c>
      <c r="Z220" s="66">
        <v>289.36438589840787</v>
      </c>
      <c r="AA220" s="66">
        <v>0.39792838806645114</v>
      </c>
      <c r="AB220" s="66">
        <v>0.53567947368421054</v>
      </c>
      <c r="AC220" s="69">
        <v>56577.395108470082</v>
      </c>
      <c r="AD220" s="70">
        <f t="shared" si="69"/>
        <v>27369.857880000003</v>
      </c>
      <c r="AE220" s="71">
        <v>14010.810810810812</v>
      </c>
      <c r="AF220" s="71">
        <f t="shared" si="70"/>
        <v>13359.047069189191</v>
      </c>
      <c r="AH220" s="72">
        <f t="shared" si="71"/>
        <v>6517.4335964912289</v>
      </c>
      <c r="AI220" s="72">
        <f t="shared" si="72"/>
        <v>-40117.433596491232</v>
      </c>
      <c r="AJ220" s="72">
        <f t="shared" si="73"/>
        <v>-16117.433596491228</v>
      </c>
      <c r="AK220" s="73">
        <f t="shared" si="74"/>
        <v>-16117.433596491228</v>
      </c>
      <c r="AL220" s="73">
        <f t="shared" si="75"/>
        <v>-22117.433596491228</v>
      </c>
      <c r="AM220" s="73">
        <f t="shared" si="76"/>
        <v>-26758.386527302042</v>
      </c>
      <c r="AN220" s="73">
        <f t="shared" si="77"/>
        <v>-2758.3865273020365</v>
      </c>
      <c r="AO220" s="73">
        <f t="shared" si="78"/>
        <v>-2758.3865273020365</v>
      </c>
      <c r="AP220" s="73">
        <f t="shared" si="79"/>
        <v>-8758.3865273020365</v>
      </c>
    </row>
    <row r="221" spans="1:42" x14ac:dyDescent="0.25">
      <c r="A221" t="s">
        <v>380</v>
      </c>
      <c r="B221" t="s">
        <v>379</v>
      </c>
      <c r="C221" t="s">
        <v>107</v>
      </c>
      <c r="D221">
        <v>2</v>
      </c>
      <c r="E221">
        <v>2100</v>
      </c>
      <c r="F221" s="65">
        <f t="shared" si="60"/>
        <v>0.97297297297297303</v>
      </c>
      <c r="G221" s="4">
        <f t="shared" si="61"/>
        <v>24518.91891891892</v>
      </c>
      <c r="H221">
        <v>487</v>
      </c>
      <c r="I221">
        <v>0.43009999999999998</v>
      </c>
      <c r="J221">
        <v>175</v>
      </c>
      <c r="K221">
        <v>755</v>
      </c>
      <c r="L221">
        <f t="shared" si="62"/>
        <v>580</v>
      </c>
      <c r="M221">
        <f t="shared" si="63"/>
        <v>312</v>
      </c>
      <c r="N221" s="66">
        <f t="shared" si="64"/>
        <v>0.53034482758620693</v>
      </c>
      <c r="O221" s="66">
        <v>0.43009999999999998</v>
      </c>
      <c r="P221" s="66">
        <v>175</v>
      </c>
      <c r="Q221" s="67">
        <f t="shared" si="65"/>
        <v>0.1</v>
      </c>
      <c r="R221" s="67">
        <f t="shared" si="66"/>
        <v>0.77146000000000003</v>
      </c>
      <c r="S221" s="68">
        <f t="shared" si="67"/>
        <v>49277.0075</v>
      </c>
      <c r="T221" s="68">
        <f t="shared" si="68"/>
        <v>29566.2045</v>
      </c>
      <c r="U221">
        <v>175</v>
      </c>
      <c r="V221" s="66">
        <v>725</v>
      </c>
      <c r="W221" s="66">
        <v>102.5</v>
      </c>
      <c r="X221" s="66">
        <v>-458.04902704068741</v>
      </c>
      <c r="Y221" s="66">
        <v>440.86650240080871</v>
      </c>
      <c r="Z221" s="66">
        <v>440.86650240080871</v>
      </c>
      <c r="AA221" s="66">
        <v>0.46671241710456374</v>
      </c>
      <c r="AB221" s="66">
        <v>0.48124379310344828</v>
      </c>
      <c r="AC221" s="69">
        <v>77439.957771679721</v>
      </c>
      <c r="AD221" s="70">
        <f t="shared" si="69"/>
        <v>29566.2045</v>
      </c>
      <c r="AE221" s="71">
        <v>24518.91891891892</v>
      </c>
      <c r="AF221" s="71">
        <f t="shared" si="70"/>
        <v>5047.2855810810797</v>
      </c>
      <c r="AH221" s="72">
        <f t="shared" si="71"/>
        <v>5855.1328160919547</v>
      </c>
      <c r="AI221" s="72">
        <f t="shared" si="72"/>
        <v>-39455.132816091951</v>
      </c>
      <c r="AJ221" s="72">
        <f t="shared" si="73"/>
        <v>-15455.132816091955</v>
      </c>
      <c r="AK221" s="73">
        <f t="shared" si="74"/>
        <v>-15455.132816091955</v>
      </c>
      <c r="AL221" s="73">
        <f t="shared" si="75"/>
        <v>-21455.132816091955</v>
      </c>
      <c r="AM221" s="73">
        <f t="shared" si="76"/>
        <v>-34407.847235010871</v>
      </c>
      <c r="AN221" s="73">
        <f t="shared" si="77"/>
        <v>-10407.847235010875</v>
      </c>
      <c r="AO221" s="73">
        <f t="shared" si="78"/>
        <v>-10407.847235010875</v>
      </c>
      <c r="AP221" s="73">
        <f t="shared" si="79"/>
        <v>-16407.847235010875</v>
      </c>
    </row>
    <row r="222" spans="1:42" x14ac:dyDescent="0.25">
      <c r="A222" t="s">
        <v>381</v>
      </c>
      <c r="B222" t="s">
        <v>379</v>
      </c>
      <c r="C222" t="s">
        <v>110</v>
      </c>
      <c r="D222">
        <v>1</v>
      </c>
      <c r="E222">
        <v>1600</v>
      </c>
      <c r="F222" s="65">
        <f t="shared" si="60"/>
        <v>0.97297297297297303</v>
      </c>
      <c r="G222" s="4">
        <f t="shared" si="61"/>
        <v>18681.081081081084</v>
      </c>
      <c r="H222">
        <v>209</v>
      </c>
      <c r="I222">
        <v>0.53969999999999996</v>
      </c>
      <c r="J222">
        <v>94</v>
      </c>
      <c r="K222">
        <v>411</v>
      </c>
      <c r="L222">
        <f t="shared" si="62"/>
        <v>317</v>
      </c>
      <c r="M222">
        <f t="shared" si="63"/>
        <v>115</v>
      </c>
      <c r="N222" s="66">
        <f t="shared" si="64"/>
        <v>0.39022082018927451</v>
      </c>
      <c r="O222" s="66">
        <v>0.53969999999999996</v>
      </c>
      <c r="P222" s="66">
        <v>100</v>
      </c>
      <c r="Q222" s="67">
        <f t="shared" si="65"/>
        <v>0.11514195583596215</v>
      </c>
      <c r="R222" s="67">
        <f t="shared" si="66"/>
        <v>0.75947665615141957</v>
      </c>
      <c r="S222" s="68">
        <f t="shared" si="67"/>
        <v>27720.897949526814</v>
      </c>
      <c r="T222" s="68">
        <f t="shared" si="68"/>
        <v>16632.538769716088</v>
      </c>
      <c r="U222">
        <v>94</v>
      </c>
      <c r="V222" s="66">
        <v>396.25</v>
      </c>
      <c r="W222" s="66">
        <v>54.375</v>
      </c>
      <c r="X222" s="66">
        <v>-250.3474854687895</v>
      </c>
      <c r="Y222" s="66">
        <v>240.13307113975236</v>
      </c>
      <c r="Z222" s="66">
        <v>240.13307113975236</v>
      </c>
      <c r="AA222" s="66">
        <v>0.46879008489527407</v>
      </c>
      <c r="AB222" s="66">
        <v>0.47959952681388013</v>
      </c>
      <c r="AC222" s="69">
        <v>42036.213161211002</v>
      </c>
      <c r="AD222" s="70">
        <f t="shared" si="69"/>
        <v>16632.538769716088</v>
      </c>
      <c r="AE222" s="71">
        <v>18681.081081081084</v>
      </c>
      <c r="AF222" s="71">
        <f t="shared" si="70"/>
        <v>-2048.5423113649958</v>
      </c>
      <c r="AH222" s="72">
        <f t="shared" si="71"/>
        <v>5835.1275762355417</v>
      </c>
      <c r="AI222" s="72">
        <f t="shared" si="72"/>
        <v>-39435.127576235544</v>
      </c>
      <c r="AJ222" s="72">
        <f t="shared" si="73"/>
        <v>-15435.127576235542</v>
      </c>
      <c r="AK222" s="73">
        <f t="shared" si="74"/>
        <v>-15435.127576235542</v>
      </c>
      <c r="AL222" s="73">
        <f t="shared" si="75"/>
        <v>-21435.127576235544</v>
      </c>
      <c r="AM222" s="73">
        <f t="shared" si="76"/>
        <v>-41483.669887600539</v>
      </c>
      <c r="AN222" s="73">
        <f t="shared" si="77"/>
        <v>-17483.669887600539</v>
      </c>
      <c r="AO222" s="73">
        <f t="shared" si="78"/>
        <v>-17483.669887600539</v>
      </c>
      <c r="AP222" s="73">
        <f t="shared" si="79"/>
        <v>-23483.669887600539</v>
      </c>
    </row>
    <row r="223" spans="1:42" x14ac:dyDescent="0.25">
      <c r="A223" t="s">
        <v>382</v>
      </c>
      <c r="B223" t="s">
        <v>379</v>
      </c>
      <c r="C223" t="s">
        <v>110</v>
      </c>
      <c r="D223">
        <v>2</v>
      </c>
      <c r="E223">
        <v>2100</v>
      </c>
      <c r="F223" s="65">
        <f t="shared" si="60"/>
        <v>0.97297297297297303</v>
      </c>
      <c r="G223" s="4">
        <f t="shared" si="61"/>
        <v>24518.91891891892</v>
      </c>
      <c r="H223">
        <v>265</v>
      </c>
      <c r="I223">
        <v>0.4027</v>
      </c>
      <c r="J223">
        <v>130</v>
      </c>
      <c r="K223">
        <v>438</v>
      </c>
      <c r="L223">
        <f t="shared" si="62"/>
        <v>308</v>
      </c>
      <c r="M223">
        <f t="shared" si="63"/>
        <v>135</v>
      </c>
      <c r="N223" s="66">
        <f t="shared" si="64"/>
        <v>0.45064935064935063</v>
      </c>
      <c r="O223" s="66">
        <v>0.4027</v>
      </c>
      <c r="P223" s="66">
        <v>130</v>
      </c>
      <c r="Q223" s="67">
        <f t="shared" si="65"/>
        <v>0.1</v>
      </c>
      <c r="R223" s="67">
        <f t="shared" si="66"/>
        <v>0.77146000000000003</v>
      </c>
      <c r="S223" s="68">
        <f t="shared" si="67"/>
        <v>36605.777000000002</v>
      </c>
      <c r="T223" s="68">
        <f t="shared" si="68"/>
        <v>21963.466199999999</v>
      </c>
      <c r="U223">
        <v>130</v>
      </c>
      <c r="V223" s="66">
        <v>385</v>
      </c>
      <c r="W223" s="66">
        <v>91.5</v>
      </c>
      <c r="X223" s="66">
        <v>-243.23982815264088</v>
      </c>
      <c r="Y223" s="66">
        <v>252.64979782663633</v>
      </c>
      <c r="Z223" s="66">
        <v>252.64979782663633</v>
      </c>
      <c r="AA223" s="66">
        <v>0.41857090344580866</v>
      </c>
      <c r="AB223" s="66">
        <v>0.51934298701298709</v>
      </c>
      <c r="AC223" s="69">
        <v>47892.343745102102</v>
      </c>
      <c r="AD223" s="70">
        <f t="shared" si="69"/>
        <v>21963.466199999999</v>
      </c>
      <c r="AE223" s="71">
        <v>24518.91891891892</v>
      </c>
      <c r="AF223" s="71">
        <f t="shared" si="70"/>
        <v>-2555.4527189189212</v>
      </c>
      <c r="AH223" s="72">
        <f t="shared" si="71"/>
        <v>6318.6730086580101</v>
      </c>
      <c r="AI223" s="72">
        <f t="shared" si="72"/>
        <v>-39918.673008658006</v>
      </c>
      <c r="AJ223" s="72">
        <f t="shared" si="73"/>
        <v>-15918.67300865801</v>
      </c>
      <c r="AK223" s="73">
        <f t="shared" si="74"/>
        <v>-15918.67300865801</v>
      </c>
      <c r="AL223" s="73">
        <f t="shared" si="75"/>
        <v>-21918.67300865801</v>
      </c>
      <c r="AM223" s="73">
        <f t="shared" si="76"/>
        <v>-42474.125727576931</v>
      </c>
      <c r="AN223" s="73">
        <f t="shared" si="77"/>
        <v>-18474.125727576931</v>
      </c>
      <c r="AO223" s="73">
        <f t="shared" si="78"/>
        <v>-18474.125727576931</v>
      </c>
      <c r="AP223" s="73">
        <f t="shared" si="79"/>
        <v>-24474.125727576931</v>
      </c>
    </row>
    <row r="224" spans="1:42" x14ac:dyDescent="0.25">
      <c r="A224" t="s">
        <v>383</v>
      </c>
      <c r="B224" t="s">
        <v>384</v>
      </c>
      <c r="C224" t="s">
        <v>107</v>
      </c>
      <c r="D224">
        <v>1</v>
      </c>
      <c r="E224">
        <v>2500</v>
      </c>
      <c r="F224" s="65">
        <f t="shared" si="60"/>
        <v>0.97297297297297303</v>
      </c>
      <c r="G224" s="4">
        <f t="shared" si="61"/>
        <v>29189.18918918919</v>
      </c>
      <c r="H224">
        <v>490</v>
      </c>
      <c r="I224">
        <v>0.2301</v>
      </c>
      <c r="J224">
        <v>186</v>
      </c>
      <c r="K224">
        <v>578</v>
      </c>
      <c r="L224">
        <f t="shared" si="62"/>
        <v>392</v>
      </c>
      <c r="M224">
        <f t="shared" si="63"/>
        <v>304</v>
      </c>
      <c r="N224" s="66">
        <f t="shared" si="64"/>
        <v>0.7204081632653061</v>
      </c>
      <c r="O224" s="66">
        <v>0.2301</v>
      </c>
      <c r="P224" s="66">
        <v>186</v>
      </c>
      <c r="Q224" s="67">
        <f t="shared" si="65"/>
        <v>0.1</v>
      </c>
      <c r="R224" s="67">
        <f t="shared" si="66"/>
        <v>0.77146000000000003</v>
      </c>
      <c r="S224" s="68">
        <f t="shared" si="67"/>
        <v>52374.419399999999</v>
      </c>
      <c r="T224" s="68">
        <f t="shared" si="68"/>
        <v>31424.651639999996</v>
      </c>
      <c r="U224">
        <v>186</v>
      </c>
      <c r="V224" s="66">
        <v>490</v>
      </c>
      <c r="W224" s="66">
        <v>137</v>
      </c>
      <c r="X224" s="66">
        <v>-309.57796310336113</v>
      </c>
      <c r="Y224" s="66">
        <v>331.82701541571902</v>
      </c>
      <c r="Z224" s="66">
        <v>331.82701541571902</v>
      </c>
      <c r="AA224" s="66">
        <v>0.39760615390963067</v>
      </c>
      <c r="AB224" s="66">
        <v>0.53593448979591829</v>
      </c>
      <c r="AC224" s="69">
        <v>64910.702905673883</v>
      </c>
      <c r="AD224" s="70">
        <f t="shared" si="69"/>
        <v>31424.651639999996</v>
      </c>
      <c r="AE224" s="71">
        <v>29189.18918918919</v>
      </c>
      <c r="AF224" s="71">
        <f t="shared" si="70"/>
        <v>2235.4624508108063</v>
      </c>
      <c r="AH224" s="72">
        <f t="shared" si="71"/>
        <v>6520.5362925170066</v>
      </c>
      <c r="AI224" s="72">
        <f t="shared" si="72"/>
        <v>-40120.536292517005</v>
      </c>
      <c r="AJ224" s="72">
        <f t="shared" si="73"/>
        <v>-16120.536292517007</v>
      </c>
      <c r="AK224" s="73">
        <f t="shared" si="74"/>
        <v>-16120.536292517007</v>
      </c>
      <c r="AL224" s="73">
        <f t="shared" si="75"/>
        <v>-22120.536292517005</v>
      </c>
      <c r="AM224" s="73">
        <f t="shared" si="76"/>
        <v>-37885.073841706195</v>
      </c>
      <c r="AN224" s="73">
        <f t="shared" si="77"/>
        <v>-13885.0738417062</v>
      </c>
      <c r="AO224" s="73">
        <f t="shared" si="78"/>
        <v>-13885.0738417062</v>
      </c>
      <c r="AP224" s="73">
        <f t="shared" si="79"/>
        <v>-19885.073841706198</v>
      </c>
    </row>
    <row r="225" spans="1:42" x14ac:dyDescent="0.25">
      <c r="A225" t="s">
        <v>385</v>
      </c>
      <c r="B225" t="s">
        <v>384</v>
      </c>
      <c r="C225" t="s">
        <v>107</v>
      </c>
      <c r="D225">
        <v>2</v>
      </c>
      <c r="E225">
        <v>2750</v>
      </c>
      <c r="F225" s="65">
        <f t="shared" si="60"/>
        <v>0.97297297297297303</v>
      </c>
      <c r="G225" s="4">
        <f t="shared" si="61"/>
        <v>32108.10810810811</v>
      </c>
      <c r="H225">
        <v>538</v>
      </c>
      <c r="I225">
        <v>0.6</v>
      </c>
      <c r="J225">
        <v>188</v>
      </c>
      <c r="K225">
        <v>810</v>
      </c>
      <c r="L225">
        <f t="shared" si="62"/>
        <v>622</v>
      </c>
      <c r="M225">
        <f t="shared" si="63"/>
        <v>350</v>
      </c>
      <c r="N225" s="66">
        <f t="shared" si="64"/>
        <v>0.5501607717041801</v>
      </c>
      <c r="O225" s="66">
        <v>0.6</v>
      </c>
      <c r="P225" s="66">
        <v>188</v>
      </c>
      <c r="Q225" s="67">
        <f t="shared" si="65"/>
        <v>0.1</v>
      </c>
      <c r="R225" s="67">
        <f t="shared" si="66"/>
        <v>0.77146000000000003</v>
      </c>
      <c r="S225" s="68">
        <f t="shared" si="67"/>
        <v>52937.585200000001</v>
      </c>
      <c r="T225" s="68">
        <f t="shared" si="68"/>
        <v>31762.55112</v>
      </c>
      <c r="U225">
        <v>188</v>
      </c>
      <c r="V225" s="66">
        <v>777.5</v>
      </c>
      <c r="W225" s="66">
        <v>110.25</v>
      </c>
      <c r="X225" s="66">
        <v>-491.21809451604753</v>
      </c>
      <c r="Y225" s="66">
        <v>472.95511119535001</v>
      </c>
      <c r="Z225" s="66">
        <v>472.95511119535001</v>
      </c>
      <c r="AA225" s="66">
        <v>0.46650175073356914</v>
      </c>
      <c r="AB225" s="66">
        <v>0.48141051446945343</v>
      </c>
      <c r="AC225" s="69">
        <v>83105.23064155152</v>
      </c>
      <c r="AD225" s="70">
        <f t="shared" si="69"/>
        <v>31762.55112</v>
      </c>
      <c r="AE225" s="71">
        <v>32108.10810810811</v>
      </c>
      <c r="AF225" s="71">
        <f t="shared" si="70"/>
        <v>-345.55698810811009</v>
      </c>
      <c r="AH225" s="72">
        <f t="shared" si="71"/>
        <v>5857.1612593783502</v>
      </c>
      <c r="AI225" s="72">
        <f t="shared" si="72"/>
        <v>-39457.16125937835</v>
      </c>
      <c r="AJ225" s="72">
        <f t="shared" si="73"/>
        <v>-15457.16125937835</v>
      </c>
      <c r="AK225" s="73">
        <f t="shared" si="74"/>
        <v>-15457.16125937835</v>
      </c>
      <c r="AL225" s="73">
        <f t="shared" si="75"/>
        <v>-21457.16125937835</v>
      </c>
      <c r="AM225" s="73">
        <f t="shared" si="76"/>
        <v>-39802.71824748646</v>
      </c>
      <c r="AN225" s="73">
        <f t="shared" si="77"/>
        <v>-15802.71824748646</v>
      </c>
      <c r="AO225" s="73">
        <f t="shared" si="78"/>
        <v>-15802.71824748646</v>
      </c>
      <c r="AP225" s="73">
        <f t="shared" si="79"/>
        <v>-21802.71824748646</v>
      </c>
    </row>
    <row r="226" spans="1:42" x14ac:dyDescent="0.25">
      <c r="A226" t="s">
        <v>386</v>
      </c>
      <c r="B226" t="s">
        <v>384</v>
      </c>
      <c r="C226" t="s">
        <v>110</v>
      </c>
      <c r="D226">
        <v>1</v>
      </c>
      <c r="E226">
        <v>1800</v>
      </c>
      <c r="F226" s="65">
        <f t="shared" si="60"/>
        <v>0.97297297297297303</v>
      </c>
      <c r="G226" s="4">
        <f t="shared" si="61"/>
        <v>21016.216216216217</v>
      </c>
      <c r="H226">
        <v>288</v>
      </c>
      <c r="I226">
        <v>0.2329</v>
      </c>
      <c r="J226">
        <v>89</v>
      </c>
      <c r="K226">
        <v>390</v>
      </c>
      <c r="L226">
        <f t="shared" si="62"/>
        <v>301</v>
      </c>
      <c r="M226">
        <f t="shared" si="63"/>
        <v>199</v>
      </c>
      <c r="N226" s="66">
        <f t="shared" si="64"/>
        <v>0.62890365448504992</v>
      </c>
      <c r="O226" s="66">
        <v>0.2329</v>
      </c>
      <c r="P226" s="66">
        <v>100</v>
      </c>
      <c r="Q226" s="67">
        <f t="shared" si="65"/>
        <v>0.12923588039867109</v>
      </c>
      <c r="R226" s="67">
        <f t="shared" si="66"/>
        <v>0.74832272425249169</v>
      </c>
      <c r="S226" s="68">
        <f t="shared" si="67"/>
        <v>27313.779435215947</v>
      </c>
      <c r="T226" s="68">
        <f t="shared" si="68"/>
        <v>16388.267661129568</v>
      </c>
      <c r="U226">
        <v>89</v>
      </c>
      <c r="V226" s="66">
        <v>376.25</v>
      </c>
      <c r="W226" s="66">
        <v>51.375</v>
      </c>
      <c r="X226" s="66">
        <v>-237.71165024008087</v>
      </c>
      <c r="Y226" s="66">
        <v>227.88502969421279</v>
      </c>
      <c r="Z226" s="66">
        <v>227.88502969421279</v>
      </c>
      <c r="AA226" s="66">
        <v>0.46912964702780807</v>
      </c>
      <c r="AB226" s="66">
        <v>0.47933079734219269</v>
      </c>
      <c r="AC226" s="69">
        <v>39869.794239771836</v>
      </c>
      <c r="AD226" s="70">
        <f t="shared" si="69"/>
        <v>16388.267661129568</v>
      </c>
      <c r="AE226" s="71">
        <v>21016.216216216217</v>
      </c>
      <c r="AF226" s="71">
        <f t="shared" si="70"/>
        <v>-4627.9485550866484</v>
      </c>
      <c r="AH226" s="72">
        <f t="shared" si="71"/>
        <v>5831.8580343300109</v>
      </c>
      <c r="AI226" s="72">
        <f t="shared" si="72"/>
        <v>-39431.858034330013</v>
      </c>
      <c r="AJ226" s="72">
        <f t="shared" si="73"/>
        <v>-15431.858034330011</v>
      </c>
      <c r="AK226" s="73">
        <f t="shared" si="74"/>
        <v>-15431.858034330011</v>
      </c>
      <c r="AL226" s="73">
        <f t="shared" si="75"/>
        <v>-21431.858034330013</v>
      </c>
      <c r="AM226" s="73">
        <f t="shared" si="76"/>
        <v>-44059.806589416665</v>
      </c>
      <c r="AN226" s="73">
        <f t="shared" si="77"/>
        <v>-20059.806589416658</v>
      </c>
      <c r="AO226" s="73">
        <f t="shared" si="78"/>
        <v>-20059.806589416658</v>
      </c>
      <c r="AP226" s="73">
        <f t="shared" si="79"/>
        <v>-26059.806589416661</v>
      </c>
    </row>
    <row r="227" spans="1:42" x14ac:dyDescent="0.25">
      <c r="A227" t="s">
        <v>387</v>
      </c>
      <c r="B227" t="s">
        <v>384</v>
      </c>
      <c r="C227" t="s">
        <v>110</v>
      </c>
      <c r="D227">
        <v>2</v>
      </c>
      <c r="E227">
        <v>2500</v>
      </c>
      <c r="F227" s="65">
        <f t="shared" si="60"/>
        <v>0.97297297297297303</v>
      </c>
      <c r="G227" s="4">
        <f t="shared" si="61"/>
        <v>29189.18918918919</v>
      </c>
      <c r="H227">
        <v>231</v>
      </c>
      <c r="I227">
        <v>0.4027</v>
      </c>
      <c r="J227">
        <v>129</v>
      </c>
      <c r="K227">
        <v>431</v>
      </c>
      <c r="L227">
        <f t="shared" si="62"/>
        <v>302</v>
      </c>
      <c r="M227">
        <f t="shared" si="63"/>
        <v>102</v>
      </c>
      <c r="N227" s="66">
        <f t="shared" si="64"/>
        <v>0.37019867549668872</v>
      </c>
      <c r="O227" s="66">
        <v>0.4027</v>
      </c>
      <c r="P227" s="66">
        <v>129</v>
      </c>
      <c r="Q227" s="67">
        <f t="shared" si="65"/>
        <v>0.1</v>
      </c>
      <c r="R227" s="67">
        <f t="shared" si="66"/>
        <v>0.77146000000000003</v>
      </c>
      <c r="S227" s="68">
        <f t="shared" si="67"/>
        <v>36324.194100000001</v>
      </c>
      <c r="T227" s="68">
        <f t="shared" si="68"/>
        <v>21794.516459999999</v>
      </c>
      <c r="U227">
        <v>129</v>
      </c>
      <c r="V227" s="66">
        <v>377.5</v>
      </c>
      <c r="W227" s="66">
        <v>91.25</v>
      </c>
      <c r="X227" s="66">
        <v>-238.50138994187515</v>
      </c>
      <c r="Y227" s="66">
        <v>248.49428228455901</v>
      </c>
      <c r="Z227" s="66">
        <v>248.49428228455901</v>
      </c>
      <c r="AA227" s="66">
        <v>0.41654114512465962</v>
      </c>
      <c r="AB227" s="66">
        <v>0.5209493377483444</v>
      </c>
      <c r="AC227" s="69">
        <v>47250.320103492777</v>
      </c>
      <c r="AD227" s="70">
        <f t="shared" si="69"/>
        <v>21794.516459999999</v>
      </c>
      <c r="AE227" s="71">
        <v>29189.18918918919</v>
      </c>
      <c r="AF227" s="71">
        <f t="shared" si="70"/>
        <v>-7394.6727291891912</v>
      </c>
      <c r="AH227" s="72">
        <f t="shared" si="71"/>
        <v>6338.2169426048567</v>
      </c>
      <c r="AI227" s="72">
        <f t="shared" si="72"/>
        <v>-39938.216942604857</v>
      </c>
      <c r="AJ227" s="72">
        <f t="shared" si="73"/>
        <v>-15938.216942604857</v>
      </c>
      <c r="AK227" s="73">
        <f t="shared" si="74"/>
        <v>-15938.216942604857</v>
      </c>
      <c r="AL227" s="73">
        <f t="shared" si="75"/>
        <v>-21938.216942604857</v>
      </c>
      <c r="AM227" s="73">
        <f t="shared" si="76"/>
        <v>-47332.889671794052</v>
      </c>
      <c r="AN227" s="73">
        <f t="shared" si="77"/>
        <v>-23332.889671794048</v>
      </c>
      <c r="AO227" s="73">
        <f t="shared" si="78"/>
        <v>-23332.889671794048</v>
      </c>
      <c r="AP227" s="73">
        <f t="shared" si="79"/>
        <v>-29332.889671794048</v>
      </c>
    </row>
    <row r="228" spans="1:42" x14ac:dyDescent="0.25">
      <c r="A228" t="s">
        <v>388</v>
      </c>
      <c r="B228" t="s">
        <v>389</v>
      </c>
      <c r="C228" t="s">
        <v>107</v>
      </c>
      <c r="D228">
        <v>1</v>
      </c>
      <c r="E228">
        <v>2000</v>
      </c>
      <c r="F228" s="65">
        <f t="shared" si="60"/>
        <v>0.97297297297297303</v>
      </c>
      <c r="G228" s="4">
        <f t="shared" si="61"/>
        <v>23351.351351351354</v>
      </c>
      <c r="H228">
        <v>387</v>
      </c>
      <c r="I228">
        <v>0.32600000000000001</v>
      </c>
      <c r="J228">
        <v>193</v>
      </c>
      <c r="K228">
        <v>600</v>
      </c>
      <c r="L228">
        <f t="shared" si="62"/>
        <v>407</v>
      </c>
      <c r="M228">
        <f t="shared" si="63"/>
        <v>194</v>
      </c>
      <c r="N228" s="66">
        <f t="shared" si="64"/>
        <v>0.48132678132678142</v>
      </c>
      <c r="O228" s="66">
        <v>0.32600000000000001</v>
      </c>
      <c r="P228" s="66">
        <v>193</v>
      </c>
      <c r="Q228" s="67">
        <f t="shared" si="65"/>
        <v>0.1</v>
      </c>
      <c r="R228" s="67">
        <f t="shared" si="66"/>
        <v>0.77146000000000003</v>
      </c>
      <c r="S228" s="68">
        <f t="shared" si="67"/>
        <v>54345.4997</v>
      </c>
      <c r="T228" s="68">
        <f t="shared" si="68"/>
        <v>32607.29982</v>
      </c>
      <c r="U228">
        <v>193</v>
      </c>
      <c r="V228" s="66">
        <v>508.75</v>
      </c>
      <c r="W228" s="66">
        <v>142.125</v>
      </c>
      <c r="X228" s="66">
        <v>-321.42405863027545</v>
      </c>
      <c r="Y228" s="66">
        <v>344.46580427091232</v>
      </c>
      <c r="Z228" s="66">
        <v>344.46580427091232</v>
      </c>
      <c r="AA228" s="66">
        <v>0.39772148259638784</v>
      </c>
      <c r="AB228" s="66">
        <v>0.53584321867321871</v>
      </c>
      <c r="AC228" s="69">
        <v>67371.577828435387</v>
      </c>
      <c r="AD228" s="70">
        <f t="shared" si="69"/>
        <v>32607.29982</v>
      </c>
      <c r="AE228" s="71">
        <v>23351.351351351354</v>
      </c>
      <c r="AF228" s="71">
        <f t="shared" si="70"/>
        <v>9255.9484686486467</v>
      </c>
      <c r="AH228" s="72">
        <f t="shared" si="71"/>
        <v>6519.4258271908284</v>
      </c>
      <c r="AI228" s="72">
        <f t="shared" si="72"/>
        <v>-40119.425827190826</v>
      </c>
      <c r="AJ228" s="72">
        <f t="shared" si="73"/>
        <v>-16119.425827190829</v>
      </c>
      <c r="AK228" s="73">
        <f t="shared" si="74"/>
        <v>-16119.425827190829</v>
      </c>
      <c r="AL228" s="73">
        <f t="shared" si="75"/>
        <v>-22119.425827190829</v>
      </c>
      <c r="AM228" s="73">
        <f t="shared" si="76"/>
        <v>-30863.477358542179</v>
      </c>
      <c r="AN228" s="73">
        <f t="shared" si="77"/>
        <v>-6863.4773585421826</v>
      </c>
      <c r="AO228" s="73">
        <f t="shared" si="78"/>
        <v>-6863.4773585421826</v>
      </c>
      <c r="AP228" s="73">
        <f t="shared" si="79"/>
        <v>-12863.477358542183</v>
      </c>
    </row>
    <row r="229" spans="1:42" x14ac:dyDescent="0.25">
      <c r="A229" t="s">
        <v>390</v>
      </c>
      <c r="B229" t="s">
        <v>389</v>
      </c>
      <c r="C229" t="s">
        <v>107</v>
      </c>
      <c r="D229">
        <v>2</v>
      </c>
      <c r="E229">
        <v>2950</v>
      </c>
      <c r="F229" s="65">
        <f t="shared" si="60"/>
        <v>0.97297297297297303</v>
      </c>
      <c r="G229" s="4">
        <f t="shared" si="61"/>
        <v>34443.243243243247</v>
      </c>
      <c r="H229">
        <v>575</v>
      </c>
      <c r="I229">
        <v>0.38900000000000001</v>
      </c>
      <c r="J229">
        <v>192</v>
      </c>
      <c r="K229">
        <v>829</v>
      </c>
      <c r="L229">
        <f t="shared" si="62"/>
        <v>637</v>
      </c>
      <c r="M229">
        <f t="shared" si="63"/>
        <v>383</v>
      </c>
      <c r="N229" s="66">
        <f t="shared" si="64"/>
        <v>0.58100470957613826</v>
      </c>
      <c r="O229" s="66">
        <v>0.38900000000000001</v>
      </c>
      <c r="P229" s="66">
        <v>192</v>
      </c>
      <c r="Q229" s="67">
        <f t="shared" si="65"/>
        <v>0.1</v>
      </c>
      <c r="R229" s="67">
        <f t="shared" si="66"/>
        <v>0.77146000000000003</v>
      </c>
      <c r="S229" s="68">
        <f t="shared" si="67"/>
        <v>54063.916799999999</v>
      </c>
      <c r="T229" s="68">
        <f t="shared" si="68"/>
        <v>32438.350079999997</v>
      </c>
      <c r="U229">
        <v>192</v>
      </c>
      <c r="V229" s="66">
        <v>796.25</v>
      </c>
      <c r="W229" s="66">
        <v>112.375</v>
      </c>
      <c r="X229" s="66">
        <v>-503.06419004296185</v>
      </c>
      <c r="Y229" s="66">
        <v>484.09390005054337</v>
      </c>
      <c r="Z229" s="66">
        <v>484.09390005054337</v>
      </c>
      <c r="AA229" s="66">
        <v>0.46683692314039982</v>
      </c>
      <c r="AB229" s="66">
        <v>0.48114525902668759</v>
      </c>
      <c r="AC229" s="69">
        <v>85015.612000566209</v>
      </c>
      <c r="AD229" s="70">
        <f t="shared" si="69"/>
        <v>32438.350079999997</v>
      </c>
      <c r="AE229" s="71">
        <v>34443.243243243247</v>
      </c>
      <c r="AF229" s="71">
        <f t="shared" si="70"/>
        <v>-2004.8931632432505</v>
      </c>
      <c r="AH229" s="72">
        <f t="shared" si="71"/>
        <v>5853.9339848246991</v>
      </c>
      <c r="AI229" s="72">
        <f t="shared" si="72"/>
        <v>-39453.933984824696</v>
      </c>
      <c r="AJ229" s="72">
        <f t="shared" si="73"/>
        <v>-15453.9339848247</v>
      </c>
      <c r="AK229" s="73">
        <f t="shared" si="74"/>
        <v>-15453.9339848247</v>
      </c>
      <c r="AL229" s="73">
        <f t="shared" si="75"/>
        <v>-21453.9339848247</v>
      </c>
      <c r="AM229" s="73">
        <f t="shared" si="76"/>
        <v>-41458.827148067947</v>
      </c>
      <c r="AN229" s="73">
        <f t="shared" si="77"/>
        <v>-17458.82714806795</v>
      </c>
      <c r="AO229" s="73">
        <f t="shared" si="78"/>
        <v>-17458.82714806795</v>
      </c>
      <c r="AP229" s="73">
        <f t="shared" si="79"/>
        <v>-23458.82714806795</v>
      </c>
    </row>
    <row r="230" spans="1:42" x14ac:dyDescent="0.25">
      <c r="A230" t="s">
        <v>391</v>
      </c>
      <c r="B230" t="s">
        <v>389</v>
      </c>
      <c r="C230" t="s">
        <v>110</v>
      </c>
      <c r="D230">
        <v>1</v>
      </c>
      <c r="E230">
        <v>1700</v>
      </c>
      <c r="F230" s="65">
        <f t="shared" si="60"/>
        <v>0.97297297297297303</v>
      </c>
      <c r="G230" s="4">
        <f t="shared" si="61"/>
        <v>19848.64864864865</v>
      </c>
      <c r="H230">
        <v>228</v>
      </c>
      <c r="I230">
        <v>0.52049999999999996</v>
      </c>
      <c r="J230">
        <v>98</v>
      </c>
      <c r="K230">
        <v>432</v>
      </c>
      <c r="L230">
        <f t="shared" si="62"/>
        <v>334</v>
      </c>
      <c r="M230">
        <f t="shared" si="63"/>
        <v>130</v>
      </c>
      <c r="N230" s="66">
        <f t="shared" si="64"/>
        <v>0.41137724550898203</v>
      </c>
      <c r="O230" s="66">
        <v>0.52049999999999996</v>
      </c>
      <c r="P230" s="66">
        <v>100</v>
      </c>
      <c r="Q230" s="67">
        <f t="shared" si="65"/>
        <v>0.10479041916167665</v>
      </c>
      <c r="R230" s="67">
        <f t="shared" si="66"/>
        <v>0.76766886227544906</v>
      </c>
      <c r="S230" s="68">
        <f t="shared" si="67"/>
        <v>28019.91347305389</v>
      </c>
      <c r="T230" s="68">
        <f t="shared" si="68"/>
        <v>16811.948083832332</v>
      </c>
      <c r="U230">
        <v>98</v>
      </c>
      <c r="V230" s="66">
        <v>417.5</v>
      </c>
      <c r="W230" s="66">
        <v>56.25</v>
      </c>
      <c r="X230" s="66">
        <v>-263.77306039929238</v>
      </c>
      <c r="Y230" s="66">
        <v>252.49036517563809</v>
      </c>
      <c r="Z230" s="66">
        <v>252.49036517563809</v>
      </c>
      <c r="AA230" s="66">
        <v>0.4700368028158996</v>
      </c>
      <c r="AB230" s="66">
        <v>0.47861287425149707</v>
      </c>
      <c r="AC230" s="69">
        <v>44108.475880095619</v>
      </c>
      <c r="AD230" s="70">
        <f t="shared" si="69"/>
        <v>16811.948083832332</v>
      </c>
      <c r="AE230" s="71">
        <v>19848.64864864865</v>
      </c>
      <c r="AF230" s="71">
        <f t="shared" si="70"/>
        <v>-3036.7005648163176</v>
      </c>
      <c r="AH230" s="72">
        <f t="shared" si="71"/>
        <v>5823.123303393214</v>
      </c>
      <c r="AI230" s="72">
        <f t="shared" si="72"/>
        <v>-39423.123303393215</v>
      </c>
      <c r="AJ230" s="72">
        <f t="shared" si="73"/>
        <v>-15423.123303393215</v>
      </c>
      <c r="AK230" s="73">
        <f t="shared" si="74"/>
        <v>-15423.123303393215</v>
      </c>
      <c r="AL230" s="73">
        <f t="shared" si="75"/>
        <v>-21423.123303393215</v>
      </c>
      <c r="AM230" s="73">
        <f t="shared" si="76"/>
        <v>-42459.823868209533</v>
      </c>
      <c r="AN230" s="73">
        <f t="shared" si="77"/>
        <v>-18459.823868209533</v>
      </c>
      <c r="AO230" s="73">
        <f t="shared" si="78"/>
        <v>-18459.823868209533</v>
      </c>
      <c r="AP230" s="73">
        <f t="shared" si="79"/>
        <v>-24459.823868209533</v>
      </c>
    </row>
    <row r="231" spans="1:42" x14ac:dyDescent="0.25">
      <c r="A231" t="s">
        <v>392</v>
      </c>
      <c r="B231" t="s">
        <v>389</v>
      </c>
      <c r="C231" t="s">
        <v>110</v>
      </c>
      <c r="D231">
        <v>2</v>
      </c>
      <c r="E231">
        <v>3000</v>
      </c>
      <c r="F231" s="65">
        <f t="shared" si="60"/>
        <v>0.97297297297297303</v>
      </c>
      <c r="G231" s="4">
        <f t="shared" si="61"/>
        <v>35027.027027027027</v>
      </c>
      <c r="H231">
        <v>415</v>
      </c>
      <c r="I231">
        <v>0.40820000000000001</v>
      </c>
      <c r="J231">
        <v>193</v>
      </c>
      <c r="K231">
        <v>648</v>
      </c>
      <c r="L231">
        <f t="shared" si="62"/>
        <v>455</v>
      </c>
      <c r="M231">
        <f t="shared" si="63"/>
        <v>222</v>
      </c>
      <c r="N231" s="66">
        <f t="shared" si="64"/>
        <v>0.49032967032967034</v>
      </c>
      <c r="O231" s="66">
        <v>0.40820000000000001</v>
      </c>
      <c r="P231" s="66">
        <v>193</v>
      </c>
      <c r="Q231" s="67">
        <f t="shared" si="65"/>
        <v>0.1</v>
      </c>
      <c r="R231" s="67">
        <f t="shared" si="66"/>
        <v>0.77146000000000003</v>
      </c>
      <c r="S231" s="68">
        <f t="shared" si="67"/>
        <v>54345.4997</v>
      </c>
      <c r="T231" s="68">
        <f t="shared" si="68"/>
        <v>32607.29982</v>
      </c>
      <c r="U231">
        <v>193</v>
      </c>
      <c r="V231" s="66">
        <v>568.75</v>
      </c>
      <c r="W231" s="66">
        <v>136.125</v>
      </c>
      <c r="X231" s="66">
        <v>-359.33156431640134</v>
      </c>
      <c r="Y231" s="66">
        <v>373.70992860753103</v>
      </c>
      <c r="Z231" s="66">
        <v>373.70992860753103</v>
      </c>
      <c r="AA231" s="66">
        <v>0.41773174260664797</v>
      </c>
      <c r="AB231" s="66">
        <v>0.52000709890109875</v>
      </c>
      <c r="AC231" s="69">
        <v>70931.112769094703</v>
      </c>
      <c r="AD231" s="70">
        <f t="shared" si="69"/>
        <v>32607.29982</v>
      </c>
      <c r="AE231" s="71">
        <v>35027.027027027027</v>
      </c>
      <c r="AF231" s="71">
        <f t="shared" si="70"/>
        <v>-2419.7272070270265</v>
      </c>
      <c r="AH231" s="72">
        <f t="shared" si="71"/>
        <v>6326.7530366300352</v>
      </c>
      <c r="AI231" s="72">
        <f t="shared" si="72"/>
        <v>-39926.753036630034</v>
      </c>
      <c r="AJ231" s="72">
        <f t="shared" si="73"/>
        <v>-15926.753036630034</v>
      </c>
      <c r="AK231" s="73">
        <f t="shared" si="74"/>
        <v>-15926.753036630034</v>
      </c>
      <c r="AL231" s="73">
        <f t="shared" si="75"/>
        <v>-21926.753036630034</v>
      </c>
      <c r="AM231" s="73">
        <f t="shared" si="76"/>
        <v>-42346.480243657061</v>
      </c>
      <c r="AN231" s="73">
        <f t="shared" si="77"/>
        <v>-18346.480243657061</v>
      </c>
      <c r="AO231" s="73">
        <f t="shared" si="78"/>
        <v>-18346.480243657061</v>
      </c>
      <c r="AP231" s="73">
        <f t="shared" si="79"/>
        <v>-24346.480243657061</v>
      </c>
    </row>
    <row r="232" spans="1:42" x14ac:dyDescent="0.25">
      <c r="A232" t="s">
        <v>393</v>
      </c>
      <c r="B232" t="s">
        <v>394</v>
      </c>
      <c r="C232" t="s">
        <v>107</v>
      </c>
      <c r="D232">
        <v>1</v>
      </c>
      <c r="E232">
        <v>1500</v>
      </c>
      <c r="F232" s="65">
        <f t="shared" si="60"/>
        <v>0.97297297297297303</v>
      </c>
      <c r="G232" s="4">
        <f t="shared" si="61"/>
        <v>17513.513513513513</v>
      </c>
      <c r="H232">
        <v>146</v>
      </c>
      <c r="I232">
        <v>0.24110000000000001</v>
      </c>
      <c r="J232">
        <v>81</v>
      </c>
      <c r="K232">
        <v>205</v>
      </c>
      <c r="L232">
        <f t="shared" si="62"/>
        <v>124</v>
      </c>
      <c r="M232">
        <f t="shared" si="63"/>
        <v>65</v>
      </c>
      <c r="N232" s="66">
        <f t="shared" si="64"/>
        <v>0.51935483870967747</v>
      </c>
      <c r="O232" s="66">
        <v>0.24110000000000001</v>
      </c>
      <c r="P232" s="66">
        <v>100</v>
      </c>
      <c r="Q232" s="67">
        <f t="shared" si="65"/>
        <v>0.22258064516129034</v>
      </c>
      <c r="R232" s="67">
        <f t="shared" si="66"/>
        <v>0.67444967741935491</v>
      </c>
      <c r="S232" s="68">
        <f t="shared" si="67"/>
        <v>24617.413225806453</v>
      </c>
      <c r="T232" s="68">
        <f t="shared" si="68"/>
        <v>14770.447935483871</v>
      </c>
      <c r="U232">
        <v>81</v>
      </c>
      <c r="V232" s="66">
        <v>155</v>
      </c>
      <c r="W232" s="66">
        <v>65.5</v>
      </c>
      <c r="X232" s="66">
        <v>-97.92772302249179</v>
      </c>
      <c r="Y232" s="66">
        <v>116.04732120293151</v>
      </c>
      <c r="Z232" s="66">
        <v>116.04732120293151</v>
      </c>
      <c r="AA232" s="66">
        <v>0.32611174969633233</v>
      </c>
      <c r="AB232" s="66">
        <v>0.59251516129032256</v>
      </c>
      <c r="AC232" s="69">
        <v>25097.325992550665</v>
      </c>
      <c r="AD232" s="70">
        <f t="shared" si="69"/>
        <v>14770.447935483871</v>
      </c>
      <c r="AE232" s="71">
        <v>17513.513513513513</v>
      </c>
      <c r="AF232" s="71">
        <f t="shared" si="70"/>
        <v>-2743.065578029642</v>
      </c>
      <c r="AH232" s="72">
        <f t="shared" si="71"/>
        <v>7208.9344623655916</v>
      </c>
      <c r="AI232" s="72">
        <f t="shared" si="72"/>
        <v>-40808.934462365592</v>
      </c>
      <c r="AJ232" s="72">
        <f t="shared" si="73"/>
        <v>-16808.934462365592</v>
      </c>
      <c r="AK232" s="73">
        <f t="shared" si="74"/>
        <v>-16808.934462365592</v>
      </c>
      <c r="AL232" s="73">
        <f t="shared" si="75"/>
        <v>-22808.934462365592</v>
      </c>
      <c r="AM232" s="73">
        <f t="shared" si="76"/>
        <v>-43552.000040395236</v>
      </c>
      <c r="AN232" s="73">
        <f t="shared" si="77"/>
        <v>-19552.000040395236</v>
      </c>
      <c r="AO232" s="73">
        <f t="shared" si="78"/>
        <v>-19552.000040395236</v>
      </c>
      <c r="AP232" s="73">
        <f t="shared" si="79"/>
        <v>-25552.000040395236</v>
      </c>
    </row>
    <row r="233" spans="1:42" x14ac:dyDescent="0.25">
      <c r="A233" t="s">
        <v>395</v>
      </c>
      <c r="B233" t="s">
        <v>394</v>
      </c>
      <c r="C233" t="s">
        <v>107</v>
      </c>
      <c r="D233">
        <v>2</v>
      </c>
      <c r="E233">
        <v>2000</v>
      </c>
      <c r="F233" s="65">
        <f t="shared" si="60"/>
        <v>0.97297297297297303</v>
      </c>
      <c r="G233" s="4">
        <f t="shared" si="61"/>
        <v>23351.351351351354</v>
      </c>
      <c r="H233">
        <v>199</v>
      </c>
      <c r="I233">
        <v>0.31230000000000002</v>
      </c>
      <c r="J233">
        <v>97</v>
      </c>
      <c r="K233">
        <v>240</v>
      </c>
      <c r="L233">
        <f t="shared" si="62"/>
        <v>143</v>
      </c>
      <c r="M233">
        <f t="shared" si="63"/>
        <v>102</v>
      </c>
      <c r="N233" s="66">
        <f t="shared" si="64"/>
        <v>0.67062937062937067</v>
      </c>
      <c r="O233" s="66">
        <v>0.31230000000000002</v>
      </c>
      <c r="P233" s="66">
        <v>100</v>
      </c>
      <c r="Q233" s="67">
        <f t="shared" si="65"/>
        <v>0.11678321678321679</v>
      </c>
      <c r="R233" s="67">
        <f t="shared" si="66"/>
        <v>0.75817776223776223</v>
      </c>
      <c r="S233" s="68">
        <f t="shared" si="67"/>
        <v>27673.48832167832</v>
      </c>
      <c r="T233" s="68">
        <f t="shared" si="68"/>
        <v>16604.092993006991</v>
      </c>
      <c r="U233">
        <v>97</v>
      </c>
      <c r="V233" s="66">
        <v>178.75</v>
      </c>
      <c r="W233" s="66">
        <v>79.125</v>
      </c>
      <c r="X233" s="66">
        <v>-112.93277735658327</v>
      </c>
      <c r="Y233" s="66">
        <v>135.62312041950975</v>
      </c>
      <c r="Z233" s="66">
        <v>135.62312041950975</v>
      </c>
      <c r="AA233" s="66">
        <v>0.31607340094830627</v>
      </c>
      <c r="AB233" s="66">
        <v>0.60045951048951052</v>
      </c>
      <c r="AC233" s="69">
        <v>29724.210261827946</v>
      </c>
      <c r="AD233" s="70">
        <f t="shared" si="69"/>
        <v>16604.092993006991</v>
      </c>
      <c r="AE233" s="71">
        <v>23351.351351351354</v>
      </c>
      <c r="AF233" s="71">
        <f t="shared" si="70"/>
        <v>-6747.2583583443629</v>
      </c>
      <c r="AH233" s="72">
        <f t="shared" si="71"/>
        <v>7305.5907109557111</v>
      </c>
      <c r="AI233" s="72">
        <f t="shared" si="72"/>
        <v>-40905.590710955708</v>
      </c>
      <c r="AJ233" s="72">
        <f t="shared" si="73"/>
        <v>-16905.590710955712</v>
      </c>
      <c r="AK233" s="73">
        <f t="shared" si="74"/>
        <v>-16905.590710955712</v>
      </c>
      <c r="AL233" s="73">
        <f t="shared" si="75"/>
        <v>-22905.590710955712</v>
      </c>
      <c r="AM233" s="73">
        <f t="shared" si="76"/>
        <v>-47652.849069300071</v>
      </c>
      <c r="AN233" s="73">
        <f t="shared" si="77"/>
        <v>-23652.849069300075</v>
      </c>
      <c r="AO233" s="73">
        <f t="shared" si="78"/>
        <v>-23652.849069300075</v>
      </c>
      <c r="AP233" s="73">
        <f t="shared" si="79"/>
        <v>-29652.849069300075</v>
      </c>
    </row>
    <row r="234" spans="1:42" x14ac:dyDescent="0.25">
      <c r="A234" t="s">
        <v>396</v>
      </c>
      <c r="B234" t="s">
        <v>394</v>
      </c>
      <c r="C234" t="s">
        <v>110</v>
      </c>
      <c r="D234">
        <v>1</v>
      </c>
      <c r="E234">
        <v>800</v>
      </c>
      <c r="F234" s="65">
        <f t="shared" si="60"/>
        <v>0.97297297297297303</v>
      </c>
      <c r="G234" s="4">
        <f t="shared" si="61"/>
        <v>9340.5405405405418</v>
      </c>
      <c r="H234">
        <v>104</v>
      </c>
      <c r="I234">
        <v>0.56989999999999996</v>
      </c>
      <c r="J234">
        <v>53</v>
      </c>
      <c r="K234">
        <v>188</v>
      </c>
      <c r="L234">
        <f t="shared" si="62"/>
        <v>135</v>
      </c>
      <c r="M234">
        <f t="shared" si="63"/>
        <v>51</v>
      </c>
      <c r="N234" s="66">
        <f t="shared" si="64"/>
        <v>0.40222222222222226</v>
      </c>
      <c r="O234" s="66">
        <v>0.56989999999999996</v>
      </c>
      <c r="P234" s="66">
        <v>100</v>
      </c>
      <c r="Q234" s="67">
        <f t="shared" si="65"/>
        <v>0.37851851851851859</v>
      </c>
      <c r="R234" s="67">
        <f t="shared" si="66"/>
        <v>0.55104044444444433</v>
      </c>
      <c r="S234" s="68">
        <f t="shared" si="67"/>
        <v>20112.97622222222</v>
      </c>
      <c r="T234" s="68">
        <f t="shared" si="68"/>
        <v>12067.785733333332</v>
      </c>
      <c r="U234">
        <v>53</v>
      </c>
      <c r="V234" s="66">
        <v>168.75</v>
      </c>
      <c r="W234" s="66">
        <v>36.125</v>
      </c>
      <c r="X234" s="66">
        <v>-106.61485974222896</v>
      </c>
      <c r="Y234" s="66">
        <v>108.74909969673996</v>
      </c>
      <c r="Z234" s="66">
        <v>108.74909969673996</v>
      </c>
      <c r="AA234" s="66">
        <v>0.43036503523994052</v>
      </c>
      <c r="AB234" s="66">
        <v>0.51000911111111114</v>
      </c>
      <c r="AC234" s="69">
        <v>20244.006559720805</v>
      </c>
      <c r="AD234" s="70">
        <f t="shared" si="69"/>
        <v>12067.785733333332</v>
      </c>
      <c r="AE234" s="71">
        <v>9340.5405405405418</v>
      </c>
      <c r="AF234" s="71">
        <f t="shared" si="70"/>
        <v>2727.2451927927905</v>
      </c>
      <c r="AH234" s="72">
        <f t="shared" si="71"/>
        <v>6205.1108518518522</v>
      </c>
      <c r="AI234" s="72">
        <f t="shared" si="72"/>
        <v>-39805.110851851852</v>
      </c>
      <c r="AJ234" s="72">
        <f t="shared" si="73"/>
        <v>-15805.110851851852</v>
      </c>
      <c r="AK234" s="73">
        <f t="shared" si="74"/>
        <v>-15805.110851851852</v>
      </c>
      <c r="AL234" s="73">
        <f t="shared" si="75"/>
        <v>-21805.110851851852</v>
      </c>
      <c r="AM234" s="73">
        <f t="shared" si="76"/>
        <v>-37077.865659059062</v>
      </c>
      <c r="AN234" s="73">
        <f t="shared" si="77"/>
        <v>-13077.865659059062</v>
      </c>
      <c r="AO234" s="73">
        <f t="shared" si="78"/>
        <v>-13077.865659059062</v>
      </c>
      <c r="AP234" s="73">
        <f t="shared" si="79"/>
        <v>-19077.865659059062</v>
      </c>
    </row>
    <row r="235" spans="1:42" x14ac:dyDescent="0.25">
      <c r="A235" t="s">
        <v>397</v>
      </c>
      <c r="B235" t="s">
        <v>394</v>
      </c>
      <c r="C235" t="s">
        <v>110</v>
      </c>
      <c r="D235">
        <v>2</v>
      </c>
      <c r="E235">
        <v>1060</v>
      </c>
      <c r="F235" s="65">
        <f t="shared" si="60"/>
        <v>0.97297297297297303</v>
      </c>
      <c r="G235" s="4">
        <f t="shared" si="61"/>
        <v>12376.216216216217</v>
      </c>
      <c r="H235">
        <v>148</v>
      </c>
      <c r="I235">
        <v>0.16159999999999999</v>
      </c>
      <c r="J235">
        <v>114</v>
      </c>
      <c r="K235">
        <v>153</v>
      </c>
      <c r="L235">
        <f t="shared" si="62"/>
        <v>39</v>
      </c>
      <c r="M235">
        <f t="shared" si="63"/>
        <v>34</v>
      </c>
      <c r="N235" s="66">
        <f t="shared" si="64"/>
        <v>0.79743589743589749</v>
      </c>
      <c r="O235" s="66">
        <v>0.16159999999999999</v>
      </c>
      <c r="P235" s="66">
        <v>114</v>
      </c>
      <c r="Q235" s="67">
        <f t="shared" si="65"/>
        <v>0.1</v>
      </c>
      <c r="R235" s="67">
        <f t="shared" si="66"/>
        <v>0.77146000000000003</v>
      </c>
      <c r="S235" s="68">
        <f t="shared" si="67"/>
        <v>32100.4506</v>
      </c>
      <c r="T235" s="68">
        <f t="shared" si="68"/>
        <v>19260.270359999999</v>
      </c>
      <c r="U235">
        <v>114</v>
      </c>
      <c r="V235" s="66">
        <v>48.75</v>
      </c>
      <c r="W235" s="66">
        <v>109.125</v>
      </c>
      <c r="X235" s="66">
        <v>-30.799848369977255</v>
      </c>
      <c r="Y235" s="66">
        <v>80.760851023502653</v>
      </c>
      <c r="Z235" s="66">
        <v>114</v>
      </c>
      <c r="AA235" s="66">
        <v>0.1</v>
      </c>
      <c r="AB235" s="66">
        <v>0.77146000000000003</v>
      </c>
      <c r="AC235" s="69">
        <v>32100.450600000004</v>
      </c>
      <c r="AD235" s="70">
        <f t="shared" si="69"/>
        <v>19260.270359999999</v>
      </c>
      <c r="AE235" s="71">
        <v>12376.216216216217</v>
      </c>
      <c r="AF235" s="71">
        <f t="shared" si="70"/>
        <v>6884.0541437837819</v>
      </c>
      <c r="AH235" s="72">
        <f t="shared" si="71"/>
        <v>9386.0966666666664</v>
      </c>
      <c r="AI235" s="72">
        <f t="shared" si="72"/>
        <v>-42986.096666666665</v>
      </c>
      <c r="AJ235" s="72">
        <f t="shared" si="73"/>
        <v>-18986.096666666665</v>
      </c>
      <c r="AK235" s="73">
        <f t="shared" si="74"/>
        <v>-18986.096666666665</v>
      </c>
      <c r="AL235" s="73">
        <f t="shared" si="75"/>
        <v>-24986.096666666665</v>
      </c>
      <c r="AM235" s="73">
        <f t="shared" si="76"/>
        <v>-36102.042522882883</v>
      </c>
      <c r="AN235" s="73">
        <f t="shared" si="77"/>
        <v>-12102.042522882883</v>
      </c>
      <c r="AO235" s="73">
        <f t="shared" si="78"/>
        <v>-12102.042522882883</v>
      </c>
      <c r="AP235" s="73">
        <f t="shared" si="79"/>
        <v>-18102.042522882883</v>
      </c>
    </row>
    <row r="236" spans="1:42" x14ac:dyDescent="0.25">
      <c r="A236" t="s">
        <v>398</v>
      </c>
      <c r="B236" t="s">
        <v>399</v>
      </c>
      <c r="C236" t="s">
        <v>107</v>
      </c>
      <c r="D236">
        <v>1</v>
      </c>
      <c r="E236">
        <v>900</v>
      </c>
      <c r="F236" s="65">
        <f t="shared" si="60"/>
        <v>0.97297297297297303</v>
      </c>
      <c r="G236" s="4">
        <f t="shared" si="61"/>
        <v>10508.108108108108</v>
      </c>
      <c r="H236">
        <v>141</v>
      </c>
      <c r="I236">
        <v>0.54790000000000005</v>
      </c>
      <c r="J236">
        <v>116</v>
      </c>
      <c r="K236">
        <v>296</v>
      </c>
      <c r="L236">
        <f t="shared" si="62"/>
        <v>180</v>
      </c>
      <c r="M236">
        <f t="shared" si="63"/>
        <v>25</v>
      </c>
      <c r="N236" s="66">
        <f t="shared" si="64"/>
        <v>0.21111111111111111</v>
      </c>
      <c r="O236" s="66">
        <v>0.54790000000000005</v>
      </c>
      <c r="P236" s="66">
        <v>116</v>
      </c>
      <c r="Q236" s="67">
        <f t="shared" si="65"/>
        <v>0.1</v>
      </c>
      <c r="R236" s="67">
        <f t="shared" si="66"/>
        <v>0.77146000000000003</v>
      </c>
      <c r="S236" s="68">
        <f t="shared" si="67"/>
        <v>32663.616400000003</v>
      </c>
      <c r="T236" s="68">
        <f t="shared" si="68"/>
        <v>19598.169840000002</v>
      </c>
      <c r="U236">
        <v>116</v>
      </c>
      <c r="V236" s="66">
        <v>225</v>
      </c>
      <c r="W236" s="66">
        <v>93.5</v>
      </c>
      <c r="X236" s="66">
        <v>-142.15314632297196</v>
      </c>
      <c r="Y236" s="66">
        <v>167.66546626231997</v>
      </c>
      <c r="Z236" s="66">
        <v>167.66546626231997</v>
      </c>
      <c r="AA236" s="66">
        <v>0.32962429449919983</v>
      </c>
      <c r="AB236" s="66">
        <v>0.58973533333333328</v>
      </c>
      <c r="AC236" s="69">
        <v>36090.561116664772</v>
      </c>
      <c r="AD236" s="70">
        <f t="shared" si="69"/>
        <v>19598.169840000002</v>
      </c>
      <c r="AE236" s="71">
        <v>10508.108108108108</v>
      </c>
      <c r="AF236" s="71">
        <f t="shared" si="70"/>
        <v>9090.0617318918939</v>
      </c>
      <c r="AH236" s="72">
        <f t="shared" si="71"/>
        <v>7175.1132222222222</v>
      </c>
      <c r="AI236" s="72">
        <f t="shared" si="72"/>
        <v>-40775.113222222222</v>
      </c>
      <c r="AJ236" s="72">
        <f t="shared" si="73"/>
        <v>-16775.113222222222</v>
      </c>
      <c r="AK236" s="73">
        <f t="shared" si="74"/>
        <v>-16775.113222222222</v>
      </c>
      <c r="AL236" s="73">
        <f t="shared" si="75"/>
        <v>-22775.113222222222</v>
      </c>
      <c r="AM236" s="73">
        <f t="shared" si="76"/>
        <v>-31685.051490330326</v>
      </c>
      <c r="AN236" s="73">
        <f t="shared" si="77"/>
        <v>-7685.0514903303283</v>
      </c>
      <c r="AO236" s="73">
        <f t="shared" si="78"/>
        <v>-7685.0514903303283</v>
      </c>
      <c r="AP236" s="73">
        <f t="shared" si="79"/>
        <v>-13685.051490330328</v>
      </c>
    </row>
    <row r="237" spans="1:42" x14ac:dyDescent="0.25">
      <c r="A237" t="s">
        <v>400</v>
      </c>
      <c r="B237" t="s">
        <v>399</v>
      </c>
      <c r="C237" t="s">
        <v>107</v>
      </c>
      <c r="D237">
        <v>2</v>
      </c>
      <c r="E237">
        <v>1100</v>
      </c>
      <c r="F237" s="65">
        <f t="shared" si="60"/>
        <v>0.97297297297297303</v>
      </c>
      <c r="G237" s="4">
        <f t="shared" si="61"/>
        <v>12843.243243243243</v>
      </c>
      <c r="H237">
        <v>188</v>
      </c>
      <c r="I237">
        <v>0.61919999999999997</v>
      </c>
      <c r="J237">
        <v>136</v>
      </c>
      <c r="K237">
        <v>335</v>
      </c>
      <c r="L237">
        <f t="shared" si="62"/>
        <v>199</v>
      </c>
      <c r="M237">
        <f t="shared" si="63"/>
        <v>52</v>
      </c>
      <c r="N237" s="66">
        <f t="shared" si="64"/>
        <v>0.30904522613065327</v>
      </c>
      <c r="O237" s="66">
        <v>0.61919999999999997</v>
      </c>
      <c r="P237" s="66">
        <v>136</v>
      </c>
      <c r="Q237" s="67">
        <f t="shared" si="65"/>
        <v>0.1</v>
      </c>
      <c r="R237" s="67">
        <f t="shared" si="66"/>
        <v>0.77146000000000003</v>
      </c>
      <c r="S237" s="68">
        <f t="shared" si="67"/>
        <v>38295.274400000002</v>
      </c>
      <c r="T237" s="68">
        <f t="shared" si="68"/>
        <v>22977.164639999999</v>
      </c>
      <c r="U237">
        <v>136</v>
      </c>
      <c r="V237" s="66">
        <v>248.75</v>
      </c>
      <c r="W237" s="66">
        <v>111.125</v>
      </c>
      <c r="X237" s="66">
        <v>-157.15820065706345</v>
      </c>
      <c r="Y237" s="66">
        <v>189.24126547889819</v>
      </c>
      <c r="Z237" s="66">
        <v>189.24126547889819</v>
      </c>
      <c r="AA237" s="66">
        <v>0.31403523810612338</v>
      </c>
      <c r="AB237" s="66">
        <v>0.60207251256281402</v>
      </c>
      <c r="AC237" s="69">
        <v>41586.991928418065</v>
      </c>
      <c r="AD237" s="70">
        <f t="shared" si="69"/>
        <v>22977.164639999999</v>
      </c>
      <c r="AE237" s="71">
        <v>12843.243243243243</v>
      </c>
      <c r="AF237" s="71">
        <f t="shared" si="70"/>
        <v>10133.921396756756</v>
      </c>
      <c r="AH237" s="72">
        <f t="shared" si="71"/>
        <v>7325.2155695142374</v>
      </c>
      <c r="AI237" s="72">
        <f t="shared" si="72"/>
        <v>-40925.215569514236</v>
      </c>
      <c r="AJ237" s="72">
        <f t="shared" si="73"/>
        <v>-16925.215569514236</v>
      </c>
      <c r="AK237" s="73">
        <f t="shared" si="74"/>
        <v>-16925.215569514236</v>
      </c>
      <c r="AL237" s="73">
        <f t="shared" si="75"/>
        <v>-22925.215569514236</v>
      </c>
      <c r="AM237" s="73">
        <f t="shared" si="76"/>
        <v>-30791.29417275748</v>
      </c>
      <c r="AN237" s="73">
        <f t="shared" si="77"/>
        <v>-6791.2941727574798</v>
      </c>
      <c r="AO237" s="73">
        <f t="shared" si="78"/>
        <v>-6791.2941727574798</v>
      </c>
      <c r="AP237" s="73">
        <f t="shared" si="79"/>
        <v>-12791.29417275748</v>
      </c>
    </row>
    <row r="238" spans="1:42" x14ac:dyDescent="0.25">
      <c r="A238" t="s">
        <v>401</v>
      </c>
      <c r="B238" t="s">
        <v>399</v>
      </c>
      <c r="C238" t="s">
        <v>110</v>
      </c>
      <c r="D238">
        <v>1</v>
      </c>
      <c r="E238">
        <v>500</v>
      </c>
      <c r="F238" s="65">
        <f t="shared" si="60"/>
        <v>0.97297297297297303</v>
      </c>
      <c r="G238" s="4">
        <f t="shared" si="61"/>
        <v>5837.8378378378384</v>
      </c>
      <c r="H238">
        <v>121</v>
      </c>
      <c r="I238">
        <v>0.39729999999999999</v>
      </c>
      <c r="J238">
        <v>50</v>
      </c>
      <c r="K238">
        <v>174</v>
      </c>
      <c r="L238">
        <f t="shared" si="62"/>
        <v>124</v>
      </c>
      <c r="M238">
        <f t="shared" si="63"/>
        <v>71</v>
      </c>
      <c r="N238" s="66">
        <f t="shared" si="64"/>
        <v>0.5580645161290323</v>
      </c>
      <c r="O238" s="66">
        <v>0.39729999999999999</v>
      </c>
      <c r="P238" s="66">
        <v>100</v>
      </c>
      <c r="Q238" s="67">
        <f t="shared" si="65"/>
        <v>0.42258064516129035</v>
      </c>
      <c r="R238" s="67">
        <f t="shared" si="66"/>
        <v>0.51616967741935482</v>
      </c>
      <c r="S238" s="68">
        <f t="shared" si="67"/>
        <v>18840.193225806452</v>
      </c>
      <c r="T238" s="68">
        <f t="shared" si="68"/>
        <v>11304.115935483871</v>
      </c>
      <c r="U238">
        <v>50</v>
      </c>
      <c r="V238" s="66">
        <v>155</v>
      </c>
      <c r="W238" s="66">
        <v>34.5</v>
      </c>
      <c r="X238" s="66">
        <v>-97.92772302249179</v>
      </c>
      <c r="Y238" s="66">
        <v>100.54732120293151</v>
      </c>
      <c r="Z238" s="66">
        <v>100.54732120293151</v>
      </c>
      <c r="AA238" s="66">
        <v>0.42611174969633236</v>
      </c>
      <c r="AB238" s="66">
        <v>0.51337516129032257</v>
      </c>
      <c r="AC238" s="69">
        <v>18840.751492550666</v>
      </c>
      <c r="AD238" s="70">
        <f t="shared" si="69"/>
        <v>11304.115935483871</v>
      </c>
      <c r="AE238" s="71">
        <v>5837.8378378378384</v>
      </c>
      <c r="AF238" s="71">
        <f t="shared" si="70"/>
        <v>5466.2780976460326</v>
      </c>
      <c r="AH238" s="72">
        <f t="shared" si="71"/>
        <v>6246.0644623655917</v>
      </c>
      <c r="AI238" s="72">
        <f t="shared" si="72"/>
        <v>-39846.06446236559</v>
      </c>
      <c r="AJ238" s="72">
        <f t="shared" si="73"/>
        <v>-15846.064462365592</v>
      </c>
      <c r="AK238" s="73">
        <f t="shared" si="74"/>
        <v>-15846.064462365592</v>
      </c>
      <c r="AL238" s="73">
        <f t="shared" si="75"/>
        <v>-21846.06446236559</v>
      </c>
      <c r="AM238" s="73">
        <f t="shared" si="76"/>
        <v>-34379.786364719555</v>
      </c>
      <c r="AN238" s="73">
        <f t="shared" si="77"/>
        <v>-10379.786364719559</v>
      </c>
      <c r="AO238" s="73">
        <f t="shared" si="78"/>
        <v>-10379.786364719559</v>
      </c>
      <c r="AP238" s="73">
        <f t="shared" si="79"/>
        <v>-16379.786364719557</v>
      </c>
    </row>
    <row r="239" spans="1:42" x14ac:dyDescent="0.25">
      <c r="A239" t="s">
        <v>402</v>
      </c>
      <c r="B239" t="s">
        <v>399</v>
      </c>
      <c r="C239" t="s">
        <v>110</v>
      </c>
      <c r="D239">
        <v>2</v>
      </c>
      <c r="E239">
        <v>1100</v>
      </c>
      <c r="F239" s="65">
        <f t="shared" si="60"/>
        <v>0.97297297297297303</v>
      </c>
      <c r="G239" s="4">
        <f t="shared" si="61"/>
        <v>12843.243243243243</v>
      </c>
      <c r="H239">
        <v>142</v>
      </c>
      <c r="I239">
        <v>8.2199999999999995E-2</v>
      </c>
      <c r="J239">
        <v>111</v>
      </c>
      <c r="K239">
        <v>148</v>
      </c>
      <c r="L239">
        <f t="shared" si="62"/>
        <v>37</v>
      </c>
      <c r="M239">
        <f t="shared" si="63"/>
        <v>31</v>
      </c>
      <c r="N239" s="66">
        <f t="shared" si="64"/>
        <v>0.77027027027027029</v>
      </c>
      <c r="O239" s="66">
        <v>8.2199999999999995E-2</v>
      </c>
      <c r="P239" s="66">
        <v>111</v>
      </c>
      <c r="Q239" s="67">
        <f t="shared" si="65"/>
        <v>0.1</v>
      </c>
      <c r="R239" s="67">
        <f t="shared" si="66"/>
        <v>0.77146000000000003</v>
      </c>
      <c r="S239" s="68">
        <f t="shared" si="67"/>
        <v>31255.7019</v>
      </c>
      <c r="T239" s="68">
        <f t="shared" si="68"/>
        <v>18753.421139999999</v>
      </c>
      <c r="U239">
        <v>111</v>
      </c>
      <c r="V239" s="66">
        <v>46.25</v>
      </c>
      <c r="W239" s="66">
        <v>106.375</v>
      </c>
      <c r="X239" s="66">
        <v>-29.22036896638868</v>
      </c>
      <c r="Y239" s="66">
        <v>78.042345842810207</v>
      </c>
      <c r="Z239" s="66">
        <v>111</v>
      </c>
      <c r="AA239" s="66">
        <v>0.1</v>
      </c>
      <c r="AB239" s="66">
        <v>0.77146000000000003</v>
      </c>
      <c r="AC239" s="69">
        <v>31255.701900000004</v>
      </c>
      <c r="AD239" s="70">
        <f t="shared" si="69"/>
        <v>18753.421139999999</v>
      </c>
      <c r="AE239" s="71">
        <v>12843.243243243243</v>
      </c>
      <c r="AF239" s="71">
        <f t="shared" si="70"/>
        <v>5910.1778967567552</v>
      </c>
      <c r="AH239" s="72">
        <f t="shared" si="71"/>
        <v>9386.0966666666664</v>
      </c>
      <c r="AI239" s="72">
        <f t="shared" si="72"/>
        <v>-42986.096666666665</v>
      </c>
      <c r="AJ239" s="72">
        <f t="shared" si="73"/>
        <v>-18986.096666666665</v>
      </c>
      <c r="AK239" s="73">
        <f t="shared" si="74"/>
        <v>-18986.096666666665</v>
      </c>
      <c r="AL239" s="73">
        <f t="shared" si="75"/>
        <v>-24986.096666666665</v>
      </c>
      <c r="AM239" s="73">
        <f t="shared" si="76"/>
        <v>-37075.918769909913</v>
      </c>
      <c r="AN239" s="73">
        <f t="shared" si="77"/>
        <v>-13075.918769909909</v>
      </c>
      <c r="AO239" s="73">
        <f t="shared" si="78"/>
        <v>-13075.918769909909</v>
      </c>
      <c r="AP239" s="73">
        <f t="shared" si="79"/>
        <v>-19075.918769909909</v>
      </c>
    </row>
    <row r="240" spans="1:42" x14ac:dyDescent="0.25">
      <c r="A240" t="s">
        <v>403</v>
      </c>
      <c r="B240" t="s">
        <v>404</v>
      </c>
      <c r="C240" t="s">
        <v>107</v>
      </c>
      <c r="D240">
        <v>1</v>
      </c>
      <c r="E240">
        <v>1000</v>
      </c>
      <c r="F240" s="65">
        <f t="shared" si="60"/>
        <v>0.97297297297297303</v>
      </c>
      <c r="G240" s="4">
        <f t="shared" si="61"/>
        <v>11675.675675675677</v>
      </c>
      <c r="H240">
        <v>206</v>
      </c>
      <c r="I240">
        <v>0.39179999999999998</v>
      </c>
      <c r="J240">
        <v>116</v>
      </c>
      <c r="K240">
        <v>296</v>
      </c>
      <c r="L240">
        <f t="shared" si="62"/>
        <v>180</v>
      </c>
      <c r="M240">
        <f t="shared" si="63"/>
        <v>90</v>
      </c>
      <c r="N240" s="66">
        <f t="shared" si="64"/>
        <v>0.5</v>
      </c>
      <c r="O240" s="66">
        <v>0.39179999999999998</v>
      </c>
      <c r="P240" s="66">
        <v>116</v>
      </c>
      <c r="Q240" s="67">
        <f t="shared" si="65"/>
        <v>0.1</v>
      </c>
      <c r="R240" s="67">
        <f t="shared" si="66"/>
        <v>0.77146000000000003</v>
      </c>
      <c r="S240" s="68">
        <f t="shared" si="67"/>
        <v>32663.616400000003</v>
      </c>
      <c r="T240" s="68">
        <f t="shared" si="68"/>
        <v>19598.169840000002</v>
      </c>
      <c r="U240">
        <v>116</v>
      </c>
      <c r="V240" s="66">
        <v>225</v>
      </c>
      <c r="W240" s="66">
        <v>93.5</v>
      </c>
      <c r="X240" s="66">
        <v>-142.15314632297196</v>
      </c>
      <c r="Y240" s="66">
        <v>167.66546626231997</v>
      </c>
      <c r="Z240" s="66">
        <v>167.66546626231997</v>
      </c>
      <c r="AA240" s="66">
        <v>0.32962429449919983</v>
      </c>
      <c r="AB240" s="66">
        <v>0.58973533333333328</v>
      </c>
      <c r="AC240" s="69">
        <v>36090.561116664772</v>
      </c>
      <c r="AD240" s="70">
        <f t="shared" si="69"/>
        <v>19598.169840000002</v>
      </c>
      <c r="AE240" s="71">
        <v>11675.675675675677</v>
      </c>
      <c r="AF240" s="71">
        <f t="shared" si="70"/>
        <v>7922.4941643243255</v>
      </c>
      <c r="AH240" s="72">
        <f t="shared" si="71"/>
        <v>7175.1132222222222</v>
      </c>
      <c r="AI240" s="72">
        <f t="shared" si="72"/>
        <v>-40775.113222222222</v>
      </c>
      <c r="AJ240" s="72">
        <f t="shared" si="73"/>
        <v>-16775.113222222222</v>
      </c>
      <c r="AK240" s="73">
        <f t="shared" si="74"/>
        <v>-16775.113222222222</v>
      </c>
      <c r="AL240" s="73">
        <f t="shared" si="75"/>
        <v>-22775.113222222222</v>
      </c>
      <c r="AM240" s="73">
        <f t="shared" si="76"/>
        <v>-32852.6190578979</v>
      </c>
      <c r="AN240" s="73">
        <f t="shared" si="77"/>
        <v>-8852.6190578978967</v>
      </c>
      <c r="AO240" s="73">
        <f t="shared" si="78"/>
        <v>-8852.6190578978967</v>
      </c>
      <c r="AP240" s="73">
        <f t="shared" si="79"/>
        <v>-14852.619057897897</v>
      </c>
    </row>
    <row r="241" spans="1:42" x14ac:dyDescent="0.25">
      <c r="A241" t="s">
        <v>405</v>
      </c>
      <c r="B241" t="s">
        <v>404</v>
      </c>
      <c r="C241" t="s">
        <v>107</v>
      </c>
      <c r="D241">
        <v>2</v>
      </c>
      <c r="E241">
        <v>1300</v>
      </c>
      <c r="F241" s="65">
        <f t="shared" si="60"/>
        <v>0.97297297297297303</v>
      </c>
      <c r="G241" s="4">
        <f t="shared" si="61"/>
        <v>15178.378378378378</v>
      </c>
      <c r="H241">
        <v>186</v>
      </c>
      <c r="I241">
        <v>0.6603</v>
      </c>
      <c r="J241">
        <v>136</v>
      </c>
      <c r="K241">
        <v>336</v>
      </c>
      <c r="L241">
        <f t="shared" si="62"/>
        <v>200</v>
      </c>
      <c r="M241">
        <f t="shared" si="63"/>
        <v>50</v>
      </c>
      <c r="N241" s="66">
        <f t="shared" si="64"/>
        <v>0.30000000000000004</v>
      </c>
      <c r="O241" s="66">
        <v>0.6603</v>
      </c>
      <c r="P241" s="66">
        <v>189.81539724643179</v>
      </c>
      <c r="Q241" s="67">
        <f t="shared" si="65"/>
        <v>0.3152615889857272</v>
      </c>
      <c r="R241" s="67">
        <f t="shared" si="66"/>
        <v>0.60110197847669555</v>
      </c>
      <c r="S241" s="68">
        <f t="shared" si="67"/>
        <v>41645.919953012068</v>
      </c>
      <c r="T241" s="68">
        <f t="shared" si="68"/>
        <v>24987.551971807239</v>
      </c>
      <c r="U241">
        <v>136</v>
      </c>
      <c r="V241" s="66">
        <v>250</v>
      </c>
      <c r="W241" s="66">
        <v>111</v>
      </c>
      <c r="X241" s="66">
        <v>-157.94794035885772</v>
      </c>
      <c r="Y241" s="66">
        <v>189.8505180692444</v>
      </c>
      <c r="Z241" s="66">
        <v>189.8505180692444</v>
      </c>
      <c r="AA241" s="66">
        <v>0.31540207227697759</v>
      </c>
      <c r="AB241" s="66">
        <v>0.60099079999999994</v>
      </c>
      <c r="AC241" s="69">
        <v>41645.921378220119</v>
      </c>
      <c r="AD241" s="70">
        <f t="shared" si="69"/>
        <v>24987.551971807239</v>
      </c>
      <c r="AE241" s="71">
        <v>15178.378378378378</v>
      </c>
      <c r="AF241" s="71">
        <f t="shared" si="70"/>
        <v>9809.1735934288608</v>
      </c>
      <c r="AH241" s="72">
        <f t="shared" si="71"/>
        <v>7312.0547333333334</v>
      </c>
      <c r="AI241" s="72">
        <f t="shared" si="72"/>
        <v>-40912.054733333331</v>
      </c>
      <c r="AJ241" s="72">
        <f t="shared" si="73"/>
        <v>-16912.054733333334</v>
      </c>
      <c r="AK241" s="73">
        <f t="shared" si="74"/>
        <v>-16912.054733333334</v>
      </c>
      <c r="AL241" s="73">
        <f t="shared" si="75"/>
        <v>-22912.054733333334</v>
      </c>
      <c r="AM241" s="73">
        <f t="shared" si="76"/>
        <v>-31102.881139904472</v>
      </c>
      <c r="AN241" s="73">
        <f t="shared" si="77"/>
        <v>-7102.8811399044735</v>
      </c>
      <c r="AO241" s="73">
        <f t="shared" si="78"/>
        <v>-7102.8811399044735</v>
      </c>
      <c r="AP241" s="73">
        <f t="shared" si="79"/>
        <v>-13102.881139904473</v>
      </c>
    </row>
    <row r="242" spans="1:42" x14ac:dyDescent="0.25">
      <c r="A242" t="s">
        <v>406</v>
      </c>
      <c r="B242" t="s">
        <v>404</v>
      </c>
      <c r="C242" t="s">
        <v>110</v>
      </c>
      <c r="D242">
        <v>1</v>
      </c>
      <c r="E242">
        <v>965</v>
      </c>
      <c r="F242" s="65">
        <f t="shared" si="60"/>
        <v>0.97297297297297303</v>
      </c>
      <c r="G242" s="4">
        <f t="shared" si="61"/>
        <v>11267.027027027028</v>
      </c>
      <c r="H242">
        <v>125</v>
      </c>
      <c r="I242">
        <v>0.37530000000000002</v>
      </c>
      <c r="J242">
        <v>50</v>
      </c>
      <c r="K242">
        <v>174</v>
      </c>
      <c r="L242">
        <f t="shared" si="62"/>
        <v>124</v>
      </c>
      <c r="M242">
        <f t="shared" si="63"/>
        <v>75</v>
      </c>
      <c r="N242" s="66">
        <f t="shared" si="64"/>
        <v>0.58387096774193548</v>
      </c>
      <c r="O242" s="66">
        <v>0.37530000000000002</v>
      </c>
      <c r="P242" s="66">
        <v>100</v>
      </c>
      <c r="Q242" s="67">
        <f t="shared" si="65"/>
        <v>0.42258064516129035</v>
      </c>
      <c r="R242" s="67">
        <f t="shared" si="66"/>
        <v>0.51616967741935482</v>
      </c>
      <c r="S242" s="68">
        <f t="shared" si="67"/>
        <v>18840.193225806452</v>
      </c>
      <c r="T242" s="68">
        <f t="shared" si="68"/>
        <v>11304.115935483871</v>
      </c>
      <c r="U242">
        <v>50</v>
      </c>
      <c r="V242" s="66">
        <v>155</v>
      </c>
      <c r="W242" s="66">
        <v>34.5</v>
      </c>
      <c r="X242" s="66">
        <v>-97.92772302249179</v>
      </c>
      <c r="Y242" s="66">
        <v>100.54732120293151</v>
      </c>
      <c r="Z242" s="66">
        <v>100.54732120293151</v>
      </c>
      <c r="AA242" s="66">
        <v>0.42611174969633236</v>
      </c>
      <c r="AB242" s="66">
        <v>0.51337516129032257</v>
      </c>
      <c r="AC242" s="69">
        <v>18840.751492550666</v>
      </c>
      <c r="AD242" s="70">
        <f t="shared" si="69"/>
        <v>11304.115935483871</v>
      </c>
      <c r="AE242" s="71">
        <v>11267.027027027028</v>
      </c>
      <c r="AF242" s="71">
        <f t="shared" si="70"/>
        <v>37.088908456842546</v>
      </c>
      <c r="AH242" s="72">
        <f t="shared" si="71"/>
        <v>6246.0644623655917</v>
      </c>
      <c r="AI242" s="72">
        <f t="shared" si="72"/>
        <v>-39846.06446236559</v>
      </c>
      <c r="AJ242" s="72">
        <f t="shared" si="73"/>
        <v>-15846.064462365592</v>
      </c>
      <c r="AK242" s="73">
        <f t="shared" si="74"/>
        <v>-15846.064462365592</v>
      </c>
      <c r="AL242" s="73">
        <f t="shared" si="75"/>
        <v>-21846.06446236559</v>
      </c>
      <c r="AM242" s="73">
        <f t="shared" si="76"/>
        <v>-39808.975553908749</v>
      </c>
      <c r="AN242" s="73">
        <f t="shared" si="77"/>
        <v>-15808.975553908749</v>
      </c>
      <c r="AO242" s="73">
        <f t="shared" si="78"/>
        <v>-15808.975553908749</v>
      </c>
      <c r="AP242" s="73">
        <f t="shared" si="79"/>
        <v>-21808.975553908749</v>
      </c>
    </row>
    <row r="243" spans="1:42" x14ac:dyDescent="0.25">
      <c r="A243" t="s">
        <v>407</v>
      </c>
      <c r="B243" t="s">
        <v>404</v>
      </c>
      <c r="C243" t="s">
        <v>110</v>
      </c>
      <c r="D243">
        <v>2</v>
      </c>
      <c r="E243">
        <v>1200</v>
      </c>
      <c r="F243" s="65">
        <f t="shared" si="60"/>
        <v>0.97297297297297303</v>
      </c>
      <c r="G243" s="4">
        <f t="shared" si="61"/>
        <v>14010.810810810812</v>
      </c>
      <c r="H243">
        <v>133</v>
      </c>
      <c r="I243">
        <v>0.34789999999999999</v>
      </c>
      <c r="J243">
        <v>111</v>
      </c>
      <c r="K243">
        <v>149</v>
      </c>
      <c r="L243">
        <f t="shared" si="62"/>
        <v>38</v>
      </c>
      <c r="M243">
        <f t="shared" si="63"/>
        <v>22</v>
      </c>
      <c r="N243" s="66">
        <f t="shared" si="64"/>
        <v>0.56315789473684219</v>
      </c>
      <c r="O243" s="66">
        <v>0.34789999999999999</v>
      </c>
      <c r="P243" s="66">
        <v>111</v>
      </c>
      <c r="Q243" s="67">
        <f t="shared" si="65"/>
        <v>0.1</v>
      </c>
      <c r="R243" s="67">
        <f t="shared" si="66"/>
        <v>0.77146000000000003</v>
      </c>
      <c r="S243" s="68">
        <f t="shared" si="67"/>
        <v>31255.7019</v>
      </c>
      <c r="T243" s="68">
        <f t="shared" si="68"/>
        <v>18753.421139999999</v>
      </c>
      <c r="U243">
        <v>111</v>
      </c>
      <c r="V243" s="66">
        <v>47.5</v>
      </c>
      <c r="W243" s="66">
        <v>106.25</v>
      </c>
      <c r="X243" s="66">
        <v>-30.010108668182966</v>
      </c>
      <c r="Y243" s="66">
        <v>78.651598433156423</v>
      </c>
      <c r="Z243" s="66">
        <v>111</v>
      </c>
      <c r="AA243" s="66">
        <v>0.1</v>
      </c>
      <c r="AB243" s="66">
        <v>0.77146000000000003</v>
      </c>
      <c r="AC243" s="69">
        <v>31255.701900000004</v>
      </c>
      <c r="AD243" s="70">
        <f t="shared" si="69"/>
        <v>18753.421139999999</v>
      </c>
      <c r="AE243" s="71">
        <v>14010.810810810812</v>
      </c>
      <c r="AF243" s="71">
        <f t="shared" si="70"/>
        <v>4742.6103291891868</v>
      </c>
      <c r="AH243" s="72">
        <f t="shared" si="71"/>
        <v>9386.0966666666664</v>
      </c>
      <c r="AI243" s="72">
        <f t="shared" si="72"/>
        <v>-42986.096666666665</v>
      </c>
      <c r="AJ243" s="72">
        <f t="shared" si="73"/>
        <v>-18986.096666666665</v>
      </c>
      <c r="AK243" s="73">
        <f t="shared" si="74"/>
        <v>-18986.096666666665</v>
      </c>
      <c r="AL243" s="73">
        <f t="shared" si="75"/>
        <v>-24986.096666666665</v>
      </c>
      <c r="AM243" s="73">
        <f t="shared" si="76"/>
        <v>-38243.48633747748</v>
      </c>
      <c r="AN243" s="73">
        <f t="shared" si="77"/>
        <v>-14243.486337477478</v>
      </c>
      <c r="AO243" s="73">
        <f t="shared" si="78"/>
        <v>-14243.486337477478</v>
      </c>
      <c r="AP243" s="73">
        <f t="shared" si="79"/>
        <v>-20243.48633747748</v>
      </c>
    </row>
    <row r="244" spans="1:42" x14ac:dyDescent="0.25">
      <c r="A244" t="s">
        <v>408</v>
      </c>
      <c r="B244" t="s">
        <v>409</v>
      </c>
      <c r="C244" t="s">
        <v>107</v>
      </c>
      <c r="D244">
        <v>1</v>
      </c>
      <c r="E244">
        <v>850</v>
      </c>
      <c r="F244" s="65">
        <f t="shared" si="60"/>
        <v>0.97297297297297303</v>
      </c>
      <c r="G244" s="4">
        <f t="shared" si="61"/>
        <v>9924.3243243243251</v>
      </c>
      <c r="H244">
        <v>146</v>
      </c>
      <c r="I244">
        <v>0.53149999999999997</v>
      </c>
      <c r="J244">
        <v>96</v>
      </c>
      <c r="K244">
        <v>245</v>
      </c>
      <c r="L244">
        <f t="shared" si="62"/>
        <v>149</v>
      </c>
      <c r="M244">
        <f t="shared" si="63"/>
        <v>50</v>
      </c>
      <c r="N244" s="66">
        <f t="shared" si="64"/>
        <v>0.36845637583892621</v>
      </c>
      <c r="O244" s="66">
        <v>0.53149999999999997</v>
      </c>
      <c r="P244" s="66">
        <v>100</v>
      </c>
      <c r="Q244" s="67">
        <f t="shared" si="65"/>
        <v>0.1214765100671141</v>
      </c>
      <c r="R244" s="67">
        <f t="shared" si="66"/>
        <v>0.75446348993288592</v>
      </c>
      <c r="S244" s="68">
        <f t="shared" si="67"/>
        <v>27537.917382550335</v>
      </c>
      <c r="T244" s="68">
        <f t="shared" si="68"/>
        <v>16522.750429530199</v>
      </c>
      <c r="U244">
        <v>96</v>
      </c>
      <c r="V244" s="66">
        <v>186.25</v>
      </c>
      <c r="W244" s="66">
        <v>77.375</v>
      </c>
      <c r="X244" s="66">
        <v>-117.67121556734901</v>
      </c>
      <c r="Y244" s="66">
        <v>138.77863596158707</v>
      </c>
      <c r="Z244" s="66">
        <v>138.77863596158707</v>
      </c>
      <c r="AA244" s="66">
        <v>0.32968395147160845</v>
      </c>
      <c r="AB244" s="66">
        <v>0.58968812080536903</v>
      </c>
      <c r="AC244" s="69">
        <v>29870.181262564052</v>
      </c>
      <c r="AD244" s="70">
        <f t="shared" si="69"/>
        <v>16522.750429530199</v>
      </c>
      <c r="AE244" s="71">
        <v>9924.3243243243251</v>
      </c>
      <c r="AF244" s="71">
        <f t="shared" si="70"/>
        <v>6598.4261052058737</v>
      </c>
      <c r="AH244" s="72">
        <f t="shared" si="71"/>
        <v>7174.5388031319908</v>
      </c>
      <c r="AI244" s="72">
        <f t="shared" si="72"/>
        <v>-40774.538803131989</v>
      </c>
      <c r="AJ244" s="72">
        <f t="shared" si="73"/>
        <v>-16774.538803131989</v>
      </c>
      <c r="AK244" s="73">
        <f t="shared" si="74"/>
        <v>-16774.538803131989</v>
      </c>
      <c r="AL244" s="73">
        <f t="shared" si="75"/>
        <v>-22774.538803131989</v>
      </c>
      <c r="AM244" s="73">
        <f t="shared" si="76"/>
        <v>-34176.112697926117</v>
      </c>
      <c r="AN244" s="73">
        <f t="shared" si="77"/>
        <v>-10176.112697926115</v>
      </c>
      <c r="AO244" s="73">
        <f t="shared" si="78"/>
        <v>-10176.112697926115</v>
      </c>
      <c r="AP244" s="73">
        <f t="shared" si="79"/>
        <v>-16176.112697926115</v>
      </c>
    </row>
    <row r="245" spans="1:42" x14ac:dyDescent="0.25">
      <c r="A245" t="s">
        <v>410</v>
      </c>
      <c r="B245" t="s">
        <v>409</v>
      </c>
      <c r="C245" t="s">
        <v>107</v>
      </c>
      <c r="D245">
        <v>2</v>
      </c>
      <c r="E245">
        <v>900</v>
      </c>
      <c r="F245" s="65">
        <f t="shared" si="60"/>
        <v>0.97297297297297303</v>
      </c>
      <c r="G245" s="4">
        <f t="shared" si="61"/>
        <v>10508.108108108108</v>
      </c>
      <c r="H245">
        <v>169</v>
      </c>
      <c r="I245">
        <v>0.47949999999999998</v>
      </c>
      <c r="J245">
        <v>111</v>
      </c>
      <c r="K245">
        <v>276</v>
      </c>
      <c r="L245">
        <f t="shared" si="62"/>
        <v>165</v>
      </c>
      <c r="M245">
        <f t="shared" si="63"/>
        <v>58</v>
      </c>
      <c r="N245" s="66">
        <f t="shared" si="64"/>
        <v>0.38121212121212122</v>
      </c>
      <c r="O245" s="66">
        <v>0.47949999999999998</v>
      </c>
      <c r="P245" s="66">
        <v>111</v>
      </c>
      <c r="Q245" s="67">
        <f t="shared" si="65"/>
        <v>0.1</v>
      </c>
      <c r="R245" s="67">
        <f t="shared" si="66"/>
        <v>0.77146000000000003</v>
      </c>
      <c r="S245" s="68">
        <f t="shared" si="67"/>
        <v>31255.7019</v>
      </c>
      <c r="T245" s="68">
        <f t="shared" si="68"/>
        <v>18753.421139999999</v>
      </c>
      <c r="U245">
        <v>111</v>
      </c>
      <c r="V245" s="66">
        <v>206.25</v>
      </c>
      <c r="W245" s="66">
        <v>90.375</v>
      </c>
      <c r="X245" s="66">
        <v>-130.30705079605761</v>
      </c>
      <c r="Y245" s="66">
        <v>156.02667740712658</v>
      </c>
      <c r="Z245" s="66">
        <v>156.02667740712658</v>
      </c>
      <c r="AA245" s="66">
        <v>0.31831116318606828</v>
      </c>
      <c r="AB245" s="66">
        <v>0.59868854545454564</v>
      </c>
      <c r="AC245" s="69">
        <v>34095.155360377052</v>
      </c>
      <c r="AD245" s="70">
        <f t="shared" si="69"/>
        <v>18753.421139999999</v>
      </c>
      <c r="AE245" s="71">
        <v>10508.108108108108</v>
      </c>
      <c r="AF245" s="71">
        <f t="shared" si="70"/>
        <v>8245.3130318918902</v>
      </c>
      <c r="AH245" s="72">
        <f t="shared" si="71"/>
        <v>7284.0439696969725</v>
      </c>
      <c r="AI245" s="72">
        <f t="shared" si="72"/>
        <v>-40884.04396969697</v>
      </c>
      <c r="AJ245" s="72">
        <f t="shared" si="73"/>
        <v>-16884.043969696973</v>
      </c>
      <c r="AK245" s="73">
        <f t="shared" si="74"/>
        <v>-16884.043969696973</v>
      </c>
      <c r="AL245" s="73">
        <f t="shared" si="75"/>
        <v>-22884.043969696973</v>
      </c>
      <c r="AM245" s="73">
        <f t="shared" si="76"/>
        <v>-32638.730937805078</v>
      </c>
      <c r="AN245" s="73">
        <f t="shared" si="77"/>
        <v>-8638.7309378050832</v>
      </c>
      <c r="AO245" s="73">
        <f t="shared" si="78"/>
        <v>-8638.7309378050832</v>
      </c>
      <c r="AP245" s="73">
        <f t="shared" si="79"/>
        <v>-14638.730937805083</v>
      </c>
    </row>
    <row r="246" spans="1:42" x14ac:dyDescent="0.25">
      <c r="A246" t="s">
        <v>411</v>
      </c>
      <c r="B246" t="s">
        <v>409</v>
      </c>
      <c r="C246" t="s">
        <v>110</v>
      </c>
      <c r="D246">
        <v>1</v>
      </c>
      <c r="E246">
        <v>750</v>
      </c>
      <c r="F246" s="65">
        <f t="shared" ref="F246:F247" si="80">36/37</f>
        <v>0.97297297297297303</v>
      </c>
      <c r="G246" s="4">
        <f t="shared" ref="G246:G247" si="81">E246*12*F246</f>
        <v>8756.7567567567567</v>
      </c>
      <c r="H246">
        <v>94</v>
      </c>
      <c r="I246">
        <v>0.47949999999999998</v>
      </c>
      <c r="J246">
        <v>51</v>
      </c>
      <c r="K246">
        <v>179</v>
      </c>
      <c r="L246">
        <f t="shared" si="62"/>
        <v>128</v>
      </c>
      <c r="M246">
        <f t="shared" si="63"/>
        <v>43</v>
      </c>
      <c r="N246" s="66">
        <f t="shared" si="64"/>
        <v>0.36875000000000002</v>
      </c>
      <c r="O246" s="66">
        <v>0.47949999999999998</v>
      </c>
      <c r="P246" s="66">
        <v>100</v>
      </c>
      <c r="Q246" s="67">
        <f t="shared" si="65"/>
        <v>0.40625</v>
      </c>
      <c r="R246" s="67">
        <f t="shared" si="66"/>
        <v>0.52909375000000003</v>
      </c>
      <c r="S246" s="68">
        <f t="shared" si="67"/>
        <v>19311.921875</v>
      </c>
      <c r="T246" s="68">
        <f t="shared" si="68"/>
        <v>11587.153124999999</v>
      </c>
      <c r="U246">
        <v>51</v>
      </c>
      <c r="V246" s="66">
        <v>160</v>
      </c>
      <c r="W246" s="66">
        <v>35</v>
      </c>
      <c r="X246" s="66">
        <v>-101.08668182966895</v>
      </c>
      <c r="Y246" s="66">
        <v>103.48433156431641</v>
      </c>
      <c r="Z246" s="66">
        <v>103.48433156431641</v>
      </c>
      <c r="AA246" s="66">
        <v>0.42802707227697756</v>
      </c>
      <c r="AB246" s="66">
        <v>0.51185937500000001</v>
      </c>
      <c r="AC246" s="69">
        <v>19333.840226033375</v>
      </c>
      <c r="AD246" s="70">
        <f t="shared" si="69"/>
        <v>11587.153124999999</v>
      </c>
      <c r="AE246" s="71">
        <v>8756.7567567567567</v>
      </c>
      <c r="AF246" s="71">
        <f t="shared" si="70"/>
        <v>2830.3963682432423</v>
      </c>
      <c r="AH246" s="72">
        <f t="shared" si="71"/>
        <v>6227.6223958333339</v>
      </c>
      <c r="AI246" s="72">
        <f t="shared" si="72"/>
        <v>-39827.622395833336</v>
      </c>
      <c r="AJ246" s="72">
        <f t="shared" si="73"/>
        <v>-15827.622395833334</v>
      </c>
      <c r="AK246" s="73">
        <f t="shared" si="74"/>
        <v>-15827.622395833334</v>
      </c>
      <c r="AL246" s="73">
        <f t="shared" si="75"/>
        <v>-21827.622395833336</v>
      </c>
      <c r="AM246" s="73">
        <f t="shared" si="76"/>
        <v>-36997.226027590092</v>
      </c>
      <c r="AN246" s="73">
        <f t="shared" si="77"/>
        <v>-12997.226027590092</v>
      </c>
      <c r="AO246" s="73">
        <f t="shared" si="78"/>
        <v>-12997.226027590092</v>
      </c>
      <c r="AP246" s="73">
        <f t="shared" si="79"/>
        <v>-18997.226027590092</v>
      </c>
    </row>
    <row r="247" spans="1:42" x14ac:dyDescent="0.25">
      <c r="A247" t="s">
        <v>412</v>
      </c>
      <c r="B247" t="s">
        <v>409</v>
      </c>
      <c r="C247" t="s">
        <v>110</v>
      </c>
      <c r="D247">
        <v>2</v>
      </c>
      <c r="E247">
        <v>920</v>
      </c>
      <c r="F247" s="65">
        <f t="shared" si="80"/>
        <v>0.97297297297297303</v>
      </c>
      <c r="G247" s="4">
        <f t="shared" si="81"/>
        <v>10741.621621621622</v>
      </c>
      <c r="H247">
        <v>123</v>
      </c>
      <c r="I247">
        <v>0.4521</v>
      </c>
      <c r="J247">
        <v>111</v>
      </c>
      <c r="K247">
        <v>147</v>
      </c>
      <c r="L247">
        <f t="shared" si="62"/>
        <v>36</v>
      </c>
      <c r="M247">
        <f t="shared" si="63"/>
        <v>12</v>
      </c>
      <c r="N247" s="66">
        <f t="shared" si="64"/>
        <v>0.3666666666666667</v>
      </c>
      <c r="O247" s="66">
        <v>0.4521</v>
      </c>
      <c r="P247" s="66">
        <v>111</v>
      </c>
      <c r="Q247" s="67">
        <f t="shared" si="65"/>
        <v>0.1</v>
      </c>
      <c r="R247" s="67">
        <f t="shared" si="66"/>
        <v>0.77146000000000003</v>
      </c>
      <c r="S247" s="68">
        <f t="shared" si="67"/>
        <v>31255.7019</v>
      </c>
      <c r="T247" s="68">
        <f t="shared" si="68"/>
        <v>18753.421139999999</v>
      </c>
      <c r="U247">
        <v>111</v>
      </c>
      <c r="V247" s="66">
        <v>45</v>
      </c>
      <c r="W247" s="66">
        <v>106.5</v>
      </c>
      <c r="X247" s="66">
        <v>-28.430629264594391</v>
      </c>
      <c r="Y247" s="66">
        <v>77.433093252463991</v>
      </c>
      <c r="Z247" s="66">
        <v>111</v>
      </c>
      <c r="AA247" s="66">
        <v>0.1</v>
      </c>
      <c r="AB247" s="66">
        <v>0.77146000000000003</v>
      </c>
      <c r="AC247" s="69">
        <v>31255.701900000004</v>
      </c>
      <c r="AD247" s="70">
        <f t="shared" si="69"/>
        <v>18753.421139999999</v>
      </c>
      <c r="AE247" s="71">
        <v>10741.621621621622</v>
      </c>
      <c r="AF247" s="71">
        <f t="shared" si="70"/>
        <v>8011.7995183783769</v>
      </c>
      <c r="AH247" s="72">
        <f t="shared" si="71"/>
        <v>9386.0966666666664</v>
      </c>
      <c r="AI247" s="72">
        <f t="shared" si="72"/>
        <v>-42986.096666666665</v>
      </c>
      <c r="AJ247" s="72">
        <f t="shared" si="73"/>
        <v>-18986.096666666665</v>
      </c>
      <c r="AK247" s="73">
        <f t="shared" si="74"/>
        <v>-18986.096666666665</v>
      </c>
      <c r="AL247" s="73">
        <f t="shared" si="75"/>
        <v>-24986.096666666665</v>
      </c>
      <c r="AM247" s="73">
        <f t="shared" si="76"/>
        <v>-34974.297148288286</v>
      </c>
      <c r="AN247" s="73">
        <f t="shared" si="77"/>
        <v>-10974.297148288288</v>
      </c>
      <c r="AO247" s="73">
        <f t="shared" si="78"/>
        <v>-10974.297148288288</v>
      </c>
      <c r="AP247" s="73">
        <f t="shared" si="79"/>
        <v>-16974.297148288286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5"/>
  <sheetViews>
    <sheetView tabSelected="1" topLeftCell="E1" workbookViewId="0">
      <selection activeCell="E2" sqref="E2:E245"/>
    </sheetView>
  </sheetViews>
  <sheetFormatPr defaultColWidth="11" defaultRowHeight="15.75" x14ac:dyDescent="0.25"/>
  <cols>
    <col min="1" max="1" width="50.875" bestFit="1" customWidth="1"/>
    <col min="2" max="2" width="82" style="12" bestFit="1" customWidth="1"/>
    <col min="3" max="3" width="57.875" style="23" bestFit="1" customWidth="1"/>
    <col min="4" max="4" width="61.5" style="23" bestFit="1" customWidth="1"/>
    <col min="5" max="5" width="117.625" style="74" bestFit="1" customWidth="1"/>
    <col min="6" max="6" width="88" customWidth="1"/>
    <col min="7" max="7" width="96.125" bestFit="1" customWidth="1"/>
    <col min="8" max="8" width="170.75" bestFit="1" customWidth="1"/>
  </cols>
  <sheetData>
    <row r="1" spans="1:8" x14ac:dyDescent="0.25">
      <c r="A1" s="61" t="s">
        <v>96</v>
      </c>
      <c r="B1" s="62" t="s">
        <v>97</v>
      </c>
      <c r="C1" s="63" t="s">
        <v>98</v>
      </c>
      <c r="D1" s="63" t="s">
        <v>99</v>
      </c>
      <c r="E1" s="76" t="s">
        <v>100</v>
      </c>
      <c r="F1" s="62" t="s">
        <v>101</v>
      </c>
      <c r="G1" s="64" t="s">
        <v>102</v>
      </c>
      <c r="H1" s="64" t="s">
        <v>103</v>
      </c>
    </row>
    <row r="2" spans="1:8" x14ac:dyDescent="0.25">
      <c r="A2" t="s">
        <v>105</v>
      </c>
      <c r="B2" s="68">
        <v>-4235.0730337737477</v>
      </c>
      <c r="C2" s="73">
        <v>-22235.073033773748</v>
      </c>
      <c r="D2" s="73">
        <v>1764.9269662262523</v>
      </c>
      <c r="E2" s="74">
        <f>IF(AND(B2&gt;6000,C2+D2&gt;0),1,0)</f>
        <v>0</v>
      </c>
      <c r="F2" s="71">
        <v>-40054.049513274338</v>
      </c>
      <c r="G2" s="75">
        <f t="shared" ref="G2:G65" si="0">IF(E2=1,F2,0)</f>
        <v>0</v>
      </c>
      <c r="H2" s="71"/>
    </row>
    <row r="3" spans="1:8" x14ac:dyDescent="0.25">
      <c r="A3" t="s">
        <v>108</v>
      </c>
      <c r="B3" s="68">
        <v>-18221.076642882887</v>
      </c>
      <c r="C3" s="73">
        <v>-36221.076642882879</v>
      </c>
      <c r="D3" s="73">
        <v>-12221.076642882887</v>
      </c>
      <c r="E3" s="74">
        <f t="shared" ref="E2:E65" si="1">IF(AND(B3&gt;6000,C3+D3&gt;0),1,0)</f>
        <v>0</v>
      </c>
      <c r="F3" s="71">
        <v>-40716.271166666666</v>
      </c>
      <c r="G3" s="75">
        <f t="shared" si="0"/>
        <v>0</v>
      </c>
    </row>
    <row r="4" spans="1:8" x14ac:dyDescent="0.25">
      <c r="A4" t="s">
        <v>109</v>
      </c>
      <c r="B4" s="68">
        <v>-16967.266471160405</v>
      </c>
      <c r="C4" s="73">
        <v>-34967.266471160401</v>
      </c>
      <c r="D4" s="73">
        <v>-10967.266471160407</v>
      </c>
      <c r="E4" s="74">
        <f t="shared" si="1"/>
        <v>0</v>
      </c>
      <c r="F4" s="71">
        <v>-39689.40164010624</v>
      </c>
      <c r="G4" s="75">
        <f t="shared" si="0"/>
        <v>0</v>
      </c>
    </row>
    <row r="5" spans="1:8" x14ac:dyDescent="0.25">
      <c r="A5" t="s">
        <v>111</v>
      </c>
      <c r="B5" s="68">
        <v>-11144.047959279276</v>
      </c>
      <c r="C5" s="73">
        <v>-29144.047959279276</v>
      </c>
      <c r="D5" s="73">
        <v>-5144.0479592792763</v>
      </c>
      <c r="E5" s="74">
        <f t="shared" si="1"/>
        <v>0</v>
      </c>
      <c r="F5" s="71">
        <v>-41181.658333333333</v>
      </c>
      <c r="G5" s="75">
        <f t="shared" si="0"/>
        <v>0</v>
      </c>
    </row>
    <row r="6" spans="1:8" x14ac:dyDescent="0.25">
      <c r="A6" t="s">
        <v>112</v>
      </c>
      <c r="B6" s="68">
        <v>-2558.645467832539</v>
      </c>
      <c r="C6" s="73">
        <v>-20558.645467832539</v>
      </c>
      <c r="D6" s="73">
        <v>3441.354532167461</v>
      </c>
      <c r="E6" s="74">
        <f t="shared" si="1"/>
        <v>0</v>
      </c>
      <c r="F6" s="71">
        <v>-40983.420392156862</v>
      </c>
      <c r="G6" s="75">
        <f t="shared" si="0"/>
        <v>0</v>
      </c>
    </row>
    <row r="7" spans="1:8" x14ac:dyDescent="0.25">
      <c r="A7" t="s">
        <v>114</v>
      </c>
      <c r="B7" s="68">
        <v>-3501.945939289777</v>
      </c>
      <c r="C7" s="73">
        <v>-21501.945939289777</v>
      </c>
      <c r="D7" s="73">
        <v>2498.054060710223</v>
      </c>
      <c r="E7" s="74">
        <f t="shared" si="1"/>
        <v>0</v>
      </c>
      <c r="F7" s="71">
        <v>-42125.831828478964</v>
      </c>
      <c r="G7" s="75">
        <f t="shared" si="0"/>
        <v>0</v>
      </c>
    </row>
    <row r="8" spans="1:8" x14ac:dyDescent="0.25">
      <c r="A8" t="s">
        <v>115</v>
      </c>
      <c r="B8" s="68">
        <v>-13951.54036654727</v>
      </c>
      <c r="C8" s="73">
        <v>-31951.540366547273</v>
      </c>
      <c r="D8" s="73">
        <v>-7951.5403665472695</v>
      </c>
      <c r="E8" s="74">
        <f t="shared" si="1"/>
        <v>0</v>
      </c>
      <c r="F8" s="71">
        <v>-40590.015321285144</v>
      </c>
      <c r="G8" s="75">
        <f t="shared" si="0"/>
        <v>0</v>
      </c>
    </row>
    <row r="9" spans="1:8" x14ac:dyDescent="0.25">
      <c r="A9" t="s">
        <v>116</v>
      </c>
      <c r="B9" s="68">
        <v>-9276.2898147747746</v>
      </c>
      <c r="C9" s="73">
        <v>-27276.289814774776</v>
      </c>
      <c r="D9" s="73">
        <v>-3276.2898147747746</v>
      </c>
      <c r="E9" s="74">
        <f t="shared" si="1"/>
        <v>0</v>
      </c>
      <c r="F9" s="71">
        <v>-42786.441666666666</v>
      </c>
      <c r="G9" s="75">
        <f t="shared" si="0"/>
        <v>0</v>
      </c>
    </row>
    <row r="10" spans="1:8" x14ac:dyDescent="0.25">
      <c r="A10" t="s">
        <v>117</v>
      </c>
      <c r="B10" s="68">
        <v>-776.59056720721128</v>
      </c>
      <c r="C10" s="73">
        <v>-18776.590567207211</v>
      </c>
      <c r="D10" s="73">
        <v>5223.4094327927887</v>
      </c>
      <c r="E10" s="74">
        <f t="shared" si="1"/>
        <v>0</v>
      </c>
      <c r="F10" s="71">
        <v>-40860.701666666668</v>
      </c>
      <c r="G10" s="75">
        <f t="shared" si="0"/>
        <v>0</v>
      </c>
    </row>
    <row r="11" spans="1:8" x14ac:dyDescent="0.25">
      <c r="A11" t="s">
        <v>119</v>
      </c>
      <c r="B11" s="68">
        <v>-183.70911477477057</v>
      </c>
      <c r="C11" s="73">
        <v>-18183.709114774771</v>
      </c>
      <c r="D11" s="73">
        <v>5816.2908852252294</v>
      </c>
      <c r="E11" s="74">
        <f t="shared" si="1"/>
        <v>0</v>
      </c>
      <c r="F11" s="71">
        <v>-42986.096666666665</v>
      </c>
      <c r="G11" s="75">
        <f t="shared" si="0"/>
        <v>0</v>
      </c>
    </row>
    <row r="12" spans="1:8" x14ac:dyDescent="0.25">
      <c r="A12" t="s">
        <v>120</v>
      </c>
      <c r="B12" s="68">
        <v>-720.71955963964137</v>
      </c>
      <c r="C12" s="73">
        <v>-18720.719559639641</v>
      </c>
      <c r="D12" s="73">
        <v>5279.2804403603586</v>
      </c>
      <c r="E12" s="74">
        <f t="shared" si="1"/>
        <v>0</v>
      </c>
      <c r="F12" s="71">
        <v>-42986.096666666665</v>
      </c>
      <c r="G12" s="75">
        <f t="shared" si="0"/>
        <v>0</v>
      </c>
    </row>
    <row r="13" spans="1:8" x14ac:dyDescent="0.25">
      <c r="A13" t="s">
        <v>121</v>
      </c>
      <c r="B13" s="68">
        <v>-4012.0961108271986</v>
      </c>
      <c r="C13" s="73">
        <v>-22012.096110827199</v>
      </c>
      <c r="D13" s="73">
        <v>1987.9038891728014</v>
      </c>
      <c r="E13" s="74">
        <f t="shared" si="1"/>
        <v>0</v>
      </c>
      <c r="F13" s="71">
        <v>-42774.770515151518</v>
      </c>
      <c r="G13" s="75">
        <f t="shared" si="0"/>
        <v>0</v>
      </c>
    </row>
    <row r="14" spans="1:8" x14ac:dyDescent="0.25">
      <c r="A14" t="s">
        <v>122</v>
      </c>
      <c r="B14" s="68">
        <v>-15213.00301855587</v>
      </c>
      <c r="C14" s="73">
        <v>-33213.003018555864</v>
      </c>
      <c r="D14" s="73">
        <v>-9213.0030185558699</v>
      </c>
      <c r="E14" s="74">
        <f t="shared" si="1"/>
        <v>0</v>
      </c>
      <c r="F14" s="71">
        <v>-39116.996791044774</v>
      </c>
      <c r="G14" s="75">
        <f t="shared" si="0"/>
        <v>0</v>
      </c>
    </row>
    <row r="15" spans="1:8" x14ac:dyDescent="0.25">
      <c r="A15" t="s">
        <v>124</v>
      </c>
      <c r="B15" s="68">
        <v>-18583.057270994039</v>
      </c>
      <c r="C15" s="73">
        <v>-36583.057270994039</v>
      </c>
      <c r="D15" s="73">
        <v>-12583.057270994041</v>
      </c>
      <c r="E15" s="74">
        <f t="shared" si="1"/>
        <v>0</v>
      </c>
      <c r="F15" s="71">
        <v>-38968.889432699085</v>
      </c>
      <c r="G15" s="75">
        <f t="shared" si="0"/>
        <v>0</v>
      </c>
    </row>
    <row r="16" spans="1:8" x14ac:dyDescent="0.25">
      <c r="A16" t="s">
        <v>125</v>
      </c>
      <c r="B16" s="68">
        <v>-16170.814849163449</v>
      </c>
      <c r="C16" s="73">
        <v>-34170.814849163449</v>
      </c>
      <c r="D16" s="73">
        <v>-10170.814849163449</v>
      </c>
      <c r="E16" s="74">
        <f t="shared" si="1"/>
        <v>0</v>
      </c>
      <c r="F16" s="71">
        <v>-39063.344333333334</v>
      </c>
      <c r="G16" s="75">
        <f t="shared" si="0"/>
        <v>0</v>
      </c>
    </row>
    <row r="17" spans="1:7" x14ac:dyDescent="0.25">
      <c r="A17" t="s">
        <v>126</v>
      </c>
      <c r="B17" s="68">
        <v>-16092.585450656607</v>
      </c>
      <c r="C17" s="73">
        <v>-34092.585450656603</v>
      </c>
      <c r="D17" s="73">
        <v>-10092.585450656607</v>
      </c>
      <c r="E17" s="74">
        <f t="shared" si="1"/>
        <v>0</v>
      </c>
      <c r="F17" s="71">
        <v>-39121.513138825321</v>
      </c>
      <c r="G17" s="75">
        <f t="shared" si="0"/>
        <v>0</v>
      </c>
    </row>
    <row r="18" spans="1:7" x14ac:dyDescent="0.25">
      <c r="A18" t="s">
        <v>127</v>
      </c>
      <c r="B18" s="68">
        <v>-39637.637887419187</v>
      </c>
      <c r="C18" s="73">
        <v>-57637.63788741918</v>
      </c>
      <c r="D18" s="73">
        <v>-33637.637887419187</v>
      </c>
      <c r="E18" s="74">
        <f t="shared" si="1"/>
        <v>0</v>
      </c>
      <c r="F18" s="71">
        <v>-39081.468945098037</v>
      </c>
      <c r="G18" s="75">
        <f t="shared" si="0"/>
        <v>0</v>
      </c>
    </row>
    <row r="19" spans="1:7" x14ac:dyDescent="0.25">
      <c r="A19" t="s">
        <v>129</v>
      </c>
      <c r="B19" s="68">
        <v>-33456.36133304151</v>
      </c>
      <c r="C19" s="73">
        <v>-51456.36133304151</v>
      </c>
      <c r="D19" s="73">
        <v>-27456.361333041514</v>
      </c>
      <c r="E19" s="74">
        <f t="shared" si="1"/>
        <v>0</v>
      </c>
      <c r="F19" s="71">
        <v>-40112.459130879346</v>
      </c>
      <c r="G19" s="75">
        <f t="shared" si="0"/>
        <v>0</v>
      </c>
    </row>
    <row r="20" spans="1:7" x14ac:dyDescent="0.25">
      <c r="A20" t="s">
        <v>130</v>
      </c>
      <c r="B20" s="68">
        <v>-55995.263437964786</v>
      </c>
      <c r="C20" s="73">
        <v>-73995.263437964779</v>
      </c>
      <c r="D20" s="73">
        <v>-49995.263437964786</v>
      </c>
      <c r="E20" s="74">
        <f t="shared" si="1"/>
        <v>0</v>
      </c>
      <c r="F20" s="71">
        <v>-38856.546117424245</v>
      </c>
      <c r="G20" s="75">
        <f t="shared" si="0"/>
        <v>0</v>
      </c>
    </row>
    <row r="21" spans="1:7" x14ac:dyDescent="0.25">
      <c r="A21" t="s">
        <v>132</v>
      </c>
      <c r="B21" s="68">
        <v>-52070.713040777628</v>
      </c>
      <c r="C21" s="73">
        <v>-70070.713040777628</v>
      </c>
      <c r="D21" s="73">
        <v>-46070.713040777628</v>
      </c>
      <c r="E21" s="74">
        <f t="shared" si="1"/>
        <v>0</v>
      </c>
      <c r="F21" s="71">
        <v>-39644.444824561404</v>
      </c>
      <c r="G21" s="75">
        <f t="shared" si="0"/>
        <v>0</v>
      </c>
    </row>
    <row r="22" spans="1:7" x14ac:dyDescent="0.25">
      <c r="A22" t="s">
        <v>133</v>
      </c>
      <c r="B22" s="68">
        <v>-36433.476044125127</v>
      </c>
      <c r="C22" s="73">
        <v>-54433.476044125127</v>
      </c>
      <c r="D22" s="73">
        <v>-30433.476044125127</v>
      </c>
      <c r="E22" s="74">
        <f t="shared" si="1"/>
        <v>0</v>
      </c>
      <c r="F22" s="71">
        <v>-39080.02191926026</v>
      </c>
      <c r="G22" s="75">
        <f t="shared" si="0"/>
        <v>0</v>
      </c>
    </row>
    <row r="23" spans="1:7" x14ac:dyDescent="0.25">
      <c r="A23" t="s">
        <v>134</v>
      </c>
      <c r="B23" s="68">
        <v>-28523.161646977325</v>
      </c>
      <c r="C23" s="73">
        <v>-46523.161646977329</v>
      </c>
      <c r="D23" s="73">
        <v>-22523.161646977325</v>
      </c>
      <c r="E23" s="74">
        <f t="shared" si="1"/>
        <v>0</v>
      </c>
      <c r="F23" s="71">
        <v>-40105.900126436783</v>
      </c>
      <c r="G23" s="75">
        <f t="shared" si="0"/>
        <v>0</v>
      </c>
    </row>
    <row r="24" spans="1:7" x14ac:dyDescent="0.25">
      <c r="A24" t="s">
        <v>135</v>
      </c>
      <c r="B24" s="68">
        <v>-37695.158822770907</v>
      </c>
      <c r="C24" s="73">
        <v>-55695.158822770907</v>
      </c>
      <c r="D24" s="73">
        <v>-31695.158822770907</v>
      </c>
      <c r="E24" s="74">
        <f t="shared" si="1"/>
        <v>0</v>
      </c>
      <c r="F24" s="71">
        <v>-39083.653455743879</v>
      </c>
      <c r="G24" s="75">
        <f t="shared" si="0"/>
        <v>0</v>
      </c>
    </row>
    <row r="25" spans="1:7" x14ac:dyDescent="0.25">
      <c r="A25" t="s">
        <v>137</v>
      </c>
      <c r="B25" s="68">
        <v>-31978.147543249866</v>
      </c>
      <c r="C25" s="73">
        <v>-49978.147543249863</v>
      </c>
      <c r="D25" s="73">
        <v>-25978.147543249866</v>
      </c>
      <c r="E25" s="74">
        <f t="shared" si="1"/>
        <v>0</v>
      </c>
      <c r="F25" s="71">
        <v>-40106.488160547153</v>
      </c>
      <c r="G25" s="75">
        <f t="shared" si="0"/>
        <v>0</v>
      </c>
    </row>
    <row r="26" spans="1:7" x14ac:dyDescent="0.25">
      <c r="A26" t="s">
        <v>138</v>
      </c>
      <c r="B26" s="68">
        <v>-30340.390398148022</v>
      </c>
      <c r="C26" s="73">
        <v>-48340.390398148018</v>
      </c>
      <c r="D26" s="73">
        <v>-24340.390398148022</v>
      </c>
      <c r="E26" s="74">
        <f t="shared" si="1"/>
        <v>0</v>
      </c>
      <c r="F26" s="71">
        <v>-38854.935335985851</v>
      </c>
      <c r="G26" s="75">
        <f t="shared" si="0"/>
        <v>0</v>
      </c>
    </row>
    <row r="27" spans="1:7" x14ac:dyDescent="0.25">
      <c r="A27" t="s">
        <v>140</v>
      </c>
      <c r="B27" s="68">
        <v>-17230.425600711293</v>
      </c>
      <c r="C27" s="73">
        <v>-35230.425600711293</v>
      </c>
      <c r="D27" s="73">
        <v>-11230.425600711291</v>
      </c>
      <c r="E27" s="74">
        <f t="shared" si="1"/>
        <v>0</v>
      </c>
      <c r="F27" s="71">
        <v>-39644.091055846424</v>
      </c>
      <c r="G27" s="75">
        <f t="shared" si="0"/>
        <v>0</v>
      </c>
    </row>
    <row r="28" spans="1:7" x14ac:dyDescent="0.25">
      <c r="A28" t="s">
        <v>141</v>
      </c>
      <c r="B28" s="68">
        <v>-42869.813885611336</v>
      </c>
      <c r="C28" s="73">
        <v>-60869.813885611336</v>
      </c>
      <c r="D28" s="73">
        <v>-36869.813885611329</v>
      </c>
      <c r="E28" s="74">
        <f t="shared" si="1"/>
        <v>0</v>
      </c>
      <c r="F28" s="71">
        <v>-39081.189028314031</v>
      </c>
      <c r="G28" s="75">
        <f t="shared" si="0"/>
        <v>0</v>
      </c>
    </row>
    <row r="29" spans="1:7" x14ac:dyDescent="0.25">
      <c r="A29" t="s">
        <v>142</v>
      </c>
      <c r="B29" s="68">
        <v>-54377.32269250173</v>
      </c>
      <c r="C29" s="73">
        <v>-72377.322692501737</v>
      </c>
      <c r="D29" s="73">
        <v>-48377.32269250173</v>
      </c>
      <c r="E29" s="74">
        <f t="shared" si="1"/>
        <v>0</v>
      </c>
      <c r="F29" s="71">
        <v>-40107.687948717947</v>
      </c>
      <c r="G29" s="75">
        <f t="shared" si="0"/>
        <v>0</v>
      </c>
    </row>
    <row r="30" spans="1:7" x14ac:dyDescent="0.25">
      <c r="A30" t="s">
        <v>143</v>
      </c>
      <c r="B30" s="68">
        <v>-33414.530436501489</v>
      </c>
      <c r="C30" s="73">
        <v>-51414.530436501489</v>
      </c>
      <c r="D30" s="73">
        <v>-27414.530436501485</v>
      </c>
      <c r="E30" s="74">
        <f t="shared" si="1"/>
        <v>0</v>
      </c>
      <c r="F30" s="71">
        <v>-38857.818829474461</v>
      </c>
      <c r="G30" s="75">
        <f t="shared" si="0"/>
        <v>0</v>
      </c>
    </row>
    <row r="31" spans="1:7" x14ac:dyDescent="0.25">
      <c r="A31" t="s">
        <v>145</v>
      </c>
      <c r="B31" s="68">
        <v>-28154.966861801808</v>
      </c>
      <c r="C31" s="73">
        <v>-46154.966861801804</v>
      </c>
      <c r="D31" s="73">
        <v>-22154.966861801808</v>
      </c>
      <c r="E31" s="74">
        <f t="shared" si="1"/>
        <v>0</v>
      </c>
      <c r="F31" s="71">
        <v>-39647.221666666665</v>
      </c>
      <c r="G31" s="75">
        <f t="shared" si="0"/>
        <v>0</v>
      </c>
    </row>
    <row r="32" spans="1:7" x14ac:dyDescent="0.25">
      <c r="A32" t="s">
        <v>146</v>
      </c>
      <c r="B32" s="68">
        <v>-39965.734135393184</v>
      </c>
      <c r="C32" s="73">
        <v>-57965.734135393184</v>
      </c>
      <c r="D32" s="73">
        <v>-33965.734135393184</v>
      </c>
      <c r="E32" s="74">
        <f t="shared" si="1"/>
        <v>0</v>
      </c>
      <c r="F32" s="71">
        <v>-39079.416082960757</v>
      </c>
      <c r="G32" s="75">
        <f t="shared" si="0"/>
        <v>0</v>
      </c>
    </row>
    <row r="33" spans="1:7" x14ac:dyDescent="0.25">
      <c r="A33" t="s">
        <v>147</v>
      </c>
      <c r="B33" s="68">
        <v>-35673.086717117127</v>
      </c>
      <c r="C33" s="73">
        <v>-53673.086717117127</v>
      </c>
      <c r="D33" s="73">
        <v>-29673.086717117123</v>
      </c>
      <c r="E33" s="74">
        <f t="shared" si="1"/>
        <v>0</v>
      </c>
      <c r="F33" s="71">
        <v>-40114.694279279283</v>
      </c>
      <c r="G33" s="75">
        <f t="shared" si="0"/>
        <v>0</v>
      </c>
    </row>
    <row r="34" spans="1:7" x14ac:dyDescent="0.25">
      <c r="A34" t="s">
        <v>148</v>
      </c>
      <c r="B34" s="68">
        <v>-31293.5644406467</v>
      </c>
      <c r="C34" s="73">
        <v>-49293.564440646704</v>
      </c>
      <c r="D34" s="73">
        <v>-25293.5644406467</v>
      </c>
      <c r="E34" s="74">
        <f t="shared" si="1"/>
        <v>0</v>
      </c>
      <c r="F34" s="71">
        <v>-38857.796391457508</v>
      </c>
      <c r="G34" s="75">
        <f t="shared" si="0"/>
        <v>0</v>
      </c>
    </row>
    <row r="35" spans="1:7" x14ac:dyDescent="0.25">
      <c r="A35" t="s">
        <v>150</v>
      </c>
      <c r="B35" s="68">
        <v>-23723.239794651206</v>
      </c>
      <c r="C35" s="73">
        <v>-41723.239794651206</v>
      </c>
      <c r="D35" s="73">
        <v>-17723.239794651206</v>
      </c>
      <c r="E35" s="74">
        <f t="shared" si="1"/>
        <v>0</v>
      </c>
      <c r="F35" s="71">
        <v>-39641.41206762418</v>
      </c>
      <c r="G35" s="75">
        <f t="shared" si="0"/>
        <v>0</v>
      </c>
    </row>
    <row r="36" spans="1:7" x14ac:dyDescent="0.25">
      <c r="A36" t="s">
        <v>151</v>
      </c>
      <c r="B36" s="68">
        <v>-39930.04984365085</v>
      </c>
      <c r="C36" s="73">
        <v>-57930.04984365085</v>
      </c>
      <c r="D36" s="73">
        <v>-33930.04984365085</v>
      </c>
      <c r="E36" s="74">
        <f t="shared" si="1"/>
        <v>0</v>
      </c>
      <c r="F36" s="71">
        <v>-39085.126482433589</v>
      </c>
      <c r="G36" s="75">
        <f t="shared" si="0"/>
        <v>0</v>
      </c>
    </row>
    <row r="37" spans="1:7" x14ac:dyDescent="0.25">
      <c r="A37" t="s">
        <v>152</v>
      </c>
      <c r="B37" s="68">
        <v>-36790.76264453966</v>
      </c>
      <c r="C37" s="73">
        <v>-54790.76264453966</v>
      </c>
      <c r="D37" s="73">
        <v>-30790.76264453966</v>
      </c>
      <c r="E37" s="74">
        <f t="shared" si="1"/>
        <v>0</v>
      </c>
      <c r="F37" s="71">
        <v>-40113.1074796748</v>
      </c>
      <c r="G37" s="75">
        <f t="shared" si="0"/>
        <v>0</v>
      </c>
    </row>
    <row r="38" spans="1:7" x14ac:dyDescent="0.25">
      <c r="A38" t="s">
        <v>153</v>
      </c>
      <c r="B38" s="68">
        <v>-36315.697964737425</v>
      </c>
      <c r="C38" s="73">
        <v>-54315.697964737425</v>
      </c>
      <c r="D38" s="73">
        <v>-30315.697964737425</v>
      </c>
      <c r="E38" s="74">
        <f t="shared" si="1"/>
        <v>0</v>
      </c>
      <c r="F38" s="71">
        <v>-38856.679552845526</v>
      </c>
      <c r="G38" s="75">
        <f t="shared" si="0"/>
        <v>0</v>
      </c>
    </row>
    <row r="39" spans="1:7" x14ac:dyDescent="0.25">
      <c r="A39" t="s">
        <v>155</v>
      </c>
      <c r="B39" s="68">
        <v>-30746.254317004172</v>
      </c>
      <c r="C39" s="73">
        <v>-48746.254317004175</v>
      </c>
      <c r="D39" s="73">
        <v>-24746.254317004172</v>
      </c>
      <c r="E39" s="74">
        <f t="shared" si="1"/>
        <v>0</v>
      </c>
      <c r="F39" s="71">
        <v>-39643.940572139305</v>
      </c>
      <c r="G39" s="75">
        <f t="shared" si="0"/>
        <v>0</v>
      </c>
    </row>
    <row r="40" spans="1:7" x14ac:dyDescent="0.25">
      <c r="A40" t="s">
        <v>156</v>
      </c>
      <c r="B40" s="68">
        <v>-35818.858650920956</v>
      </c>
      <c r="C40" s="73">
        <v>-53818.858650920956</v>
      </c>
      <c r="D40" s="73">
        <v>-29818.858650920949</v>
      </c>
      <c r="E40" s="74">
        <f t="shared" si="1"/>
        <v>0</v>
      </c>
      <c r="F40" s="71">
        <v>-39081.630291790309</v>
      </c>
      <c r="G40" s="75">
        <f t="shared" si="0"/>
        <v>0</v>
      </c>
    </row>
    <row r="41" spans="1:7" x14ac:dyDescent="0.25">
      <c r="A41" t="s">
        <v>157</v>
      </c>
      <c r="B41" s="68">
        <v>-48053.571506019493</v>
      </c>
      <c r="C41" s="73">
        <v>-66053.571506019493</v>
      </c>
      <c r="D41" s="73">
        <v>-42053.571506019493</v>
      </c>
      <c r="E41" s="74">
        <f t="shared" si="1"/>
        <v>0</v>
      </c>
      <c r="F41" s="71">
        <v>-40116.606210884354</v>
      </c>
      <c r="G41" s="75">
        <f t="shared" si="0"/>
        <v>0</v>
      </c>
    </row>
    <row r="42" spans="1:7" x14ac:dyDescent="0.25">
      <c r="A42" t="s">
        <v>158</v>
      </c>
      <c r="B42" s="68">
        <v>-9076.370015495495</v>
      </c>
      <c r="C42" s="73">
        <v>-27076.370015495493</v>
      </c>
      <c r="D42" s="73">
        <v>-3076.370015495495</v>
      </c>
      <c r="E42" s="74">
        <f t="shared" si="1"/>
        <v>0</v>
      </c>
      <c r="F42" s="71">
        <v>-42248.622387387382</v>
      </c>
      <c r="G42" s="75">
        <f t="shared" si="0"/>
        <v>0</v>
      </c>
    </row>
    <row r="43" spans="1:7" x14ac:dyDescent="0.25">
      <c r="A43" t="s">
        <v>160</v>
      </c>
      <c r="B43" s="68">
        <v>-10565.064390678242</v>
      </c>
      <c r="C43" s="73">
        <v>-28565.064390678242</v>
      </c>
      <c r="D43" s="73">
        <v>-4565.0643906782425</v>
      </c>
      <c r="E43" s="74">
        <f t="shared" si="1"/>
        <v>0</v>
      </c>
      <c r="F43" s="71">
        <v>-41785.322944732296</v>
      </c>
      <c r="G43" s="75">
        <f t="shared" si="0"/>
        <v>0</v>
      </c>
    </row>
    <row r="44" spans="1:7" x14ac:dyDescent="0.25">
      <c r="A44" t="s">
        <v>161</v>
      </c>
      <c r="B44" s="68">
        <v>-19158.767423423422</v>
      </c>
      <c r="C44" s="73">
        <v>-37158.767423423422</v>
      </c>
      <c r="D44" s="73">
        <v>-13158.767423423424</v>
      </c>
      <c r="E44" s="74">
        <f t="shared" si="1"/>
        <v>0</v>
      </c>
      <c r="F44" s="71">
        <v>-42986.096666666665</v>
      </c>
      <c r="G44" s="75">
        <f t="shared" si="0"/>
        <v>0</v>
      </c>
    </row>
    <row r="45" spans="1:7" x14ac:dyDescent="0.25">
      <c r="A45" t="s">
        <v>162</v>
      </c>
      <c r="B45" s="68">
        <v>-17699.579269369369</v>
      </c>
      <c r="C45" s="73">
        <v>-35699.579269369366</v>
      </c>
      <c r="D45" s="73">
        <v>-11699.579269369369</v>
      </c>
      <c r="E45" s="74">
        <f t="shared" si="1"/>
        <v>0</v>
      </c>
      <c r="F45" s="71">
        <v>-42986.096666666665</v>
      </c>
      <c r="G45" s="75">
        <f t="shared" si="0"/>
        <v>0</v>
      </c>
    </row>
    <row r="46" spans="1:7" x14ac:dyDescent="0.25">
      <c r="A46" t="s">
        <v>163</v>
      </c>
      <c r="B46" s="68">
        <v>-11959.052300900905</v>
      </c>
      <c r="C46" s="73">
        <v>-29959.052300900905</v>
      </c>
      <c r="D46" s="73">
        <v>-5959.0523009009048</v>
      </c>
      <c r="E46" s="74">
        <f t="shared" si="1"/>
        <v>0</v>
      </c>
      <c r="F46" s="71">
        <v>-41936.340225225227</v>
      </c>
      <c r="G46" s="75">
        <f t="shared" si="0"/>
        <v>0</v>
      </c>
    </row>
    <row r="47" spans="1:7" x14ac:dyDescent="0.25">
      <c r="A47" t="s">
        <v>165</v>
      </c>
      <c r="B47" s="68">
        <v>-12699.892166666665</v>
      </c>
      <c r="C47" s="73">
        <v>-30699.892166666665</v>
      </c>
      <c r="D47" s="73">
        <v>-6699.8921666666647</v>
      </c>
      <c r="E47" s="74">
        <f t="shared" si="1"/>
        <v>0</v>
      </c>
      <c r="F47" s="71">
        <v>-42986.096666666665</v>
      </c>
      <c r="G47" s="75">
        <f t="shared" si="0"/>
        <v>0</v>
      </c>
    </row>
    <row r="48" spans="1:7" x14ac:dyDescent="0.25">
      <c r="A48" t="s">
        <v>166</v>
      </c>
      <c r="B48" s="68">
        <v>-20357.488956241959</v>
      </c>
      <c r="C48" s="73">
        <v>-38357.488956241963</v>
      </c>
      <c r="D48" s="73">
        <v>-14357.488956241959</v>
      </c>
      <c r="E48" s="74">
        <f t="shared" si="1"/>
        <v>0</v>
      </c>
      <c r="F48" s="71">
        <v>-41823.57166666667</v>
      </c>
      <c r="G48" s="75">
        <f t="shared" si="0"/>
        <v>0</v>
      </c>
    </row>
    <row r="49" spans="1:7" x14ac:dyDescent="0.25">
      <c r="A49" t="s">
        <v>167</v>
      </c>
      <c r="B49" s="68">
        <v>-19045.757545045039</v>
      </c>
      <c r="C49" s="73">
        <v>-37045.757545045039</v>
      </c>
      <c r="D49" s="73">
        <v>-13045.75754504504</v>
      </c>
      <c r="E49" s="74">
        <f t="shared" si="1"/>
        <v>0</v>
      </c>
      <c r="F49" s="71">
        <v>-42986.096666666665</v>
      </c>
      <c r="G49" s="75">
        <f t="shared" si="0"/>
        <v>0</v>
      </c>
    </row>
    <row r="50" spans="1:7" x14ac:dyDescent="0.25">
      <c r="A50" t="s">
        <v>168</v>
      </c>
      <c r="B50" s="68">
        <v>-9040.487010906656</v>
      </c>
      <c r="C50" s="73">
        <v>-27040.487010906654</v>
      </c>
      <c r="D50" s="73">
        <v>-3040.487010906656</v>
      </c>
      <c r="E50" s="74">
        <f t="shared" si="1"/>
        <v>0</v>
      </c>
      <c r="F50" s="71">
        <v>-41263.60471631206</v>
      </c>
      <c r="G50" s="75">
        <f t="shared" si="0"/>
        <v>0</v>
      </c>
    </row>
    <row r="51" spans="1:7" x14ac:dyDescent="0.25">
      <c r="A51" t="s">
        <v>170</v>
      </c>
      <c r="B51" s="68">
        <v>-11380.146077477477</v>
      </c>
      <c r="C51" s="73">
        <v>-29380.146077477475</v>
      </c>
      <c r="D51" s="73">
        <v>-5380.1460774774769</v>
      </c>
      <c r="E51" s="74">
        <f t="shared" si="1"/>
        <v>0</v>
      </c>
      <c r="F51" s="71">
        <v>-42401.293666666665</v>
      </c>
      <c r="G51" s="75">
        <f t="shared" si="0"/>
        <v>0</v>
      </c>
    </row>
    <row r="52" spans="1:7" x14ac:dyDescent="0.25">
      <c r="A52" t="s">
        <v>171</v>
      </c>
      <c r="B52" s="68">
        <v>-18690.223522522527</v>
      </c>
      <c r="C52" s="73">
        <v>-36690.223522522523</v>
      </c>
      <c r="D52" s="73">
        <v>-12690.223522522527</v>
      </c>
      <c r="E52" s="74">
        <f t="shared" si="1"/>
        <v>0</v>
      </c>
      <c r="F52" s="71">
        <v>-42347.237807017547</v>
      </c>
      <c r="G52" s="75">
        <f t="shared" si="0"/>
        <v>0</v>
      </c>
    </row>
    <row r="53" spans="1:7" x14ac:dyDescent="0.25">
      <c r="A53" t="s">
        <v>172</v>
      </c>
      <c r="B53" s="68">
        <v>-17076.343808150836</v>
      </c>
      <c r="C53" s="73">
        <v>-35076.343808150836</v>
      </c>
      <c r="D53" s="73">
        <v>-11076.343808150834</v>
      </c>
      <c r="E53" s="74">
        <f t="shared" si="1"/>
        <v>0</v>
      </c>
      <c r="F53" s="71">
        <v>-42581.294106529211</v>
      </c>
      <c r="G53" s="75">
        <f t="shared" si="0"/>
        <v>0</v>
      </c>
    </row>
    <row r="54" spans="1:7" x14ac:dyDescent="0.25">
      <c r="A54" t="s">
        <v>173</v>
      </c>
      <c r="B54" s="68">
        <v>-17251.501747700335</v>
      </c>
      <c r="C54" s="73">
        <v>-35251.501747700335</v>
      </c>
      <c r="D54" s="73">
        <v>-11251.501747700335</v>
      </c>
      <c r="E54" s="74">
        <f t="shared" si="1"/>
        <v>0</v>
      </c>
      <c r="F54" s="71">
        <v>-41713.770701754387</v>
      </c>
      <c r="G54" s="75">
        <f t="shared" si="0"/>
        <v>0</v>
      </c>
    </row>
    <row r="55" spans="1:7" x14ac:dyDescent="0.25">
      <c r="A55" t="s">
        <v>175</v>
      </c>
      <c r="B55" s="68">
        <v>-10434.327879639641</v>
      </c>
      <c r="C55" s="73">
        <v>-28434.327879639641</v>
      </c>
      <c r="D55" s="73">
        <v>-4434.3278796396407</v>
      </c>
      <c r="E55" s="74">
        <f t="shared" si="1"/>
        <v>0</v>
      </c>
      <c r="F55" s="71">
        <v>-42986.096666666665</v>
      </c>
      <c r="G55" s="75">
        <f t="shared" si="0"/>
        <v>0</v>
      </c>
    </row>
    <row r="56" spans="1:7" x14ac:dyDescent="0.25">
      <c r="A56" t="s">
        <v>176</v>
      </c>
      <c r="B56" s="68">
        <v>-15780.043928828829</v>
      </c>
      <c r="C56" s="73">
        <v>-33780.043928828833</v>
      </c>
      <c r="D56" s="73">
        <v>-9780.0439288288289</v>
      </c>
      <c r="E56" s="74">
        <f t="shared" si="1"/>
        <v>0</v>
      </c>
      <c r="F56" s="71">
        <v>-42986.096666666665</v>
      </c>
      <c r="G56" s="75">
        <f t="shared" si="0"/>
        <v>0</v>
      </c>
    </row>
    <row r="57" spans="1:7" x14ac:dyDescent="0.25">
      <c r="A57" t="s">
        <v>177</v>
      </c>
      <c r="B57" s="68">
        <v>-6790.1268396396335</v>
      </c>
      <c r="C57" s="73">
        <v>-24790.126839639634</v>
      </c>
      <c r="D57" s="73">
        <v>-790.12683963963354</v>
      </c>
      <c r="E57" s="74">
        <f t="shared" si="1"/>
        <v>0</v>
      </c>
      <c r="F57" s="71">
        <v>-42986.096666666665</v>
      </c>
      <c r="G57" s="75">
        <f t="shared" si="0"/>
        <v>0</v>
      </c>
    </row>
    <row r="58" spans="1:7" x14ac:dyDescent="0.25">
      <c r="A58" t="s">
        <v>178</v>
      </c>
      <c r="B58" s="68">
        <v>-11313.322559070362</v>
      </c>
      <c r="C58" s="73">
        <v>-29313.322559070362</v>
      </c>
      <c r="D58" s="73">
        <v>-5313.3225590703623</v>
      </c>
      <c r="E58" s="74">
        <f t="shared" si="1"/>
        <v>0</v>
      </c>
      <c r="F58" s="71">
        <v>-42002.756063394685</v>
      </c>
      <c r="G58" s="75">
        <f t="shared" si="0"/>
        <v>0</v>
      </c>
    </row>
    <row r="59" spans="1:7" x14ac:dyDescent="0.25">
      <c r="A59" t="s">
        <v>180</v>
      </c>
      <c r="B59" s="68">
        <v>-15582.832234965157</v>
      </c>
      <c r="C59" s="73">
        <v>-33582.832234965157</v>
      </c>
      <c r="D59" s="73">
        <v>-9582.8322349651571</v>
      </c>
      <c r="E59" s="74">
        <f t="shared" si="1"/>
        <v>0</v>
      </c>
      <c r="F59" s="71">
        <v>-40745.641729559749</v>
      </c>
      <c r="G59" s="75">
        <f t="shared" si="0"/>
        <v>0</v>
      </c>
    </row>
    <row r="60" spans="1:7" x14ac:dyDescent="0.25">
      <c r="A60" t="s">
        <v>181</v>
      </c>
      <c r="B60" s="68">
        <v>-16325.777320531062</v>
      </c>
      <c r="C60" s="73">
        <v>-34325.777320531066</v>
      </c>
      <c r="D60" s="73">
        <v>-10325.777320531062</v>
      </c>
      <c r="E60" s="74">
        <f t="shared" si="1"/>
        <v>0</v>
      </c>
      <c r="F60" s="71">
        <v>-42347.237807017547</v>
      </c>
      <c r="G60" s="75">
        <f t="shared" si="0"/>
        <v>0</v>
      </c>
    </row>
    <row r="61" spans="1:7" x14ac:dyDescent="0.25">
      <c r="A61" t="s">
        <v>182</v>
      </c>
      <c r="B61" s="68">
        <v>-12241.456433514724</v>
      </c>
      <c r="C61" s="73">
        <v>-30241.456433514722</v>
      </c>
      <c r="D61" s="73">
        <v>-6241.4564335147243</v>
      </c>
      <c r="E61" s="74">
        <f t="shared" si="1"/>
        <v>0</v>
      </c>
      <c r="F61" s="71">
        <v>-41782.644306487695</v>
      </c>
      <c r="G61" s="75">
        <f t="shared" si="0"/>
        <v>0</v>
      </c>
    </row>
    <row r="62" spans="1:7" x14ac:dyDescent="0.25">
      <c r="A62" t="s">
        <v>183</v>
      </c>
      <c r="B62" s="68">
        <v>-5653.4862477477473</v>
      </c>
      <c r="C62" s="73">
        <v>-23653.486247747747</v>
      </c>
      <c r="D62" s="73">
        <v>346.51375225225274</v>
      </c>
      <c r="E62" s="74">
        <f t="shared" si="1"/>
        <v>0</v>
      </c>
      <c r="F62" s="71">
        <v>-42986.096666666665</v>
      </c>
      <c r="G62" s="75">
        <f t="shared" si="0"/>
        <v>0</v>
      </c>
    </row>
    <row r="63" spans="1:7" x14ac:dyDescent="0.25">
      <c r="A63" t="s">
        <v>185</v>
      </c>
      <c r="B63" s="68">
        <v>-19038.019423761671</v>
      </c>
      <c r="C63" s="73">
        <v>-37038.019423761667</v>
      </c>
      <c r="D63" s="73">
        <v>-13038.019423761671</v>
      </c>
      <c r="E63" s="74">
        <f t="shared" si="1"/>
        <v>0</v>
      </c>
      <c r="F63" s="71">
        <v>-40656.772521058963</v>
      </c>
      <c r="G63" s="75">
        <f t="shared" si="0"/>
        <v>0</v>
      </c>
    </row>
    <row r="64" spans="1:7" x14ac:dyDescent="0.25">
      <c r="A64" t="s">
        <v>186</v>
      </c>
      <c r="B64" s="68">
        <v>-19955.716119718651</v>
      </c>
      <c r="C64" s="73">
        <v>-37955.716119718651</v>
      </c>
      <c r="D64" s="73">
        <v>-13955.716119718651</v>
      </c>
      <c r="E64" s="74">
        <f t="shared" si="1"/>
        <v>0</v>
      </c>
      <c r="F64" s="71">
        <v>-39940.740311942958</v>
      </c>
      <c r="G64" s="75">
        <f t="shared" si="0"/>
        <v>0</v>
      </c>
    </row>
    <row r="65" spans="1:7" x14ac:dyDescent="0.25">
      <c r="A65" t="s">
        <v>187</v>
      </c>
      <c r="B65" s="68">
        <v>-20393.035149715364</v>
      </c>
      <c r="C65" s="73">
        <v>-38393.035149715361</v>
      </c>
      <c r="D65" s="73">
        <v>-14393.035149715364</v>
      </c>
      <c r="E65" s="74">
        <f t="shared" si="1"/>
        <v>0</v>
      </c>
      <c r="F65" s="71">
        <v>-42073.64219836401</v>
      </c>
      <c r="G65" s="75">
        <f t="shared" si="0"/>
        <v>0</v>
      </c>
    </row>
    <row r="66" spans="1:7" x14ac:dyDescent="0.25">
      <c r="A66" t="s">
        <v>188</v>
      </c>
      <c r="B66" s="68">
        <v>-6598.5318443243232</v>
      </c>
      <c r="C66" s="73">
        <v>-24598.531844324327</v>
      </c>
      <c r="D66" s="73">
        <v>-598.53184432432317</v>
      </c>
      <c r="E66" s="74">
        <f t="shared" ref="E66:E129" si="2">IF(AND(B66&gt;6000,C66+D66&gt;0),1,0)</f>
        <v>0</v>
      </c>
      <c r="F66" s="71">
        <v>-40045.298243243247</v>
      </c>
      <c r="G66" s="75">
        <f t="shared" ref="G66:G129" si="3">IF(E66=1,F66,0)</f>
        <v>0</v>
      </c>
    </row>
    <row r="67" spans="1:7" x14ac:dyDescent="0.25">
      <c r="A67" t="s">
        <v>190</v>
      </c>
      <c r="B67" s="68">
        <v>-21418.45130947862</v>
      </c>
      <c r="C67" s="73">
        <v>-39418.451309478623</v>
      </c>
      <c r="D67" s="73">
        <v>-15418.45130947862</v>
      </c>
      <c r="E67" s="74">
        <f t="shared" si="2"/>
        <v>0</v>
      </c>
      <c r="F67" s="71">
        <v>-40009.65819758673</v>
      </c>
      <c r="G67" s="75">
        <f t="shared" si="3"/>
        <v>0</v>
      </c>
    </row>
    <row r="68" spans="1:7" x14ac:dyDescent="0.25">
      <c r="A68" t="s">
        <v>191</v>
      </c>
      <c r="B68" s="68">
        <v>-8497.10517899759</v>
      </c>
      <c r="C68" s="73">
        <v>-26497.105178997594</v>
      </c>
      <c r="D68" s="73">
        <v>-2497.10517899759</v>
      </c>
      <c r="E68" s="74">
        <f t="shared" si="2"/>
        <v>0</v>
      </c>
      <c r="F68" s="71">
        <v>-40224.212953051647</v>
      </c>
      <c r="G68" s="75">
        <f t="shared" si="3"/>
        <v>0</v>
      </c>
    </row>
    <row r="69" spans="1:7" x14ac:dyDescent="0.25">
      <c r="A69" t="s">
        <v>192</v>
      </c>
      <c r="B69" s="68">
        <v>-8455.9442153917553</v>
      </c>
      <c r="C69" s="73">
        <v>-26455.944215391755</v>
      </c>
      <c r="D69" s="73">
        <v>-2455.9442153917553</v>
      </c>
      <c r="E69" s="74">
        <f t="shared" si="2"/>
        <v>0</v>
      </c>
      <c r="F69" s="71">
        <v>-40442.485404040402</v>
      </c>
      <c r="G69" s="75">
        <f t="shared" si="3"/>
        <v>0</v>
      </c>
    </row>
    <row r="70" spans="1:7" x14ac:dyDescent="0.25">
      <c r="A70" t="s">
        <v>193</v>
      </c>
      <c r="B70" s="68">
        <v>-1702.51135397908</v>
      </c>
      <c r="C70" s="73">
        <v>-19702.51135397908</v>
      </c>
      <c r="D70" s="73">
        <v>4297.48864602092</v>
      </c>
      <c r="E70" s="74">
        <f t="shared" si="2"/>
        <v>0</v>
      </c>
      <c r="F70" s="71">
        <v>-39065.282997762864</v>
      </c>
      <c r="G70" s="75">
        <f t="shared" si="3"/>
        <v>0</v>
      </c>
    </row>
    <row r="71" spans="1:7" x14ac:dyDescent="0.25">
      <c r="A71" t="s">
        <v>195</v>
      </c>
      <c r="B71" s="68">
        <v>-18483.880860892576</v>
      </c>
      <c r="C71" s="73">
        <v>-36483.880860892576</v>
      </c>
      <c r="D71" s="73">
        <v>-12483.880860892574</v>
      </c>
      <c r="E71" s="74">
        <f t="shared" si="2"/>
        <v>0</v>
      </c>
      <c r="F71" s="71">
        <v>-38993.857338730406</v>
      </c>
      <c r="G71" s="75">
        <f t="shared" si="3"/>
        <v>0</v>
      </c>
    </row>
    <row r="72" spans="1:7" x14ac:dyDescent="0.25">
      <c r="A72" t="s">
        <v>196</v>
      </c>
      <c r="B72" s="68">
        <v>-15085.576919055915</v>
      </c>
      <c r="C72" s="73">
        <v>-33085.576919055915</v>
      </c>
      <c r="D72" s="73">
        <v>-9085.5769190559167</v>
      </c>
      <c r="E72" s="74">
        <f t="shared" si="2"/>
        <v>0</v>
      </c>
      <c r="F72" s="71">
        <v>-39502.60403581267</v>
      </c>
      <c r="G72" s="75">
        <f t="shared" si="3"/>
        <v>0</v>
      </c>
    </row>
    <row r="73" spans="1:7" x14ac:dyDescent="0.25">
      <c r="A73" t="s">
        <v>197</v>
      </c>
      <c r="B73" s="68">
        <v>-26745.724836799025</v>
      </c>
      <c r="C73" s="73">
        <v>-44745.724836799025</v>
      </c>
      <c r="D73" s="73">
        <v>-20745.724836799025</v>
      </c>
      <c r="E73" s="74">
        <f t="shared" si="2"/>
        <v>0</v>
      </c>
      <c r="F73" s="71">
        <v>-38905.609764744862</v>
      </c>
      <c r="G73" s="75">
        <f t="shared" si="3"/>
        <v>0</v>
      </c>
    </row>
    <row r="74" spans="1:7" x14ac:dyDescent="0.25">
      <c r="A74" t="s">
        <v>198</v>
      </c>
      <c r="B74" s="68">
        <v>-13064.983971640528</v>
      </c>
      <c r="C74" s="73">
        <v>-31064.983971640526</v>
      </c>
      <c r="D74" s="73">
        <v>-7064.9839716405277</v>
      </c>
      <c r="E74" s="74">
        <f t="shared" si="2"/>
        <v>0</v>
      </c>
      <c r="F74" s="71">
        <v>-39017.639360829715</v>
      </c>
      <c r="G74" s="75">
        <f t="shared" si="3"/>
        <v>0</v>
      </c>
    </row>
    <row r="75" spans="1:7" x14ac:dyDescent="0.25">
      <c r="A75" t="s">
        <v>200</v>
      </c>
      <c r="B75" s="68">
        <v>257.62723758558423</v>
      </c>
      <c r="C75" s="73">
        <v>-17742.372762414412</v>
      </c>
      <c r="D75" s="73">
        <v>6257.6272375855842</v>
      </c>
      <c r="E75" s="74">
        <f t="shared" si="2"/>
        <v>0</v>
      </c>
      <c r="F75" s="71">
        <v>-39778.17902133333</v>
      </c>
      <c r="G75" s="75">
        <f t="shared" si="3"/>
        <v>0</v>
      </c>
    </row>
    <row r="76" spans="1:7" x14ac:dyDescent="0.25">
      <c r="A76" t="s">
        <v>201</v>
      </c>
      <c r="B76" s="68">
        <v>-9943.7187239604646</v>
      </c>
      <c r="C76" s="73">
        <v>-27943.718723960465</v>
      </c>
      <c r="D76" s="73">
        <v>-3943.7187239604646</v>
      </c>
      <c r="E76" s="74">
        <f t="shared" si="2"/>
        <v>0</v>
      </c>
      <c r="F76" s="71">
        <v>-39583.107168284791</v>
      </c>
      <c r="G76" s="75">
        <f t="shared" si="3"/>
        <v>0</v>
      </c>
    </row>
    <row r="77" spans="1:7" x14ac:dyDescent="0.25">
      <c r="A77" t="s">
        <v>202</v>
      </c>
      <c r="B77" s="68">
        <v>-6813.5901362400127</v>
      </c>
      <c r="C77" s="73">
        <v>-24813.590136240018</v>
      </c>
      <c r="D77" s="73">
        <v>-813.59013624001273</v>
      </c>
      <c r="E77" s="74">
        <f t="shared" si="2"/>
        <v>0</v>
      </c>
      <c r="F77" s="71">
        <v>-39201.416257861638</v>
      </c>
      <c r="G77" s="75">
        <f t="shared" si="3"/>
        <v>0</v>
      </c>
    </row>
    <row r="78" spans="1:7" x14ac:dyDescent="0.25">
      <c r="A78" t="s">
        <v>203</v>
      </c>
      <c r="B78" s="68">
        <v>8484.1002080500912</v>
      </c>
      <c r="C78" s="73">
        <v>-9515.8997919499088</v>
      </c>
      <c r="D78" s="73">
        <v>14484.100208050091</v>
      </c>
      <c r="E78" s="74">
        <f t="shared" si="2"/>
        <v>1</v>
      </c>
      <c r="F78" s="71">
        <v>-41583.126163841807</v>
      </c>
      <c r="G78" s="75">
        <f t="shared" si="3"/>
        <v>-41583.126163841807</v>
      </c>
    </row>
    <row r="79" spans="1:7" x14ac:dyDescent="0.25">
      <c r="A79" t="s">
        <v>205</v>
      </c>
      <c r="B79" s="68">
        <v>5864.6307336936916</v>
      </c>
      <c r="C79" s="73">
        <v>-12135.369266306308</v>
      </c>
      <c r="D79" s="73">
        <v>11864.630733693692</v>
      </c>
      <c r="E79" s="74">
        <f t="shared" si="2"/>
        <v>0</v>
      </c>
      <c r="F79" s="71">
        <v>-40853.762063063063</v>
      </c>
      <c r="G79" s="75">
        <f t="shared" si="3"/>
        <v>0</v>
      </c>
    </row>
    <row r="80" spans="1:7" x14ac:dyDescent="0.25">
      <c r="A80" t="s">
        <v>206</v>
      </c>
      <c r="B80" s="68">
        <v>-10345.611506081668</v>
      </c>
      <c r="C80" s="73">
        <v>-28345.611506081674</v>
      </c>
      <c r="D80" s="73">
        <v>-4345.6115060816683</v>
      </c>
      <c r="E80" s="74">
        <f t="shared" si="2"/>
        <v>0</v>
      </c>
      <c r="F80" s="71">
        <v>-41644.336125541129</v>
      </c>
      <c r="G80" s="75">
        <f t="shared" si="3"/>
        <v>0</v>
      </c>
    </row>
    <row r="81" spans="1:7" x14ac:dyDescent="0.25">
      <c r="A81" t="s">
        <v>207</v>
      </c>
      <c r="B81" s="68">
        <v>3621.0115872844217</v>
      </c>
      <c r="C81" s="73">
        <v>-14378.988412715582</v>
      </c>
      <c r="D81" s="73">
        <v>9621.0115872844217</v>
      </c>
      <c r="E81" s="74">
        <f t="shared" si="2"/>
        <v>0</v>
      </c>
      <c r="F81" s="71">
        <v>-39902.416761904766</v>
      </c>
      <c r="G81" s="75">
        <f t="shared" si="3"/>
        <v>0</v>
      </c>
    </row>
    <row r="82" spans="1:7" x14ac:dyDescent="0.25">
      <c r="A82" t="s">
        <v>208</v>
      </c>
      <c r="B82" s="68">
        <v>-517.05379954525779</v>
      </c>
      <c r="C82" s="73">
        <v>-18517.053799545254</v>
      </c>
      <c r="D82" s="73">
        <v>5482.9462004547422</v>
      </c>
      <c r="E82" s="74">
        <f t="shared" si="2"/>
        <v>0</v>
      </c>
      <c r="F82" s="71">
        <v>-39693.030746031742</v>
      </c>
      <c r="G82" s="75">
        <f t="shared" si="3"/>
        <v>0</v>
      </c>
    </row>
    <row r="83" spans="1:7" x14ac:dyDescent="0.25">
      <c r="A83" t="s">
        <v>210</v>
      </c>
      <c r="B83" s="68">
        <v>33041.382690030019</v>
      </c>
      <c r="C83" s="73">
        <v>15041.382690030019</v>
      </c>
      <c r="D83" s="73">
        <v>39041.382690030019</v>
      </c>
      <c r="E83" s="74">
        <f t="shared" si="2"/>
        <v>1</v>
      </c>
      <c r="F83" s="71">
        <v>-42135.969488888892</v>
      </c>
      <c r="G83" s="75">
        <f t="shared" si="3"/>
        <v>-42135.969488888892</v>
      </c>
    </row>
    <row r="84" spans="1:7" x14ac:dyDescent="0.25">
      <c r="A84" t="s">
        <v>211</v>
      </c>
      <c r="B84" s="68">
        <v>-5381.126441036984</v>
      </c>
      <c r="C84" s="73">
        <v>-23381.12644103698</v>
      </c>
      <c r="D84" s="73">
        <v>618.87355896301597</v>
      </c>
      <c r="E84" s="74">
        <f t="shared" si="2"/>
        <v>0</v>
      </c>
      <c r="F84" s="71">
        <v>-40595.856305361303</v>
      </c>
      <c r="G84" s="75">
        <f t="shared" si="3"/>
        <v>0</v>
      </c>
    </row>
    <row r="85" spans="1:7" x14ac:dyDescent="0.25">
      <c r="A85" t="s">
        <v>212</v>
      </c>
      <c r="B85" s="68">
        <v>4317.3531417043305</v>
      </c>
      <c r="C85" s="73">
        <v>-13682.646858295666</v>
      </c>
      <c r="D85" s="73">
        <v>10317.35314170433</v>
      </c>
      <c r="E85" s="74">
        <f t="shared" si="2"/>
        <v>0</v>
      </c>
      <c r="F85" s="71">
        <v>-41601.532792349724</v>
      </c>
      <c r="G85" s="75">
        <f t="shared" si="3"/>
        <v>0</v>
      </c>
    </row>
    <row r="86" spans="1:7" x14ac:dyDescent="0.25">
      <c r="A86" t="s">
        <v>213</v>
      </c>
      <c r="B86" s="68">
        <v>-18639.051830885797</v>
      </c>
      <c r="C86" s="73">
        <v>-36639.051830885801</v>
      </c>
      <c r="D86" s="73">
        <v>-12639.051830885797</v>
      </c>
      <c r="E86" s="74">
        <f t="shared" si="2"/>
        <v>0</v>
      </c>
      <c r="F86" s="71">
        <v>-40828.805351966876</v>
      </c>
      <c r="G86" s="75">
        <f t="shared" si="3"/>
        <v>0</v>
      </c>
    </row>
    <row r="87" spans="1:7" x14ac:dyDescent="0.25">
      <c r="A87" t="s">
        <v>215</v>
      </c>
      <c r="B87" s="68">
        <v>-12181.437907207204</v>
      </c>
      <c r="C87" s="73">
        <v>-30181.437907207204</v>
      </c>
      <c r="D87" s="73">
        <v>-6181.4379072072043</v>
      </c>
      <c r="E87" s="74">
        <f t="shared" si="2"/>
        <v>0</v>
      </c>
      <c r="F87" s="71">
        <v>-42986.096666666665</v>
      </c>
      <c r="G87" s="75">
        <f t="shared" si="3"/>
        <v>0</v>
      </c>
    </row>
    <row r="88" spans="1:7" x14ac:dyDescent="0.25">
      <c r="A88" t="s">
        <v>216</v>
      </c>
      <c r="B88" s="68">
        <v>-19995.102909203324</v>
      </c>
      <c r="C88" s="73">
        <v>-37995.102909203328</v>
      </c>
      <c r="D88" s="73">
        <v>-13995.102909203324</v>
      </c>
      <c r="E88" s="74">
        <f t="shared" si="2"/>
        <v>0</v>
      </c>
      <c r="F88" s="71">
        <v>-40357.240228758172</v>
      </c>
      <c r="G88" s="75">
        <f t="shared" si="3"/>
        <v>0</v>
      </c>
    </row>
    <row r="89" spans="1:7" x14ac:dyDescent="0.25">
      <c r="A89" t="s">
        <v>217</v>
      </c>
      <c r="B89" s="68">
        <v>-22462.630466666666</v>
      </c>
      <c r="C89" s="73">
        <v>-40462.630466666669</v>
      </c>
      <c r="D89" s="73">
        <v>-16462.630466666666</v>
      </c>
      <c r="E89" s="74">
        <f t="shared" si="2"/>
        <v>0</v>
      </c>
      <c r="F89" s="71">
        <v>-42986.096666666665</v>
      </c>
      <c r="G89" s="75">
        <f t="shared" si="3"/>
        <v>0</v>
      </c>
    </row>
    <row r="90" spans="1:7" x14ac:dyDescent="0.25">
      <c r="A90" t="s">
        <v>218</v>
      </c>
      <c r="B90" s="68">
        <v>-5928.2661621364241</v>
      </c>
      <c r="C90" s="73">
        <v>-23928.266162136424</v>
      </c>
      <c r="D90" s="73">
        <v>71.7338378635759</v>
      </c>
      <c r="E90" s="74">
        <f t="shared" si="2"/>
        <v>0</v>
      </c>
      <c r="F90" s="71">
        <v>-42892.815876190478</v>
      </c>
      <c r="G90" s="75">
        <f t="shared" si="3"/>
        <v>0</v>
      </c>
    </row>
    <row r="91" spans="1:7" x14ac:dyDescent="0.25">
      <c r="A91" t="s">
        <v>220</v>
      </c>
      <c r="B91" s="68">
        <v>-6084.6088366366348</v>
      </c>
      <c r="C91" s="73">
        <v>-24084.608836636635</v>
      </c>
      <c r="D91" s="73">
        <v>-84.608836636634805</v>
      </c>
      <c r="E91" s="74">
        <f t="shared" si="2"/>
        <v>0</v>
      </c>
      <c r="F91" s="71">
        <v>-42572.470555555556</v>
      </c>
      <c r="G91" s="75">
        <f t="shared" si="3"/>
        <v>0</v>
      </c>
    </row>
    <row r="92" spans="1:7" x14ac:dyDescent="0.25">
      <c r="A92" t="s">
        <v>221</v>
      </c>
      <c r="B92" s="68">
        <v>-17426.275630630633</v>
      </c>
      <c r="C92" s="73">
        <v>-35426.275630630633</v>
      </c>
      <c r="D92" s="73">
        <v>-11426.275630630635</v>
      </c>
      <c r="E92" s="74">
        <f t="shared" si="2"/>
        <v>0</v>
      </c>
      <c r="F92" s="71">
        <v>-40270.835360360361</v>
      </c>
      <c r="G92" s="75">
        <f t="shared" si="3"/>
        <v>0</v>
      </c>
    </row>
    <row r="93" spans="1:7" x14ac:dyDescent="0.25">
      <c r="A93" t="s">
        <v>222</v>
      </c>
      <c r="B93" s="68">
        <v>-16352.477170459932</v>
      </c>
      <c r="C93" s="73">
        <v>-34352.477170459933</v>
      </c>
      <c r="D93" s="73">
        <v>-10352.477170459932</v>
      </c>
      <c r="E93" s="74">
        <f t="shared" si="2"/>
        <v>0</v>
      </c>
      <c r="F93" s="71">
        <v>-41460.383859649126</v>
      </c>
      <c r="G93" s="75">
        <f t="shared" si="3"/>
        <v>0</v>
      </c>
    </row>
    <row r="94" spans="1:7" x14ac:dyDescent="0.25">
      <c r="A94" t="s">
        <v>223</v>
      </c>
      <c r="B94" s="68">
        <v>-10782.117236471959</v>
      </c>
      <c r="C94" s="73">
        <v>-28782.11723647196</v>
      </c>
      <c r="D94" s="73">
        <v>-4782.1172364719587</v>
      </c>
      <c r="E94" s="74">
        <f t="shared" si="2"/>
        <v>0</v>
      </c>
      <c r="F94" s="71">
        <v>-41896.045752688173</v>
      </c>
      <c r="G94" s="75">
        <f t="shared" si="3"/>
        <v>0</v>
      </c>
    </row>
    <row r="95" spans="1:7" x14ac:dyDescent="0.25">
      <c r="A95" t="s">
        <v>225</v>
      </c>
      <c r="B95" s="68">
        <v>-10865.134830107068</v>
      </c>
      <c r="C95" s="73">
        <v>-28865.134830107072</v>
      </c>
      <c r="D95" s="73">
        <v>-4865.1348301070684</v>
      </c>
      <c r="E95" s="74">
        <f t="shared" si="2"/>
        <v>0</v>
      </c>
      <c r="F95" s="71">
        <v>-42023.539432809775</v>
      </c>
      <c r="G95" s="75">
        <f t="shared" si="3"/>
        <v>0</v>
      </c>
    </row>
    <row r="96" spans="1:7" x14ac:dyDescent="0.25">
      <c r="A96" t="s">
        <v>226</v>
      </c>
      <c r="B96" s="68">
        <v>-19534.59525962326</v>
      </c>
      <c r="C96" s="73">
        <v>-37534.59525962326</v>
      </c>
      <c r="D96" s="73">
        <v>-13534.59525962326</v>
      </c>
      <c r="E96" s="74">
        <f t="shared" si="2"/>
        <v>0</v>
      </c>
      <c r="F96" s="71">
        <v>-42188.295151515151</v>
      </c>
      <c r="G96" s="75">
        <f t="shared" si="3"/>
        <v>0</v>
      </c>
    </row>
    <row r="97" spans="1:7" x14ac:dyDescent="0.25">
      <c r="A97" t="s">
        <v>227</v>
      </c>
      <c r="B97" s="68">
        <v>-12487.019830692212</v>
      </c>
      <c r="C97" s="73">
        <v>-30487.01983069221</v>
      </c>
      <c r="D97" s="73">
        <v>-6487.0198306922121</v>
      </c>
      <c r="E97" s="74">
        <f t="shared" si="2"/>
        <v>0</v>
      </c>
      <c r="F97" s="71">
        <v>-42217.657700421943</v>
      </c>
      <c r="G97" s="75">
        <f t="shared" si="3"/>
        <v>0</v>
      </c>
    </row>
    <row r="98" spans="1:7" x14ac:dyDescent="0.25">
      <c r="A98" t="s">
        <v>228</v>
      </c>
      <c r="B98" s="68">
        <v>-12927.919790388547</v>
      </c>
      <c r="C98" s="73">
        <v>-30927.919790388547</v>
      </c>
      <c r="D98" s="73">
        <v>-6927.919790388547</v>
      </c>
      <c r="E98" s="74">
        <f t="shared" si="2"/>
        <v>0</v>
      </c>
      <c r="F98" s="71">
        <v>-41246.637290388549</v>
      </c>
      <c r="G98" s="75">
        <f t="shared" si="3"/>
        <v>0</v>
      </c>
    </row>
    <row r="99" spans="1:7" x14ac:dyDescent="0.25">
      <c r="A99" t="s">
        <v>230</v>
      </c>
      <c r="B99" s="68">
        <v>-17851.959568275575</v>
      </c>
      <c r="C99" s="73">
        <v>-35851.959568275575</v>
      </c>
      <c r="D99" s="73">
        <v>-11851.959568275577</v>
      </c>
      <c r="E99" s="74">
        <f t="shared" si="2"/>
        <v>0</v>
      </c>
      <c r="F99" s="71">
        <v>-40194.816466113414</v>
      </c>
      <c r="G99" s="75">
        <f t="shared" si="3"/>
        <v>0</v>
      </c>
    </row>
    <row r="100" spans="1:7" x14ac:dyDescent="0.25">
      <c r="A100" t="s">
        <v>231</v>
      </c>
      <c r="B100" s="68">
        <v>-16632.1837836138</v>
      </c>
      <c r="C100" s="73">
        <v>-34632.183783613807</v>
      </c>
      <c r="D100" s="73">
        <v>-10632.183783613802</v>
      </c>
      <c r="E100" s="74">
        <f t="shared" si="2"/>
        <v>0</v>
      </c>
      <c r="F100" s="71">
        <v>-41417.833993710694</v>
      </c>
      <c r="G100" s="75">
        <f t="shared" si="3"/>
        <v>0</v>
      </c>
    </row>
    <row r="101" spans="1:7" x14ac:dyDescent="0.25">
      <c r="A101" t="s">
        <v>232</v>
      </c>
      <c r="B101" s="68">
        <v>-10689.523830789618</v>
      </c>
      <c r="C101" s="73">
        <v>-28689.523830789618</v>
      </c>
      <c r="D101" s="73">
        <v>-4689.5238307896179</v>
      </c>
      <c r="E101" s="74">
        <f t="shared" si="2"/>
        <v>0</v>
      </c>
      <c r="F101" s="71">
        <v>-41351.576568627454</v>
      </c>
      <c r="G101" s="75">
        <f t="shared" si="3"/>
        <v>0</v>
      </c>
    </row>
    <row r="102" spans="1:7" x14ac:dyDescent="0.25">
      <c r="A102" t="s">
        <v>233</v>
      </c>
      <c r="B102" s="68">
        <v>-29736.479652039194</v>
      </c>
      <c r="C102" s="73">
        <v>-47736.479652039197</v>
      </c>
      <c r="D102" s="73">
        <v>-23736.479652039194</v>
      </c>
      <c r="E102" s="74">
        <f t="shared" si="2"/>
        <v>0</v>
      </c>
      <c r="F102" s="71">
        <v>-39403.511545012167</v>
      </c>
      <c r="G102" s="75">
        <f t="shared" si="3"/>
        <v>0</v>
      </c>
    </row>
    <row r="103" spans="1:7" x14ac:dyDescent="0.25">
      <c r="A103" t="s">
        <v>235</v>
      </c>
      <c r="B103" s="68">
        <v>-17778.294553930777</v>
      </c>
      <c r="C103" s="73">
        <v>-35778.294553930777</v>
      </c>
      <c r="D103" s="73">
        <v>-11778.294553930777</v>
      </c>
      <c r="E103" s="74">
        <f t="shared" si="2"/>
        <v>0</v>
      </c>
      <c r="F103" s="71">
        <v>-40774.212291228068</v>
      </c>
      <c r="G103" s="75">
        <f t="shared" si="3"/>
        <v>0</v>
      </c>
    </row>
    <row r="104" spans="1:7" x14ac:dyDescent="0.25">
      <c r="A104" t="s">
        <v>236</v>
      </c>
      <c r="B104" s="68">
        <v>-31237.511526624188</v>
      </c>
      <c r="C104" s="73">
        <v>-49237.511526624192</v>
      </c>
      <c r="D104" s="73">
        <v>-25237.511526624188</v>
      </c>
      <c r="E104" s="74">
        <f t="shared" si="2"/>
        <v>0</v>
      </c>
      <c r="F104" s="71">
        <v>-39336.809850948513</v>
      </c>
      <c r="G104" s="75">
        <f t="shared" si="3"/>
        <v>0</v>
      </c>
    </row>
    <row r="105" spans="1:7" x14ac:dyDescent="0.25">
      <c r="A105" t="s">
        <v>237</v>
      </c>
      <c r="B105" s="68">
        <v>-10781.522101212366</v>
      </c>
      <c r="C105" s="73">
        <v>-28781.522101212366</v>
      </c>
      <c r="D105" s="73">
        <v>-4781.5221012123657</v>
      </c>
      <c r="E105" s="74">
        <f t="shared" si="2"/>
        <v>0</v>
      </c>
      <c r="F105" s="71">
        <v>-42087.257255266421</v>
      </c>
      <c r="G105" s="75">
        <f t="shared" si="3"/>
        <v>0</v>
      </c>
    </row>
    <row r="106" spans="1:7" x14ac:dyDescent="0.25">
      <c r="A106" t="s">
        <v>238</v>
      </c>
      <c r="B106" s="68">
        <v>-12124.489209525233</v>
      </c>
      <c r="C106" s="73">
        <v>-30124.489209525236</v>
      </c>
      <c r="D106" s="73">
        <v>-6124.4892095252326</v>
      </c>
      <c r="E106" s="74">
        <f t="shared" si="2"/>
        <v>0</v>
      </c>
      <c r="F106" s="71">
        <v>-39407.535899795505</v>
      </c>
      <c r="G106" s="75">
        <f t="shared" si="3"/>
        <v>0</v>
      </c>
    </row>
    <row r="107" spans="1:7" x14ac:dyDescent="0.25">
      <c r="A107" t="s">
        <v>240</v>
      </c>
      <c r="B107" s="68">
        <v>14232.486432922247</v>
      </c>
      <c r="C107" s="73">
        <v>-3767.5135670777527</v>
      </c>
      <c r="D107" s="73">
        <v>20232.486432922247</v>
      </c>
      <c r="E107" s="74">
        <f t="shared" si="2"/>
        <v>1</v>
      </c>
      <c r="F107" s="71">
        <v>-40770.335226537216</v>
      </c>
      <c r="G107" s="75">
        <f t="shared" si="3"/>
        <v>-40770.335226537216</v>
      </c>
    </row>
    <row r="108" spans="1:7" x14ac:dyDescent="0.25">
      <c r="A108" t="s">
        <v>241</v>
      </c>
      <c r="B108" s="68">
        <v>-35459.503227131347</v>
      </c>
      <c r="C108" s="73">
        <v>-53459.503227131347</v>
      </c>
      <c r="D108" s="73">
        <v>-29459.503227131347</v>
      </c>
      <c r="E108" s="74">
        <f t="shared" si="2"/>
        <v>0</v>
      </c>
      <c r="F108" s="71">
        <v>-39337.002122807018</v>
      </c>
      <c r="G108" s="75">
        <f t="shared" si="3"/>
        <v>0</v>
      </c>
    </row>
    <row r="109" spans="1:7" x14ac:dyDescent="0.25">
      <c r="A109" t="s">
        <v>242</v>
      </c>
      <c r="B109" s="68">
        <v>-13512.801604316406</v>
      </c>
      <c r="C109" s="73">
        <v>-31512.80160431641</v>
      </c>
      <c r="D109" s="73">
        <v>-7512.8016043164062</v>
      </c>
      <c r="E109" s="74">
        <f t="shared" si="2"/>
        <v>0</v>
      </c>
      <c r="F109" s="71">
        <v>-42102.204377289381</v>
      </c>
      <c r="G109" s="75">
        <f t="shared" si="3"/>
        <v>0</v>
      </c>
    </row>
    <row r="110" spans="1:7" x14ac:dyDescent="0.25">
      <c r="A110" t="s">
        <v>243</v>
      </c>
      <c r="B110" s="68">
        <v>-34923.90230070804</v>
      </c>
      <c r="C110" s="73">
        <v>-52923.90230070804</v>
      </c>
      <c r="D110" s="73">
        <v>-28923.902300708043</v>
      </c>
      <c r="E110" s="74">
        <f t="shared" si="2"/>
        <v>0</v>
      </c>
      <c r="F110" s="71">
        <v>-39410.751700167501</v>
      </c>
      <c r="G110" s="75">
        <f t="shared" si="3"/>
        <v>0</v>
      </c>
    </row>
    <row r="111" spans="1:7" x14ac:dyDescent="0.25">
      <c r="A111" t="s">
        <v>245</v>
      </c>
      <c r="B111" s="68">
        <v>-15945.993989228897</v>
      </c>
      <c r="C111" s="73">
        <v>-33945.993989228897</v>
      </c>
      <c r="D111" s="73">
        <v>-9945.9939892288967</v>
      </c>
      <c r="E111" s="74">
        <f t="shared" si="2"/>
        <v>0</v>
      </c>
      <c r="F111" s="71">
        <v>-40767.13463841808</v>
      </c>
      <c r="G111" s="75">
        <f t="shared" si="3"/>
        <v>0</v>
      </c>
    </row>
    <row r="112" spans="1:7" x14ac:dyDescent="0.25">
      <c r="A112" t="s">
        <v>246</v>
      </c>
      <c r="B112" s="68">
        <v>-34278.982245311978</v>
      </c>
      <c r="C112" s="73">
        <v>-52278.982245311978</v>
      </c>
      <c r="D112" s="73">
        <v>-28278.982245311978</v>
      </c>
      <c r="E112" s="74">
        <f t="shared" si="2"/>
        <v>0</v>
      </c>
      <c r="F112" s="71">
        <v>-39339.129320987653</v>
      </c>
      <c r="G112" s="75">
        <f t="shared" si="3"/>
        <v>0</v>
      </c>
    </row>
    <row r="113" spans="1:7" x14ac:dyDescent="0.25">
      <c r="A113" t="s">
        <v>247</v>
      </c>
      <c r="B113" s="68">
        <v>-13498.899574958901</v>
      </c>
      <c r="C113" s="73">
        <v>-31498.899574958901</v>
      </c>
      <c r="D113" s="73">
        <v>-7498.8995749589012</v>
      </c>
      <c r="E113" s="74">
        <f t="shared" si="2"/>
        <v>0</v>
      </c>
      <c r="F113" s="71">
        <v>-42088.302347931873</v>
      </c>
      <c r="G113" s="75">
        <f t="shared" si="3"/>
        <v>0</v>
      </c>
    </row>
    <row r="114" spans="1:7" x14ac:dyDescent="0.25">
      <c r="A114" t="s">
        <v>248</v>
      </c>
      <c r="B114" s="68">
        <v>-48436.303574486898</v>
      </c>
      <c r="C114" s="73">
        <v>-66436.303574486898</v>
      </c>
      <c r="D114" s="73">
        <v>-42436.303574486898</v>
      </c>
      <c r="E114" s="74">
        <f t="shared" si="2"/>
        <v>0</v>
      </c>
      <c r="F114" s="71">
        <v>-39407.173773946357</v>
      </c>
      <c r="G114" s="75">
        <f t="shared" si="3"/>
        <v>0</v>
      </c>
    </row>
    <row r="115" spans="1:7" x14ac:dyDescent="0.25">
      <c r="A115" t="s">
        <v>250</v>
      </c>
      <c r="B115" s="68">
        <v>-24835.633139392885</v>
      </c>
      <c r="C115" s="73">
        <v>-42835.633139392885</v>
      </c>
      <c r="D115" s="73">
        <v>-18835.633139392885</v>
      </c>
      <c r="E115" s="74">
        <f t="shared" si="2"/>
        <v>0</v>
      </c>
      <c r="F115" s="71">
        <v>-40765.823021555043</v>
      </c>
      <c r="G115" s="75">
        <f t="shared" si="3"/>
        <v>0</v>
      </c>
    </row>
    <row r="116" spans="1:7" x14ac:dyDescent="0.25">
      <c r="A116" t="s">
        <v>251</v>
      </c>
      <c r="B116" s="68">
        <v>-33706.533400975561</v>
      </c>
      <c r="C116" s="73">
        <v>-51706.533400975568</v>
      </c>
      <c r="D116" s="73">
        <v>-27706.533400975564</v>
      </c>
      <c r="E116" s="74">
        <f t="shared" si="2"/>
        <v>0</v>
      </c>
      <c r="F116" s="71">
        <v>-39335.714189686929</v>
      </c>
      <c r="G116" s="75">
        <f t="shared" si="3"/>
        <v>0</v>
      </c>
    </row>
    <row r="117" spans="1:7" x14ac:dyDescent="0.25">
      <c r="A117" t="s">
        <v>252</v>
      </c>
      <c r="B117" s="68">
        <v>-18014.041926943661</v>
      </c>
      <c r="C117" s="73">
        <v>-36014.041926943661</v>
      </c>
      <c r="D117" s="73">
        <v>-12014.041926943661</v>
      </c>
      <c r="E117" s="74">
        <f t="shared" si="2"/>
        <v>0</v>
      </c>
      <c r="F117" s="71">
        <v>-42087.043557213932</v>
      </c>
      <c r="G117" s="75">
        <f t="shared" si="3"/>
        <v>0</v>
      </c>
    </row>
    <row r="118" spans="1:7" x14ac:dyDescent="0.25">
      <c r="A118" t="s">
        <v>253</v>
      </c>
      <c r="B118" s="68">
        <v>-42523.051199659254</v>
      </c>
      <c r="C118" s="73">
        <v>-60523.051199659261</v>
      </c>
      <c r="D118" s="73">
        <v>-36523.051199659254</v>
      </c>
      <c r="E118" s="74">
        <f t="shared" si="2"/>
        <v>0</v>
      </c>
      <c r="F118" s="71">
        <v>-39407.162299118718</v>
      </c>
      <c r="G118" s="75">
        <f t="shared" si="3"/>
        <v>0</v>
      </c>
    </row>
    <row r="119" spans="1:7" x14ac:dyDescent="0.25">
      <c r="A119" t="s">
        <v>255</v>
      </c>
      <c r="B119" s="68">
        <v>-17912.979836977633</v>
      </c>
      <c r="C119" s="73">
        <v>-35912.979836977633</v>
      </c>
      <c r="D119" s="73">
        <v>-11912.979836977633</v>
      </c>
      <c r="E119" s="74">
        <f t="shared" si="2"/>
        <v>0</v>
      </c>
      <c r="F119" s="71">
        <v>-40770.109059139788</v>
      </c>
      <c r="G119" s="75">
        <f t="shared" si="3"/>
        <v>0</v>
      </c>
    </row>
    <row r="120" spans="1:7" x14ac:dyDescent="0.25">
      <c r="A120" t="s">
        <v>256</v>
      </c>
      <c r="B120" s="68">
        <v>-32278.17146718418</v>
      </c>
      <c r="C120" s="73">
        <v>-50278.171467184176</v>
      </c>
      <c r="D120" s="73">
        <v>-26278.17146718418</v>
      </c>
      <c r="E120" s="74">
        <f t="shared" si="2"/>
        <v>0</v>
      </c>
      <c r="F120" s="71">
        <v>-39335.554197994985</v>
      </c>
      <c r="G120" s="75">
        <f t="shared" si="3"/>
        <v>0</v>
      </c>
    </row>
    <row r="121" spans="1:7" x14ac:dyDescent="0.25">
      <c r="A121" t="s">
        <v>257</v>
      </c>
      <c r="B121" s="68">
        <v>-17015.504307019113</v>
      </c>
      <c r="C121" s="73">
        <v>-35015.504307019117</v>
      </c>
      <c r="D121" s="73">
        <v>-11015.504307019113</v>
      </c>
      <c r="E121" s="74">
        <f t="shared" si="2"/>
        <v>0</v>
      </c>
      <c r="F121" s="71">
        <v>-42102.204377289381</v>
      </c>
      <c r="G121" s="75">
        <f t="shared" si="3"/>
        <v>0</v>
      </c>
    </row>
    <row r="122" spans="1:7" x14ac:dyDescent="0.25">
      <c r="A122" t="s">
        <v>258</v>
      </c>
      <c r="B122" s="68">
        <v>-17885.571692027923</v>
      </c>
      <c r="C122" s="73">
        <v>-35885.571692027923</v>
      </c>
      <c r="D122" s="73">
        <v>-11885.571692027919</v>
      </c>
      <c r="E122" s="74">
        <f t="shared" si="2"/>
        <v>0</v>
      </c>
      <c r="F122" s="71">
        <v>-39122.714973649541</v>
      </c>
      <c r="G122" s="75">
        <f t="shared" si="3"/>
        <v>0</v>
      </c>
    </row>
    <row r="123" spans="1:7" x14ac:dyDescent="0.25">
      <c r="A123" t="s">
        <v>260</v>
      </c>
      <c r="B123" s="68">
        <v>-5504.2410740256346</v>
      </c>
      <c r="C123" s="73">
        <v>-23504.241074025635</v>
      </c>
      <c r="D123" s="73">
        <v>495.75892597436723</v>
      </c>
      <c r="E123" s="74">
        <f t="shared" si="2"/>
        <v>0</v>
      </c>
      <c r="F123" s="71">
        <v>-39672.048270241852</v>
      </c>
      <c r="G123" s="75">
        <f t="shared" si="3"/>
        <v>0</v>
      </c>
    </row>
    <row r="124" spans="1:7" x14ac:dyDescent="0.25">
      <c r="A124" t="s">
        <v>261</v>
      </c>
      <c r="B124" s="68">
        <v>-18754.541392244781</v>
      </c>
      <c r="C124" s="73">
        <v>-36754.541392244777</v>
      </c>
      <c r="D124" s="73">
        <v>-12754.541392244781</v>
      </c>
      <c r="E124" s="74">
        <f t="shared" si="2"/>
        <v>0</v>
      </c>
      <c r="F124" s="71">
        <v>-39783.943817204301</v>
      </c>
      <c r="G124" s="75">
        <f t="shared" si="3"/>
        <v>0</v>
      </c>
    </row>
    <row r="125" spans="1:7" x14ac:dyDescent="0.25">
      <c r="A125" t="s">
        <v>262</v>
      </c>
      <c r="B125" s="68">
        <v>-15188.895755223981</v>
      </c>
      <c r="C125" s="73">
        <v>-33188.895755223988</v>
      </c>
      <c r="D125" s="73">
        <v>-9188.8957552239808</v>
      </c>
      <c r="E125" s="74">
        <f t="shared" si="2"/>
        <v>0</v>
      </c>
      <c r="F125" s="71">
        <v>-39482.214969278037</v>
      </c>
      <c r="G125" s="75">
        <f t="shared" si="3"/>
        <v>0</v>
      </c>
    </row>
    <row r="126" spans="1:7" x14ac:dyDescent="0.25">
      <c r="A126" t="s">
        <v>263</v>
      </c>
      <c r="B126" s="68">
        <v>-10872.057531711713</v>
      </c>
      <c r="C126" s="73">
        <v>-28872.057531711718</v>
      </c>
      <c r="D126" s="73">
        <v>-4872.0575317117127</v>
      </c>
      <c r="E126" s="74">
        <f t="shared" si="2"/>
        <v>0</v>
      </c>
      <c r="F126" s="71">
        <v>-40218.788333333338</v>
      </c>
      <c r="G126" s="75">
        <f t="shared" si="3"/>
        <v>0</v>
      </c>
    </row>
    <row r="127" spans="1:7" x14ac:dyDescent="0.25">
      <c r="A127" t="s">
        <v>265</v>
      </c>
      <c r="B127" s="68">
        <v>2230.7797028999594</v>
      </c>
      <c r="C127" s="73">
        <v>-15769.220297100041</v>
      </c>
      <c r="D127" s="73">
        <v>8230.7797028999594</v>
      </c>
      <c r="E127" s="74">
        <f t="shared" si="2"/>
        <v>0</v>
      </c>
      <c r="F127" s="71">
        <v>-39832.423436018958</v>
      </c>
      <c r="G127" s="75">
        <f t="shared" si="3"/>
        <v>0</v>
      </c>
    </row>
    <row r="128" spans="1:7" x14ac:dyDescent="0.25">
      <c r="A128" t="s">
        <v>266</v>
      </c>
      <c r="B128" s="68">
        <v>-3633.6555347747781</v>
      </c>
      <c r="C128" s="73">
        <v>-21633.655534774778</v>
      </c>
      <c r="D128" s="73">
        <v>2366.3444652252219</v>
      </c>
      <c r="E128" s="74">
        <f t="shared" si="2"/>
        <v>0</v>
      </c>
      <c r="F128" s="71">
        <v>-40860.701666666668</v>
      </c>
      <c r="G128" s="75">
        <f t="shared" si="3"/>
        <v>0</v>
      </c>
    </row>
    <row r="129" spans="1:7" x14ac:dyDescent="0.25">
      <c r="A129" t="s">
        <v>267</v>
      </c>
      <c r="B129" s="68">
        <v>3804.8962105521387</v>
      </c>
      <c r="C129" s="73">
        <v>-14195.103789447861</v>
      </c>
      <c r="D129" s="73">
        <v>9804.8962105521368</v>
      </c>
      <c r="E129" s="74">
        <f t="shared" si="2"/>
        <v>0</v>
      </c>
      <c r="F129" s="71">
        <v>-39365.552046204619</v>
      </c>
      <c r="G129" s="75">
        <f t="shared" si="3"/>
        <v>0</v>
      </c>
    </row>
    <row r="130" spans="1:7" x14ac:dyDescent="0.25">
      <c r="A130" t="s">
        <v>268</v>
      </c>
      <c r="B130" s="68">
        <v>-14152.236801097024</v>
      </c>
      <c r="C130" s="73">
        <v>-32152.236801097028</v>
      </c>
      <c r="D130" s="73">
        <v>-8152.236801097024</v>
      </c>
      <c r="E130" s="74">
        <f t="shared" ref="E130:E193" si="4">IF(AND(B130&gt;6000,C130+D130&gt;0),1,0)</f>
        <v>0</v>
      </c>
      <c r="F130" s="71">
        <v>-39673.446032448381</v>
      </c>
      <c r="G130" s="75">
        <f t="shared" ref="G130:G193" si="5">IF(E130=1,F130,0)</f>
        <v>0</v>
      </c>
    </row>
    <row r="131" spans="1:7" x14ac:dyDescent="0.25">
      <c r="A131" t="s">
        <v>270</v>
      </c>
      <c r="B131" s="68">
        <v>-23601.726516961025</v>
      </c>
      <c r="C131" s="73">
        <v>-41601.726516961025</v>
      </c>
      <c r="D131" s="73">
        <v>-17601.726516961025</v>
      </c>
      <c r="E131" s="74">
        <f t="shared" si="4"/>
        <v>0</v>
      </c>
      <c r="F131" s="71">
        <v>-39106.596247771835</v>
      </c>
      <c r="G131" s="75">
        <f t="shared" si="5"/>
        <v>0</v>
      </c>
    </row>
    <row r="132" spans="1:7" x14ac:dyDescent="0.25">
      <c r="A132" t="s">
        <v>271</v>
      </c>
      <c r="B132" s="68">
        <v>-22095.450174016125</v>
      </c>
      <c r="C132" s="73">
        <v>-40095.450174016121</v>
      </c>
      <c r="D132" s="73">
        <v>-16095.450174016123</v>
      </c>
      <c r="E132" s="74">
        <f t="shared" si="4"/>
        <v>0</v>
      </c>
      <c r="F132" s="71">
        <v>-39393.471190476193</v>
      </c>
      <c r="G132" s="75">
        <f t="shared" si="5"/>
        <v>0</v>
      </c>
    </row>
    <row r="133" spans="1:7" x14ac:dyDescent="0.25">
      <c r="A133" t="s">
        <v>272</v>
      </c>
      <c r="B133" s="68">
        <v>-26178.214240589728</v>
      </c>
      <c r="C133" s="73">
        <v>-44178.214240589732</v>
      </c>
      <c r="D133" s="73">
        <v>-20178.214240589728</v>
      </c>
      <c r="E133" s="74">
        <f t="shared" si="4"/>
        <v>0</v>
      </c>
      <c r="F133" s="71">
        <v>-38904.485069238377</v>
      </c>
      <c r="G133" s="75">
        <f t="shared" si="5"/>
        <v>0</v>
      </c>
    </row>
    <row r="134" spans="1:7" x14ac:dyDescent="0.25">
      <c r="A134" t="s">
        <v>273</v>
      </c>
      <c r="B134" s="68">
        <v>2914.9450541039769</v>
      </c>
      <c r="C134" s="73">
        <v>-15085.054945896027</v>
      </c>
      <c r="D134" s="73">
        <v>8914.9450541039769</v>
      </c>
      <c r="E134" s="74">
        <f t="shared" si="4"/>
        <v>0</v>
      </c>
      <c r="F134" s="71">
        <v>-42156.129176706832</v>
      </c>
      <c r="G134" s="75">
        <f t="shared" si="5"/>
        <v>0</v>
      </c>
    </row>
    <row r="135" spans="1:7" x14ac:dyDescent="0.25">
      <c r="A135" t="s">
        <v>275</v>
      </c>
      <c r="B135" s="68">
        <v>-10051.761459099092</v>
      </c>
      <c r="C135" s="73">
        <v>-28051.761459099092</v>
      </c>
      <c r="D135" s="73">
        <v>-4051.7614590990925</v>
      </c>
      <c r="E135" s="74">
        <f t="shared" si="4"/>
        <v>0</v>
      </c>
      <c r="F135" s="71">
        <v>-42786.441666666666</v>
      </c>
      <c r="G135" s="75">
        <f t="shared" si="5"/>
        <v>0</v>
      </c>
    </row>
    <row r="136" spans="1:7" x14ac:dyDescent="0.25">
      <c r="A136" t="s">
        <v>276</v>
      </c>
      <c r="B136" s="68">
        <v>-10977.727748777015</v>
      </c>
      <c r="C136" s="73">
        <v>-28977.727748777015</v>
      </c>
      <c r="D136" s="73">
        <v>-4977.7277487770152</v>
      </c>
      <c r="E136" s="74">
        <f t="shared" si="4"/>
        <v>0</v>
      </c>
      <c r="F136" s="71">
        <v>-41582.509792560799</v>
      </c>
      <c r="G136" s="75">
        <f t="shared" si="5"/>
        <v>0</v>
      </c>
    </row>
    <row r="137" spans="1:7" x14ac:dyDescent="0.25">
      <c r="A137" t="s">
        <v>277</v>
      </c>
      <c r="B137" s="68">
        <v>6492.7514165765788</v>
      </c>
      <c r="C137" s="73">
        <v>-11507.248583423421</v>
      </c>
      <c r="D137" s="73">
        <v>12492.751416576579</v>
      </c>
      <c r="E137" s="74">
        <f t="shared" si="4"/>
        <v>1</v>
      </c>
      <c r="F137" s="71">
        <v>-42986.096666666665</v>
      </c>
      <c r="G137" s="75">
        <f t="shared" si="5"/>
        <v>-42986.096666666665</v>
      </c>
    </row>
    <row r="138" spans="1:7" x14ac:dyDescent="0.25">
      <c r="A138" t="s">
        <v>278</v>
      </c>
      <c r="B138" s="68">
        <v>-10474.562642342338</v>
      </c>
      <c r="C138" s="73">
        <v>-28474.562642342338</v>
      </c>
      <c r="D138" s="73">
        <v>-4474.5626423423382</v>
      </c>
      <c r="E138" s="74">
        <f t="shared" si="4"/>
        <v>0</v>
      </c>
      <c r="F138" s="71">
        <v>-42986.096666666665</v>
      </c>
      <c r="G138" s="75">
        <f t="shared" si="5"/>
        <v>0</v>
      </c>
    </row>
    <row r="139" spans="1:7" x14ac:dyDescent="0.25">
      <c r="A139" t="s">
        <v>280</v>
      </c>
      <c r="B139" s="68">
        <v>-15805.551260180178</v>
      </c>
      <c r="C139" s="73">
        <v>-33805.551260180175</v>
      </c>
      <c r="D139" s="73">
        <v>-9805.5512601801784</v>
      </c>
      <c r="E139" s="74">
        <f t="shared" si="4"/>
        <v>0</v>
      </c>
      <c r="F139" s="71">
        <v>-42986.096666666665</v>
      </c>
      <c r="G139" s="75">
        <f t="shared" si="5"/>
        <v>0</v>
      </c>
    </row>
    <row r="140" spans="1:7" x14ac:dyDescent="0.25">
      <c r="A140" t="s">
        <v>281</v>
      </c>
      <c r="B140" s="68">
        <v>-8076.9326827027016</v>
      </c>
      <c r="C140" s="73">
        <v>-26076.932682702696</v>
      </c>
      <c r="D140" s="73">
        <v>-2076.9326827027016</v>
      </c>
      <c r="E140" s="74">
        <f t="shared" si="4"/>
        <v>0</v>
      </c>
      <c r="F140" s="71">
        <v>-41294.42689189189</v>
      </c>
      <c r="G140" s="75">
        <f t="shared" si="5"/>
        <v>0</v>
      </c>
    </row>
    <row r="141" spans="1:7" x14ac:dyDescent="0.25">
      <c r="A141" t="s">
        <v>282</v>
      </c>
      <c r="B141" s="68">
        <v>-4305.0686944144218</v>
      </c>
      <c r="C141" s="73">
        <v>-22305.068694414422</v>
      </c>
      <c r="D141" s="73">
        <v>1694.9313055855782</v>
      </c>
      <c r="E141" s="74">
        <f t="shared" si="4"/>
        <v>0</v>
      </c>
      <c r="F141" s="71">
        <v>-42144.528333333335</v>
      </c>
      <c r="G141" s="75">
        <f t="shared" si="5"/>
        <v>0</v>
      </c>
    </row>
    <row r="142" spans="1:7" x14ac:dyDescent="0.25">
      <c r="A142" t="s">
        <v>283</v>
      </c>
      <c r="B142" s="68">
        <v>-38285.7807315916</v>
      </c>
      <c r="C142" s="73">
        <v>-56285.7807315916</v>
      </c>
      <c r="D142" s="73">
        <v>-32285.7807315916</v>
      </c>
      <c r="E142" s="74">
        <f t="shared" si="4"/>
        <v>0</v>
      </c>
      <c r="F142" s="71">
        <v>-39825.081488888893</v>
      </c>
      <c r="G142" s="75">
        <f t="shared" si="5"/>
        <v>0</v>
      </c>
    </row>
    <row r="143" spans="1:7" x14ac:dyDescent="0.25">
      <c r="A143" t="s">
        <v>285</v>
      </c>
      <c r="B143" s="68">
        <v>-47649.629132689486</v>
      </c>
      <c r="C143" s="73">
        <v>-65649.629132689486</v>
      </c>
      <c r="D143" s="73">
        <v>-41649.629132689486</v>
      </c>
      <c r="E143" s="74">
        <f t="shared" si="4"/>
        <v>0</v>
      </c>
      <c r="F143" s="71">
        <v>-39785.003896473267</v>
      </c>
      <c r="G143" s="75">
        <f t="shared" si="5"/>
        <v>0</v>
      </c>
    </row>
    <row r="144" spans="1:7" x14ac:dyDescent="0.25">
      <c r="A144" t="s">
        <v>286</v>
      </c>
      <c r="B144" s="68">
        <v>-36718.743484659426</v>
      </c>
      <c r="C144" s="73">
        <v>-54718.743484659426</v>
      </c>
      <c r="D144" s="73">
        <v>-30718.743484659426</v>
      </c>
      <c r="E144" s="74">
        <f t="shared" si="4"/>
        <v>0</v>
      </c>
      <c r="F144" s="71">
        <v>-39120.936557632398</v>
      </c>
      <c r="G144" s="75">
        <f t="shared" si="5"/>
        <v>0</v>
      </c>
    </row>
    <row r="145" spans="1:7" x14ac:dyDescent="0.25">
      <c r="A145" t="s">
        <v>287</v>
      </c>
      <c r="B145" s="68">
        <v>-8937.5314832287695</v>
      </c>
      <c r="C145" s="73">
        <v>-26937.53148322877</v>
      </c>
      <c r="D145" s="73">
        <v>-2937.5314832287695</v>
      </c>
      <c r="E145" s="74">
        <f t="shared" si="4"/>
        <v>0</v>
      </c>
      <c r="F145" s="71">
        <v>-40996.412730796335</v>
      </c>
      <c r="G145" s="75">
        <f t="shared" si="5"/>
        <v>0</v>
      </c>
    </row>
    <row r="146" spans="1:7" x14ac:dyDescent="0.25">
      <c r="A146" t="s">
        <v>288</v>
      </c>
      <c r="B146" s="68">
        <v>-46901.207421626103</v>
      </c>
      <c r="C146" s="73">
        <v>-64901.20742162611</v>
      </c>
      <c r="D146" s="73">
        <v>-40901.207421626103</v>
      </c>
      <c r="E146" s="74">
        <f t="shared" si="4"/>
        <v>0</v>
      </c>
      <c r="F146" s="71">
        <v>-39824.071438923398</v>
      </c>
      <c r="G146" s="75">
        <f t="shared" si="5"/>
        <v>0</v>
      </c>
    </row>
    <row r="147" spans="1:7" x14ac:dyDescent="0.25">
      <c r="A147" t="s">
        <v>290</v>
      </c>
      <c r="B147" s="68">
        <v>-54476.91638399598</v>
      </c>
      <c r="C147" s="73">
        <v>-72476.91638399598</v>
      </c>
      <c r="D147" s="73">
        <v>-48476.91638399598</v>
      </c>
      <c r="E147" s="74">
        <f t="shared" si="4"/>
        <v>0</v>
      </c>
      <c r="F147" s="71">
        <v>-39778.898485617596</v>
      </c>
      <c r="G147" s="75">
        <f t="shared" si="5"/>
        <v>0</v>
      </c>
    </row>
    <row r="148" spans="1:7" x14ac:dyDescent="0.25">
      <c r="A148" t="s">
        <v>291</v>
      </c>
      <c r="B148" s="68">
        <v>-41786.114578444809</v>
      </c>
      <c r="C148" s="73">
        <v>-59786.114578444816</v>
      </c>
      <c r="D148" s="73">
        <v>-35786.114578444809</v>
      </c>
      <c r="E148" s="74">
        <f t="shared" si="4"/>
        <v>0</v>
      </c>
      <c r="F148" s="71">
        <v>-39127.239854070664</v>
      </c>
      <c r="G148" s="75">
        <f t="shared" si="5"/>
        <v>0</v>
      </c>
    </row>
    <row r="149" spans="1:7" x14ac:dyDescent="0.25">
      <c r="A149" t="s">
        <v>292</v>
      </c>
      <c r="B149" s="68">
        <v>-32525.29740801056</v>
      </c>
      <c r="C149" s="73">
        <v>-50525.297408010563</v>
      </c>
      <c r="D149" s="73">
        <v>-26525.29740801056</v>
      </c>
      <c r="E149" s="74">
        <f t="shared" si="4"/>
        <v>0</v>
      </c>
      <c r="F149" s="71">
        <v>-40991.537505307861</v>
      </c>
      <c r="G149" s="75">
        <f t="shared" si="5"/>
        <v>0</v>
      </c>
    </row>
    <row r="150" spans="1:7" x14ac:dyDescent="0.25">
      <c r="A150" t="s">
        <v>293</v>
      </c>
      <c r="B150" s="68">
        <v>-35871.858882700108</v>
      </c>
      <c r="C150" s="73">
        <v>-53871.858882700108</v>
      </c>
      <c r="D150" s="73">
        <v>-29871.858882700108</v>
      </c>
      <c r="E150" s="74">
        <f t="shared" si="4"/>
        <v>0</v>
      </c>
      <c r="F150" s="71">
        <v>-39824.760840537943</v>
      </c>
      <c r="G150" s="75">
        <f t="shared" si="5"/>
        <v>0</v>
      </c>
    </row>
    <row r="151" spans="1:7" x14ac:dyDescent="0.25">
      <c r="A151" t="s">
        <v>295</v>
      </c>
      <c r="B151" s="68">
        <v>-36959.64122452731</v>
      </c>
      <c r="C151" s="73">
        <v>-54959.64122452731</v>
      </c>
      <c r="D151" s="73">
        <v>-30959.641224527317</v>
      </c>
      <c r="E151" s="74">
        <f t="shared" si="4"/>
        <v>0</v>
      </c>
      <c r="F151" s="71">
        <v>-39775.136839662446</v>
      </c>
      <c r="G151" s="75">
        <f t="shared" si="5"/>
        <v>0</v>
      </c>
    </row>
    <row r="152" spans="1:7" x14ac:dyDescent="0.25">
      <c r="A152" t="s">
        <v>296</v>
      </c>
      <c r="B152" s="68">
        <v>-40158.809822332194</v>
      </c>
      <c r="C152" s="73">
        <v>-58158.809822332194</v>
      </c>
      <c r="D152" s="73">
        <v>-34158.809822332194</v>
      </c>
      <c r="E152" s="74">
        <f t="shared" si="4"/>
        <v>0</v>
      </c>
      <c r="F152" s="71">
        <v>-39128.439769953053</v>
      </c>
      <c r="G152" s="75">
        <f t="shared" si="5"/>
        <v>0</v>
      </c>
    </row>
    <row r="153" spans="1:7" x14ac:dyDescent="0.25">
      <c r="A153" t="s">
        <v>297</v>
      </c>
      <c r="B153" s="68">
        <v>-31079.090064190983</v>
      </c>
      <c r="C153" s="73">
        <v>-49079.090064190983</v>
      </c>
      <c r="D153" s="73">
        <v>-25079.090064190983</v>
      </c>
      <c r="E153" s="74">
        <f t="shared" si="4"/>
        <v>0</v>
      </c>
      <c r="F153" s="71">
        <v>-40990.474759326113</v>
      </c>
      <c r="G153" s="75">
        <f t="shared" si="5"/>
        <v>0</v>
      </c>
    </row>
    <row r="154" spans="1:7" x14ac:dyDescent="0.25">
      <c r="A154" t="s">
        <v>298</v>
      </c>
      <c r="B154" s="68">
        <v>-25107.912995354927</v>
      </c>
      <c r="C154" s="73">
        <v>-43107.912995354927</v>
      </c>
      <c r="D154" s="73">
        <v>-19107.912995354927</v>
      </c>
      <c r="E154" s="74">
        <f t="shared" si="4"/>
        <v>0</v>
      </c>
      <c r="F154" s="71">
        <v>-39825.293472652222</v>
      </c>
      <c r="G154" s="75">
        <f t="shared" si="5"/>
        <v>0</v>
      </c>
    </row>
    <row r="155" spans="1:7" x14ac:dyDescent="0.25">
      <c r="A155" t="s">
        <v>300</v>
      </c>
      <c r="B155" s="68">
        <v>-38081.768233218681</v>
      </c>
      <c r="C155" s="73">
        <v>-56081.768233218674</v>
      </c>
      <c r="D155" s="73">
        <v>-32081.768233218678</v>
      </c>
      <c r="E155" s="74">
        <f t="shared" si="4"/>
        <v>0</v>
      </c>
      <c r="F155" s="71">
        <v>-39786.955727272725</v>
      </c>
      <c r="G155" s="75">
        <f t="shared" si="5"/>
        <v>0</v>
      </c>
    </row>
    <row r="156" spans="1:7" x14ac:dyDescent="0.25">
      <c r="A156" t="s">
        <v>301</v>
      </c>
      <c r="B156" s="68">
        <v>-34583.106358907295</v>
      </c>
      <c r="C156" s="73">
        <v>-52583.106358907295</v>
      </c>
      <c r="D156" s="73">
        <v>-28583.106358907295</v>
      </c>
      <c r="E156" s="74">
        <f t="shared" si="4"/>
        <v>0</v>
      </c>
      <c r="F156" s="71">
        <v>-39121.323602150536</v>
      </c>
      <c r="G156" s="75">
        <f t="shared" si="5"/>
        <v>0</v>
      </c>
    </row>
    <row r="157" spans="1:7" x14ac:dyDescent="0.25">
      <c r="A157" t="s">
        <v>302</v>
      </c>
      <c r="B157" s="68">
        <v>-35239.321041553281</v>
      </c>
      <c r="C157" s="73">
        <v>-53239.321041553289</v>
      </c>
      <c r="D157" s="73">
        <v>-29239.321041553285</v>
      </c>
      <c r="E157" s="74">
        <f t="shared" si="4"/>
        <v>0</v>
      </c>
      <c r="F157" s="71">
        <v>-41002.365298850578</v>
      </c>
      <c r="G157" s="75">
        <f t="shared" si="5"/>
        <v>0</v>
      </c>
    </row>
    <row r="158" spans="1:7" x14ac:dyDescent="0.25">
      <c r="A158" t="s">
        <v>303</v>
      </c>
      <c r="B158" s="68">
        <v>-40332.086183010193</v>
      </c>
      <c r="C158" s="73">
        <v>-58332.0861830102</v>
      </c>
      <c r="D158" s="73">
        <v>-34332.086183010193</v>
      </c>
      <c r="E158" s="74">
        <f t="shared" si="4"/>
        <v>0</v>
      </c>
      <c r="F158" s="71">
        <v>-39825.846444631818</v>
      </c>
      <c r="G158" s="75">
        <f t="shared" si="5"/>
        <v>0</v>
      </c>
    </row>
    <row r="159" spans="1:7" x14ac:dyDescent="0.25">
      <c r="A159" t="s">
        <v>305</v>
      </c>
      <c r="B159" s="68">
        <v>-50619.800731845986</v>
      </c>
      <c r="C159" s="73">
        <v>-68619.800731845986</v>
      </c>
      <c r="D159" s="73">
        <v>-44619.800731845986</v>
      </c>
      <c r="E159" s="74">
        <f t="shared" si="4"/>
        <v>0</v>
      </c>
      <c r="F159" s="71">
        <v>-39789.483237791937</v>
      </c>
      <c r="G159" s="75">
        <f t="shared" si="5"/>
        <v>0</v>
      </c>
    </row>
    <row r="160" spans="1:7" x14ac:dyDescent="0.25">
      <c r="A160" t="s">
        <v>306</v>
      </c>
      <c r="B160" s="68">
        <v>-41404.811402027211</v>
      </c>
      <c r="C160" s="73">
        <v>-59404.811402027219</v>
      </c>
      <c r="D160" s="73">
        <v>-35404.811402027211</v>
      </c>
      <c r="E160" s="74">
        <f t="shared" si="4"/>
        <v>0</v>
      </c>
      <c r="F160" s="71">
        <v>-39121.65359229748</v>
      </c>
      <c r="G160" s="75">
        <f t="shared" si="5"/>
        <v>0</v>
      </c>
    </row>
    <row r="161" spans="1:7" x14ac:dyDescent="0.25">
      <c r="A161" t="s">
        <v>307</v>
      </c>
      <c r="B161" s="68">
        <v>-43598.138352209469</v>
      </c>
      <c r="C161" s="73">
        <v>-61598.138352209469</v>
      </c>
      <c r="D161" s="73">
        <v>-37598.138352209469</v>
      </c>
      <c r="E161" s="74">
        <f t="shared" si="4"/>
        <v>0</v>
      </c>
      <c r="F161" s="71">
        <v>-40986.035668425684</v>
      </c>
      <c r="G161" s="75">
        <f t="shared" si="5"/>
        <v>0</v>
      </c>
    </row>
    <row r="162" spans="1:7" x14ac:dyDescent="0.25">
      <c r="A162" t="s">
        <v>308</v>
      </c>
      <c r="B162" s="68">
        <v>-17944.077155523944</v>
      </c>
      <c r="C162" s="73">
        <v>-35944.077155523948</v>
      </c>
      <c r="D162" s="73">
        <v>-11944.077155523944</v>
      </c>
      <c r="E162" s="74">
        <f t="shared" si="4"/>
        <v>0</v>
      </c>
      <c r="F162" s="71">
        <v>-39509.305175438596</v>
      </c>
      <c r="G162" s="75">
        <f t="shared" si="5"/>
        <v>0</v>
      </c>
    </row>
    <row r="163" spans="1:7" x14ac:dyDescent="0.25">
      <c r="A163" t="s">
        <v>310</v>
      </c>
      <c r="B163" s="68">
        <v>-17160.014605962329</v>
      </c>
      <c r="C163" s="73">
        <v>-35160.014605962322</v>
      </c>
      <c r="D163" s="73">
        <v>-11160.014605962328</v>
      </c>
      <c r="E163" s="74">
        <f t="shared" si="4"/>
        <v>0</v>
      </c>
      <c r="F163" s="71">
        <v>-42774.770515151511</v>
      </c>
      <c r="G163" s="75">
        <f t="shared" si="5"/>
        <v>0</v>
      </c>
    </row>
    <row r="164" spans="1:7" x14ac:dyDescent="0.25">
      <c r="A164" t="s">
        <v>311</v>
      </c>
      <c r="B164" s="68">
        <v>-11738.550304351758</v>
      </c>
      <c r="C164" s="73">
        <v>-29738.55030435176</v>
      </c>
      <c r="D164" s="73">
        <v>-5738.5503043517583</v>
      </c>
      <c r="E164" s="74">
        <f t="shared" si="4"/>
        <v>0</v>
      </c>
      <c r="F164" s="71">
        <v>-40225.451793540946</v>
      </c>
      <c r="G164" s="75">
        <f t="shared" si="5"/>
        <v>0</v>
      </c>
    </row>
    <row r="165" spans="1:7" x14ac:dyDescent="0.25">
      <c r="A165" t="s">
        <v>312</v>
      </c>
      <c r="B165" s="68">
        <v>-785.54730175538498</v>
      </c>
      <c r="C165" s="73">
        <v>-18785.547301755389</v>
      </c>
      <c r="D165" s="73">
        <v>5214.452698244615</v>
      </c>
      <c r="E165" s="74">
        <f t="shared" si="4"/>
        <v>0</v>
      </c>
      <c r="F165" s="71">
        <v>-42127.709643377006</v>
      </c>
      <c r="G165" s="75">
        <f t="shared" si="5"/>
        <v>0</v>
      </c>
    </row>
    <row r="166" spans="1:7" x14ac:dyDescent="0.25">
      <c r="A166" t="s">
        <v>313</v>
      </c>
      <c r="B166" s="68">
        <v>-14933.246459881853</v>
      </c>
      <c r="C166" s="73">
        <v>-32933.246459881855</v>
      </c>
      <c r="D166" s="73">
        <v>-8933.2464598818533</v>
      </c>
      <c r="E166" s="74">
        <f t="shared" si="4"/>
        <v>0</v>
      </c>
      <c r="F166" s="71">
        <v>-42744.348989071041</v>
      </c>
      <c r="G166" s="75">
        <f t="shared" si="5"/>
        <v>0</v>
      </c>
    </row>
    <row r="167" spans="1:7" x14ac:dyDescent="0.25">
      <c r="A167" t="s">
        <v>315</v>
      </c>
      <c r="B167" s="68">
        <v>-19803.202937117119</v>
      </c>
      <c r="C167" s="73">
        <v>-37803.202937117123</v>
      </c>
      <c r="D167" s="73">
        <v>-13803.202937117119</v>
      </c>
      <c r="E167" s="74">
        <f t="shared" si="4"/>
        <v>0</v>
      </c>
      <c r="F167" s="71">
        <v>-42144.528333333335</v>
      </c>
      <c r="G167" s="75">
        <f t="shared" si="5"/>
        <v>0</v>
      </c>
    </row>
    <row r="168" spans="1:7" x14ac:dyDescent="0.25">
      <c r="A168" t="s">
        <v>316</v>
      </c>
      <c r="B168" s="68">
        <v>-18876.807805045042</v>
      </c>
      <c r="C168" s="73">
        <v>-36876.807805045042</v>
      </c>
      <c r="D168" s="73">
        <v>-12876.80780504504</v>
      </c>
      <c r="E168" s="74">
        <f t="shared" si="4"/>
        <v>0</v>
      </c>
      <c r="F168" s="71">
        <v>-42986.096666666665</v>
      </c>
      <c r="G168" s="75">
        <f t="shared" si="5"/>
        <v>0</v>
      </c>
    </row>
    <row r="169" spans="1:7" x14ac:dyDescent="0.25">
      <c r="A169" t="s">
        <v>317</v>
      </c>
      <c r="B169" s="68">
        <v>-19154.384835315315</v>
      </c>
      <c r="C169" s="73">
        <v>-37154.384835315315</v>
      </c>
      <c r="D169" s="73">
        <v>-13154.384835315315</v>
      </c>
      <c r="E169" s="74">
        <f t="shared" si="4"/>
        <v>0</v>
      </c>
      <c r="F169" s="71">
        <v>-42986.096666666665</v>
      </c>
      <c r="G169" s="75">
        <f t="shared" si="5"/>
        <v>0</v>
      </c>
    </row>
    <row r="170" spans="1:7" x14ac:dyDescent="0.25">
      <c r="A170" t="s">
        <v>318</v>
      </c>
      <c r="B170" s="68">
        <v>-9584.5721050450429</v>
      </c>
      <c r="C170" s="73">
        <v>-27584.572105045045</v>
      </c>
      <c r="D170" s="73">
        <v>-3584.5721050450429</v>
      </c>
      <c r="E170" s="74">
        <f t="shared" si="4"/>
        <v>0</v>
      </c>
      <c r="F170" s="71">
        <v>-42986.096666666665</v>
      </c>
      <c r="G170" s="75">
        <f t="shared" si="5"/>
        <v>0</v>
      </c>
    </row>
    <row r="171" spans="1:7" x14ac:dyDescent="0.25">
      <c r="A171" t="s">
        <v>320</v>
      </c>
      <c r="B171" s="68">
        <v>-18903.179964905354</v>
      </c>
      <c r="C171" s="73">
        <v>-36903.179964905357</v>
      </c>
      <c r="D171" s="73">
        <v>-12903.179964905354</v>
      </c>
      <c r="E171" s="74">
        <f t="shared" si="4"/>
        <v>0</v>
      </c>
      <c r="F171" s="71">
        <v>-40384.676048689136</v>
      </c>
      <c r="G171" s="75">
        <f t="shared" si="5"/>
        <v>0</v>
      </c>
    </row>
    <row r="172" spans="1:7" x14ac:dyDescent="0.25">
      <c r="A172" t="s">
        <v>321</v>
      </c>
      <c r="B172" s="68">
        <v>-21237.363433251434</v>
      </c>
      <c r="C172" s="73">
        <v>-39237.363433251434</v>
      </c>
      <c r="D172" s="73">
        <v>-15237.363433251432</v>
      </c>
      <c r="E172" s="74">
        <f t="shared" si="4"/>
        <v>0</v>
      </c>
      <c r="F172" s="71">
        <v>-42986.096666666665</v>
      </c>
      <c r="G172" s="75">
        <f t="shared" si="5"/>
        <v>0</v>
      </c>
    </row>
    <row r="173" spans="1:7" x14ac:dyDescent="0.25">
      <c r="A173" t="s">
        <v>322</v>
      </c>
      <c r="B173" s="68">
        <v>-15070.567527919404</v>
      </c>
      <c r="C173" s="73">
        <v>-33070.567527919404</v>
      </c>
      <c r="D173" s="73">
        <v>-9070.5675279194038</v>
      </c>
      <c r="E173" s="74">
        <f t="shared" si="4"/>
        <v>0</v>
      </c>
      <c r="F173" s="71">
        <v>-40054.76631440589</v>
      </c>
      <c r="G173" s="75">
        <f t="shared" si="5"/>
        <v>0</v>
      </c>
    </row>
    <row r="174" spans="1:7" x14ac:dyDescent="0.25">
      <c r="A174" t="s">
        <v>323</v>
      </c>
      <c r="B174" s="68">
        <v>4480.3228728900576</v>
      </c>
      <c r="C174" s="73">
        <v>-13519.677127109942</v>
      </c>
      <c r="D174" s="73">
        <v>10480.322872890058</v>
      </c>
      <c r="E174" s="74">
        <f t="shared" si="4"/>
        <v>0</v>
      </c>
      <c r="F174" s="71">
        <v>-42775.080368731564</v>
      </c>
      <c r="G174" s="75">
        <f t="shared" si="5"/>
        <v>0</v>
      </c>
    </row>
    <row r="175" spans="1:7" x14ac:dyDescent="0.25">
      <c r="A175" t="s">
        <v>325</v>
      </c>
      <c r="B175" s="68">
        <v>9428.2824495495588</v>
      </c>
      <c r="C175" s="73">
        <v>-8571.7175504504412</v>
      </c>
      <c r="D175" s="73">
        <v>15428.282449549559</v>
      </c>
      <c r="E175" s="74">
        <f t="shared" si="4"/>
        <v>1</v>
      </c>
      <c r="F175" s="71">
        <v>-42986.096666666665</v>
      </c>
      <c r="G175" s="75">
        <f t="shared" si="5"/>
        <v>-42986.096666666665</v>
      </c>
    </row>
    <row r="176" spans="1:7" x14ac:dyDescent="0.25">
      <c r="A176" t="s">
        <v>326</v>
      </c>
      <c r="B176" s="68">
        <v>-19647.885231748991</v>
      </c>
      <c r="C176" s="73">
        <v>-37647.885231748987</v>
      </c>
      <c r="D176" s="73">
        <v>-13647.885231748991</v>
      </c>
      <c r="E176" s="74">
        <f t="shared" si="4"/>
        <v>0</v>
      </c>
      <c r="F176" s="71">
        <v>-41580.087298850573</v>
      </c>
      <c r="G176" s="75">
        <f t="shared" si="5"/>
        <v>0</v>
      </c>
    </row>
    <row r="177" spans="1:7" x14ac:dyDescent="0.25">
      <c r="A177" t="s">
        <v>327</v>
      </c>
      <c r="B177" s="68">
        <v>-21058.073812612609</v>
      </c>
      <c r="C177" s="73">
        <v>-39058.073812612609</v>
      </c>
      <c r="D177" s="73">
        <v>-15058.073812612609</v>
      </c>
      <c r="E177" s="74">
        <f t="shared" si="4"/>
        <v>0</v>
      </c>
      <c r="F177" s="71">
        <v>-42986.096666666665</v>
      </c>
      <c r="G177" s="75">
        <f t="shared" si="5"/>
        <v>0</v>
      </c>
    </row>
    <row r="178" spans="1:7" x14ac:dyDescent="0.25">
      <c r="A178" t="s">
        <v>328</v>
      </c>
      <c r="B178" s="68">
        <v>-11882.541876728941</v>
      </c>
      <c r="C178" s="73">
        <v>-29882.541876728941</v>
      </c>
      <c r="D178" s="73">
        <v>-5882.5418767289411</v>
      </c>
      <c r="E178" s="74">
        <f t="shared" si="4"/>
        <v>0</v>
      </c>
      <c r="F178" s="71">
        <v>-42764.900950782998</v>
      </c>
      <c r="G178" s="75">
        <f t="shared" si="5"/>
        <v>0</v>
      </c>
    </row>
    <row r="179" spans="1:7" x14ac:dyDescent="0.25">
      <c r="A179" t="s">
        <v>330</v>
      </c>
      <c r="B179" s="68">
        <v>-12720.059738569016</v>
      </c>
      <c r="C179" s="73">
        <v>-30720.05973856902</v>
      </c>
      <c r="D179" s="73">
        <v>-6720.0597385690162</v>
      </c>
      <c r="E179" s="74">
        <f t="shared" si="4"/>
        <v>0</v>
      </c>
      <c r="F179" s="71">
        <v>-40606.56532992037</v>
      </c>
      <c r="G179" s="75">
        <f t="shared" si="5"/>
        <v>0</v>
      </c>
    </row>
    <row r="180" spans="1:7" x14ac:dyDescent="0.25">
      <c r="A180" t="s">
        <v>331</v>
      </c>
      <c r="B180" s="68">
        <v>-18083.25147236928</v>
      </c>
      <c r="C180" s="73">
        <v>-36083.25147236928</v>
      </c>
      <c r="D180" s="73">
        <v>-12083.251472369278</v>
      </c>
      <c r="E180" s="74">
        <f t="shared" si="4"/>
        <v>0</v>
      </c>
      <c r="F180" s="71">
        <v>-42184.234312714776</v>
      </c>
      <c r="G180" s="75">
        <f t="shared" si="5"/>
        <v>0</v>
      </c>
    </row>
    <row r="181" spans="1:7" x14ac:dyDescent="0.25">
      <c r="A181" t="s">
        <v>332</v>
      </c>
      <c r="B181" s="68">
        <v>-23107.225219169995</v>
      </c>
      <c r="C181" s="73">
        <v>-41107.225219169995</v>
      </c>
      <c r="D181" s="73">
        <v>-17107.225219169995</v>
      </c>
      <c r="E181" s="74">
        <f t="shared" si="4"/>
        <v>0</v>
      </c>
      <c r="F181" s="71">
        <v>-39913.616420765029</v>
      </c>
      <c r="G181" s="75">
        <f t="shared" si="5"/>
        <v>0</v>
      </c>
    </row>
    <row r="182" spans="1:7" x14ac:dyDescent="0.25">
      <c r="A182" t="s">
        <v>333</v>
      </c>
      <c r="B182" s="68">
        <v>-3825.2003326126141</v>
      </c>
      <c r="C182" s="73">
        <v>-21825.200332612614</v>
      </c>
      <c r="D182" s="73">
        <v>2174.7996673873859</v>
      </c>
      <c r="E182" s="74">
        <f t="shared" si="4"/>
        <v>0</v>
      </c>
      <c r="F182" s="71">
        <v>-42986.096666666665</v>
      </c>
      <c r="G182" s="75">
        <f t="shared" si="5"/>
        <v>0</v>
      </c>
    </row>
    <row r="183" spans="1:7" x14ac:dyDescent="0.25">
      <c r="A183" t="s">
        <v>335</v>
      </c>
      <c r="B183" s="68">
        <v>18896.23966758572</v>
      </c>
      <c r="C183" s="73">
        <v>896.23966758571623</v>
      </c>
      <c r="D183" s="73">
        <v>24896.23966758572</v>
      </c>
      <c r="E183" s="74">
        <f t="shared" si="4"/>
        <v>1</v>
      </c>
      <c r="F183" s="71">
        <v>-42134.576188630497</v>
      </c>
      <c r="G183" s="75">
        <f t="shared" si="5"/>
        <v>-42134.576188630497</v>
      </c>
    </row>
    <row r="184" spans="1:7" x14ac:dyDescent="0.25">
      <c r="A184" t="s">
        <v>336</v>
      </c>
      <c r="B184" s="68">
        <v>-16545.440033294166</v>
      </c>
      <c r="C184" s="73">
        <v>-34545.440033294166</v>
      </c>
      <c r="D184" s="73">
        <v>-10545.440033294166</v>
      </c>
      <c r="E184" s="74">
        <f t="shared" si="4"/>
        <v>0</v>
      </c>
      <c r="F184" s="71">
        <v>-40693.246014492754</v>
      </c>
      <c r="G184" s="75">
        <f t="shared" si="5"/>
        <v>0</v>
      </c>
    </row>
    <row r="185" spans="1:7" x14ac:dyDescent="0.25">
      <c r="A185" t="s">
        <v>337</v>
      </c>
      <c r="B185" s="68">
        <v>-17297.614832382853</v>
      </c>
      <c r="C185" s="73">
        <v>-35297.614832382853</v>
      </c>
      <c r="D185" s="73">
        <v>-11297.614832382851</v>
      </c>
      <c r="E185" s="74">
        <f t="shared" si="4"/>
        <v>0</v>
      </c>
      <c r="F185" s="71">
        <v>-41575.853434004472</v>
      </c>
      <c r="G185" s="75">
        <f t="shared" si="5"/>
        <v>0</v>
      </c>
    </row>
    <row r="186" spans="1:7" x14ac:dyDescent="0.25">
      <c r="A186" t="s">
        <v>338</v>
      </c>
      <c r="B186" s="68">
        <v>29850.454934414407</v>
      </c>
      <c r="C186" s="73">
        <v>11850.454934414411</v>
      </c>
      <c r="D186" s="73">
        <v>35850.454934414403</v>
      </c>
      <c r="E186" s="74">
        <f t="shared" si="4"/>
        <v>1</v>
      </c>
      <c r="F186" s="71">
        <v>-39320.109666666664</v>
      </c>
      <c r="G186" s="75">
        <f t="shared" si="5"/>
        <v>-39320.109666666664</v>
      </c>
    </row>
    <row r="187" spans="1:7" x14ac:dyDescent="0.25">
      <c r="A187" t="s">
        <v>340</v>
      </c>
      <c r="B187" s="68">
        <v>17601.533998501833</v>
      </c>
      <c r="C187" s="73">
        <v>-398.46600149817095</v>
      </c>
      <c r="D187" s="73">
        <v>23601.533998501833</v>
      </c>
      <c r="E187" s="74">
        <f t="shared" si="4"/>
        <v>1</v>
      </c>
      <c r="F187" s="71">
        <v>-39063.686839336006</v>
      </c>
      <c r="G187" s="75">
        <f t="shared" si="5"/>
        <v>-39063.686839336006</v>
      </c>
    </row>
    <row r="188" spans="1:7" x14ac:dyDescent="0.25">
      <c r="A188" t="s">
        <v>341</v>
      </c>
      <c r="B188" s="68">
        <v>-18705.124341981984</v>
      </c>
      <c r="C188" s="73">
        <v>-36705.12434198198</v>
      </c>
      <c r="D188" s="73">
        <v>-12705.124341981984</v>
      </c>
      <c r="E188" s="74">
        <f t="shared" si="4"/>
        <v>0</v>
      </c>
      <c r="F188" s="71">
        <v>-39833.640333333329</v>
      </c>
      <c r="G188" s="75">
        <f t="shared" si="5"/>
        <v>0</v>
      </c>
    </row>
    <row r="189" spans="1:7" x14ac:dyDescent="0.25">
      <c r="A189" t="s">
        <v>342</v>
      </c>
      <c r="B189" s="68">
        <v>-20375.158049074875</v>
      </c>
      <c r="C189" s="73">
        <v>-38375.158049074875</v>
      </c>
      <c r="D189" s="73">
        <v>-14375.158049074877</v>
      </c>
      <c r="E189" s="74">
        <f t="shared" si="4"/>
        <v>0</v>
      </c>
      <c r="F189" s="71">
        <v>-39581.841447453255</v>
      </c>
      <c r="G189" s="75">
        <f t="shared" si="5"/>
        <v>0</v>
      </c>
    </row>
    <row r="190" spans="1:7" x14ac:dyDescent="0.25">
      <c r="A190" t="s">
        <v>343</v>
      </c>
      <c r="B190" s="68">
        <v>7156.5327673873908</v>
      </c>
      <c r="C190" s="73">
        <v>-10843.467232612609</v>
      </c>
      <c r="D190" s="73">
        <v>13156.532767387391</v>
      </c>
      <c r="E190" s="74">
        <f t="shared" si="4"/>
        <v>1</v>
      </c>
      <c r="F190" s="71">
        <v>-42986.096666666665</v>
      </c>
      <c r="G190" s="75">
        <f t="shared" si="5"/>
        <v>-42986.096666666665</v>
      </c>
    </row>
    <row r="191" spans="1:7" x14ac:dyDescent="0.25">
      <c r="A191" t="s">
        <v>345</v>
      </c>
      <c r="B191" s="68">
        <v>16355.221789549556</v>
      </c>
      <c r="C191" s="73">
        <v>-1644.778210450444</v>
      </c>
      <c r="D191" s="73">
        <v>22355.221789549556</v>
      </c>
      <c r="E191" s="74">
        <f t="shared" si="4"/>
        <v>1</v>
      </c>
      <c r="F191" s="71">
        <v>-42986.096666666665</v>
      </c>
      <c r="G191" s="75">
        <f t="shared" si="5"/>
        <v>-42986.096666666665</v>
      </c>
    </row>
    <row r="192" spans="1:7" x14ac:dyDescent="0.25">
      <c r="A192" t="s">
        <v>346</v>
      </c>
      <c r="B192" s="68">
        <v>8999.8992949549574</v>
      </c>
      <c r="C192" s="73">
        <v>-9000.1007050450426</v>
      </c>
      <c r="D192" s="73">
        <v>14999.899294954957</v>
      </c>
      <c r="E192" s="74">
        <f t="shared" si="4"/>
        <v>1</v>
      </c>
      <c r="F192" s="71">
        <v>-42986.096666666665</v>
      </c>
      <c r="G192" s="75">
        <f t="shared" si="5"/>
        <v>-42986.096666666665</v>
      </c>
    </row>
    <row r="193" spans="1:7" x14ac:dyDescent="0.25">
      <c r="A193" t="s">
        <v>347</v>
      </c>
      <c r="B193" s="68">
        <v>-10537.948095315314</v>
      </c>
      <c r="C193" s="73">
        <v>-28537.948095315314</v>
      </c>
      <c r="D193" s="73">
        <v>-4537.9480953153143</v>
      </c>
      <c r="E193" s="74">
        <f t="shared" si="4"/>
        <v>0</v>
      </c>
      <c r="F193" s="71">
        <v>-42986.096666666665</v>
      </c>
      <c r="G193" s="75">
        <f t="shared" si="5"/>
        <v>0</v>
      </c>
    </row>
    <row r="194" spans="1:7" x14ac:dyDescent="0.25">
      <c r="A194" t="s">
        <v>348</v>
      </c>
      <c r="B194" s="68">
        <v>41735.358459819821</v>
      </c>
      <c r="C194" s="73">
        <v>23735.358459819821</v>
      </c>
      <c r="D194" s="73">
        <v>47735.358459819821</v>
      </c>
      <c r="E194" s="74">
        <f t="shared" ref="E194:E257" si="6">IF(AND(B194&gt;6000,C194+D194&gt;0),1,0)</f>
        <v>1</v>
      </c>
      <c r="F194" s="71">
        <v>-40860.701666666668</v>
      </c>
      <c r="G194" s="75">
        <f t="shared" ref="G194:G257" si="7">IF(E194=1,F194,0)</f>
        <v>-40860.701666666668</v>
      </c>
    </row>
    <row r="195" spans="1:7" x14ac:dyDescent="0.25">
      <c r="A195" t="s">
        <v>350</v>
      </c>
      <c r="B195" s="68">
        <v>37110.870594039741</v>
      </c>
      <c r="C195" s="73">
        <v>19110.870594039741</v>
      </c>
      <c r="D195" s="73">
        <v>43110.870594039741</v>
      </c>
      <c r="E195" s="74">
        <f t="shared" si="6"/>
        <v>1</v>
      </c>
      <c r="F195" s="71">
        <v>-40045.573624338627</v>
      </c>
      <c r="G195" s="75">
        <f t="shared" si="7"/>
        <v>-40045.573624338627</v>
      </c>
    </row>
    <row r="196" spans="1:7" x14ac:dyDescent="0.25">
      <c r="A196" t="s">
        <v>351</v>
      </c>
      <c r="B196" s="68">
        <v>-19833.747484148927</v>
      </c>
      <c r="C196" s="73">
        <v>-37833.747484148931</v>
      </c>
      <c r="D196" s="73">
        <v>-13833.747484148927</v>
      </c>
      <c r="E196" s="74">
        <f t="shared" si="6"/>
        <v>0</v>
      </c>
      <c r="F196" s="71">
        <v>-40440.333643067846</v>
      </c>
      <c r="G196" s="75">
        <f t="shared" si="7"/>
        <v>0</v>
      </c>
    </row>
    <row r="197" spans="1:7" x14ac:dyDescent="0.25">
      <c r="A197" t="s">
        <v>352</v>
      </c>
      <c r="B197" s="68">
        <v>-27061.889127695464</v>
      </c>
      <c r="C197" s="73">
        <v>-45061.889127695467</v>
      </c>
      <c r="D197" s="73">
        <v>-21061.889127695467</v>
      </c>
      <c r="E197" s="74">
        <f t="shared" si="6"/>
        <v>0</v>
      </c>
      <c r="F197" s="71">
        <v>-39480.421701208979</v>
      </c>
      <c r="G197" s="75">
        <f t="shared" si="7"/>
        <v>0</v>
      </c>
    </row>
    <row r="198" spans="1:7" x14ac:dyDescent="0.25">
      <c r="A198" t="s">
        <v>353</v>
      </c>
      <c r="B198" s="68">
        <v>-3149.4013726126068</v>
      </c>
      <c r="C198" s="73">
        <v>-21149.401372612607</v>
      </c>
      <c r="D198" s="73">
        <v>2850.5986273873932</v>
      </c>
      <c r="E198" s="74">
        <f t="shared" si="6"/>
        <v>0</v>
      </c>
      <c r="F198" s="71">
        <v>-42986.096666666665</v>
      </c>
      <c r="G198" s="75">
        <f t="shared" si="7"/>
        <v>0</v>
      </c>
    </row>
    <row r="199" spans="1:7" x14ac:dyDescent="0.25">
      <c r="A199" t="s">
        <v>355</v>
      </c>
      <c r="B199" s="68">
        <v>-186.77211801802332</v>
      </c>
      <c r="C199" s="73">
        <v>-18186.772118018023</v>
      </c>
      <c r="D199" s="73">
        <v>5813.2278819819767</v>
      </c>
      <c r="E199" s="74">
        <f t="shared" si="6"/>
        <v>0</v>
      </c>
      <c r="F199" s="71">
        <v>-42986.096666666665</v>
      </c>
      <c r="G199" s="75">
        <f t="shared" si="7"/>
        <v>0</v>
      </c>
    </row>
    <row r="200" spans="1:7" x14ac:dyDescent="0.25">
      <c r="A200" t="s">
        <v>356</v>
      </c>
      <c r="B200" s="68">
        <v>-15769.728778389574</v>
      </c>
      <c r="C200" s="73">
        <v>-33769.728778389574</v>
      </c>
      <c r="D200" s="73">
        <v>-9769.7287783895736</v>
      </c>
      <c r="E200" s="74">
        <f t="shared" si="6"/>
        <v>0</v>
      </c>
      <c r="F200" s="71">
        <v>-42120.60609730849</v>
      </c>
      <c r="G200" s="75">
        <f t="shared" si="7"/>
        <v>0</v>
      </c>
    </row>
    <row r="201" spans="1:7" x14ac:dyDescent="0.25">
      <c r="A201" t="s">
        <v>357</v>
      </c>
      <c r="B201" s="68">
        <v>-17394.544368545685</v>
      </c>
      <c r="C201" s="73">
        <v>-35394.544368545685</v>
      </c>
      <c r="D201" s="73">
        <v>-11394.544368545685</v>
      </c>
      <c r="E201" s="74">
        <f t="shared" si="6"/>
        <v>0</v>
      </c>
      <c r="F201" s="71">
        <v>-41594.316904761901</v>
      </c>
      <c r="G201" s="75">
        <f t="shared" si="7"/>
        <v>0</v>
      </c>
    </row>
    <row r="202" spans="1:7" x14ac:dyDescent="0.25">
      <c r="A202" t="s">
        <v>358</v>
      </c>
      <c r="B202" s="68">
        <v>3165.1244603603627</v>
      </c>
      <c r="C202" s="73">
        <v>-14834.875539639637</v>
      </c>
      <c r="D202" s="73">
        <v>9165.1244603603627</v>
      </c>
      <c r="E202" s="74">
        <f t="shared" si="6"/>
        <v>0</v>
      </c>
      <c r="F202" s="71">
        <v>-42986.096666666665</v>
      </c>
      <c r="G202" s="75">
        <f t="shared" si="7"/>
        <v>0</v>
      </c>
    </row>
    <row r="203" spans="1:7" x14ac:dyDescent="0.25">
      <c r="A203" t="s">
        <v>360</v>
      </c>
      <c r="B203" s="68">
        <v>-2364.1262964508678</v>
      </c>
      <c r="C203" s="73">
        <v>-20364.126296450868</v>
      </c>
      <c r="D203" s="73">
        <v>3635.8737035491322</v>
      </c>
      <c r="E203" s="74">
        <f t="shared" si="6"/>
        <v>0</v>
      </c>
      <c r="F203" s="71">
        <v>-42816.298100775195</v>
      </c>
      <c r="G203" s="75">
        <f t="shared" si="7"/>
        <v>0</v>
      </c>
    </row>
    <row r="204" spans="1:7" x14ac:dyDescent="0.25">
      <c r="A204" t="s">
        <v>361</v>
      </c>
      <c r="B204" s="68">
        <v>-9690.1363920720687</v>
      </c>
      <c r="C204" s="73">
        <v>-27690.136392072069</v>
      </c>
      <c r="D204" s="73">
        <v>-3690.1363920720687</v>
      </c>
      <c r="E204" s="74">
        <f t="shared" si="6"/>
        <v>0</v>
      </c>
      <c r="F204" s="71">
        <v>-42986.096666666665</v>
      </c>
      <c r="G204" s="75">
        <f t="shared" si="7"/>
        <v>0</v>
      </c>
    </row>
    <row r="205" spans="1:7" x14ac:dyDescent="0.25">
      <c r="A205" t="s">
        <v>362</v>
      </c>
      <c r="B205" s="68">
        <v>-6412.7548851307038</v>
      </c>
      <c r="C205" s="73">
        <v>-24412.7548851307</v>
      </c>
      <c r="D205" s="73">
        <v>-412.75488513070377</v>
      </c>
      <c r="E205" s="74">
        <f t="shared" si="6"/>
        <v>0</v>
      </c>
      <c r="F205" s="71">
        <v>-41597.32352459016</v>
      </c>
      <c r="G205" s="75">
        <f t="shared" si="7"/>
        <v>0</v>
      </c>
    </row>
    <row r="206" spans="1:7" x14ac:dyDescent="0.25">
      <c r="A206" t="s">
        <v>363</v>
      </c>
      <c r="B206" s="68">
        <v>-16941.454009009009</v>
      </c>
      <c r="C206" s="73">
        <v>-34941.454009009009</v>
      </c>
      <c r="D206" s="73">
        <v>-10941.45400900901</v>
      </c>
      <c r="E206" s="74">
        <f t="shared" si="6"/>
        <v>0</v>
      </c>
      <c r="F206" s="71">
        <v>-39401.008333333331</v>
      </c>
      <c r="G206" s="75">
        <f t="shared" si="7"/>
        <v>0</v>
      </c>
    </row>
    <row r="207" spans="1:7" x14ac:dyDescent="0.25">
      <c r="A207" t="s">
        <v>365</v>
      </c>
      <c r="B207" s="68">
        <v>-16990.204465771443</v>
      </c>
      <c r="C207" s="73">
        <v>-34990.204465771443</v>
      </c>
      <c r="D207" s="73">
        <v>-10990.204465771445</v>
      </c>
      <c r="E207" s="74">
        <f t="shared" si="6"/>
        <v>0</v>
      </c>
      <c r="F207" s="71">
        <v>-39394.915314960628</v>
      </c>
      <c r="G207" s="75">
        <f t="shared" si="7"/>
        <v>0</v>
      </c>
    </row>
    <row r="208" spans="1:7" x14ac:dyDescent="0.25">
      <c r="A208" t="s">
        <v>366</v>
      </c>
      <c r="B208" s="68">
        <v>-13270.402604016232</v>
      </c>
      <c r="C208" s="73">
        <v>-31270.402604016232</v>
      </c>
      <c r="D208" s="73">
        <v>-7270.4026040162316</v>
      </c>
      <c r="E208" s="74">
        <f t="shared" si="6"/>
        <v>0</v>
      </c>
      <c r="F208" s="71">
        <v>-39674.877035623409</v>
      </c>
      <c r="G208" s="75">
        <f t="shared" si="7"/>
        <v>0</v>
      </c>
    </row>
    <row r="209" spans="1:7" x14ac:dyDescent="0.25">
      <c r="A209" t="s">
        <v>367</v>
      </c>
      <c r="B209" s="68">
        <v>-15578.243229902977</v>
      </c>
      <c r="C209" s="73">
        <v>-33578.243229902975</v>
      </c>
      <c r="D209" s="73">
        <v>-9578.2432299029788</v>
      </c>
      <c r="E209" s="74">
        <f t="shared" si="6"/>
        <v>0</v>
      </c>
      <c r="F209" s="71">
        <v>-38931.875544871793</v>
      </c>
      <c r="G209" s="75">
        <f t="shared" si="7"/>
        <v>0</v>
      </c>
    </row>
    <row r="210" spans="1:7" x14ac:dyDescent="0.25">
      <c r="A210" t="s">
        <v>368</v>
      </c>
      <c r="B210" s="68">
        <v>-19375.121925680418</v>
      </c>
      <c r="C210" s="73">
        <v>-37375.121925680418</v>
      </c>
      <c r="D210" s="73">
        <v>-13375.121925680418</v>
      </c>
      <c r="E210" s="74">
        <f t="shared" si="6"/>
        <v>0</v>
      </c>
      <c r="F210" s="71">
        <v>-40117.433596491232</v>
      </c>
      <c r="G210" s="75">
        <f t="shared" si="7"/>
        <v>0</v>
      </c>
    </row>
    <row r="211" spans="1:7" x14ac:dyDescent="0.25">
      <c r="A211" t="s">
        <v>370</v>
      </c>
      <c r="B211" s="68">
        <v>-21874.01654664255</v>
      </c>
      <c r="C211" s="73">
        <v>-39874.016546642553</v>
      </c>
      <c r="D211" s="73">
        <v>-15874.01654664255</v>
      </c>
      <c r="E211" s="74">
        <f t="shared" si="6"/>
        <v>0</v>
      </c>
      <c r="F211" s="71">
        <v>-39451.52499475066</v>
      </c>
      <c r="G211" s="75">
        <f t="shared" si="7"/>
        <v>0</v>
      </c>
    </row>
    <row r="212" spans="1:7" x14ac:dyDescent="0.25">
      <c r="A212" t="s">
        <v>371</v>
      </c>
      <c r="B212" s="68">
        <v>-23370.230335853852</v>
      </c>
      <c r="C212" s="73">
        <v>-41370.230335853848</v>
      </c>
      <c r="D212" s="73">
        <v>-17370.230335853852</v>
      </c>
      <c r="E212" s="74">
        <f t="shared" si="6"/>
        <v>0</v>
      </c>
      <c r="F212" s="71">
        <v>-39430.254127205197</v>
      </c>
      <c r="G212" s="75">
        <f t="shared" si="7"/>
        <v>0</v>
      </c>
    </row>
    <row r="213" spans="1:7" x14ac:dyDescent="0.25">
      <c r="A213" t="s">
        <v>372</v>
      </c>
      <c r="B213" s="68">
        <v>-21887.035541738209</v>
      </c>
      <c r="C213" s="73">
        <v>-39887.035541738209</v>
      </c>
      <c r="D213" s="73">
        <v>-15887.035541738209</v>
      </c>
      <c r="E213" s="74">
        <f t="shared" si="6"/>
        <v>0</v>
      </c>
      <c r="F213" s="71">
        <v>-39926.151372549022</v>
      </c>
      <c r="G213" s="75">
        <f t="shared" si="7"/>
        <v>0</v>
      </c>
    </row>
    <row r="214" spans="1:7" x14ac:dyDescent="0.25">
      <c r="A214" t="s">
        <v>373</v>
      </c>
      <c r="B214" s="68">
        <v>-19511.536793582716</v>
      </c>
      <c r="C214" s="73">
        <v>-37511.536793582716</v>
      </c>
      <c r="D214" s="73">
        <v>-13511.536793582716</v>
      </c>
      <c r="E214" s="74">
        <f t="shared" si="6"/>
        <v>0</v>
      </c>
      <c r="F214" s="71">
        <v>-40115.059949258393</v>
      </c>
      <c r="G214" s="75">
        <f t="shared" si="7"/>
        <v>0</v>
      </c>
    </row>
    <row r="215" spans="1:7" x14ac:dyDescent="0.25">
      <c r="A215" t="s">
        <v>375</v>
      </c>
      <c r="B215" s="68">
        <v>-25867.235540641879</v>
      </c>
      <c r="C215" s="73">
        <v>-43867.235540641879</v>
      </c>
      <c r="D215" s="73">
        <v>-19867.235540641879</v>
      </c>
      <c r="E215" s="74">
        <f t="shared" si="6"/>
        <v>0</v>
      </c>
      <c r="F215" s="71">
        <v>-39450.272678479712</v>
      </c>
      <c r="G215" s="75">
        <f t="shared" si="7"/>
        <v>0</v>
      </c>
    </row>
    <row r="216" spans="1:7" x14ac:dyDescent="0.25">
      <c r="A216" t="s">
        <v>376</v>
      </c>
      <c r="B216" s="68">
        <v>-24467.131704873551</v>
      </c>
      <c r="C216" s="73">
        <v>-42467.131704873551</v>
      </c>
      <c r="D216" s="73">
        <v>-18467.131704873551</v>
      </c>
      <c r="E216" s="74">
        <f t="shared" si="6"/>
        <v>0</v>
      </c>
      <c r="F216" s="71">
        <v>-39429.930983935745</v>
      </c>
      <c r="G216" s="75">
        <f t="shared" si="7"/>
        <v>0</v>
      </c>
    </row>
    <row r="217" spans="1:7" x14ac:dyDescent="0.25">
      <c r="A217" t="s">
        <v>377</v>
      </c>
      <c r="B217" s="68">
        <v>-18886.883427428445</v>
      </c>
      <c r="C217" s="73">
        <v>-36886.883427428445</v>
      </c>
      <c r="D217" s="73">
        <v>-12886.883427428444</v>
      </c>
      <c r="E217" s="74">
        <f t="shared" si="6"/>
        <v>0</v>
      </c>
      <c r="F217" s="71">
        <v>-39931.75391598916</v>
      </c>
      <c r="G217" s="75">
        <f t="shared" si="7"/>
        <v>0</v>
      </c>
    </row>
    <row r="218" spans="1:7" x14ac:dyDescent="0.25">
      <c r="A218" t="s">
        <v>378</v>
      </c>
      <c r="B218" s="68">
        <v>-8758.3865273020365</v>
      </c>
      <c r="C218" s="73">
        <v>-26758.386527302042</v>
      </c>
      <c r="D218" s="73">
        <v>-2758.3865273020365</v>
      </c>
      <c r="E218" s="74">
        <f t="shared" si="6"/>
        <v>0</v>
      </c>
      <c r="F218" s="71">
        <v>-40117.433596491232</v>
      </c>
      <c r="G218" s="75">
        <f t="shared" si="7"/>
        <v>0</v>
      </c>
    </row>
    <row r="219" spans="1:7" x14ac:dyDescent="0.25">
      <c r="A219" t="s">
        <v>380</v>
      </c>
      <c r="B219" s="68">
        <v>-16407.847235010875</v>
      </c>
      <c r="C219" s="73">
        <v>-34407.847235010871</v>
      </c>
      <c r="D219" s="73">
        <v>-10407.847235010875</v>
      </c>
      <c r="E219" s="74">
        <f t="shared" si="6"/>
        <v>0</v>
      </c>
      <c r="F219" s="71">
        <v>-39455.132816091951</v>
      </c>
      <c r="G219" s="75">
        <f t="shared" si="7"/>
        <v>0</v>
      </c>
    </row>
    <row r="220" spans="1:7" x14ac:dyDescent="0.25">
      <c r="A220" t="s">
        <v>381</v>
      </c>
      <c r="B220" s="68">
        <v>-23483.669887600539</v>
      </c>
      <c r="C220" s="73">
        <v>-41483.669887600539</v>
      </c>
      <c r="D220" s="73">
        <v>-17483.669887600539</v>
      </c>
      <c r="E220" s="74">
        <f t="shared" si="6"/>
        <v>0</v>
      </c>
      <c r="F220" s="71">
        <v>-39435.127576235544</v>
      </c>
      <c r="G220" s="75">
        <f t="shared" si="7"/>
        <v>0</v>
      </c>
    </row>
    <row r="221" spans="1:7" x14ac:dyDescent="0.25">
      <c r="A221" t="s">
        <v>382</v>
      </c>
      <c r="B221" s="68">
        <v>-24474.125727576931</v>
      </c>
      <c r="C221" s="73">
        <v>-42474.125727576931</v>
      </c>
      <c r="D221" s="73">
        <v>-18474.125727576931</v>
      </c>
      <c r="E221" s="74">
        <f t="shared" si="6"/>
        <v>0</v>
      </c>
      <c r="F221" s="71">
        <v>-39918.673008658006</v>
      </c>
      <c r="G221" s="75">
        <f t="shared" si="7"/>
        <v>0</v>
      </c>
    </row>
    <row r="222" spans="1:7" x14ac:dyDescent="0.25">
      <c r="A222" t="s">
        <v>383</v>
      </c>
      <c r="B222" s="68">
        <v>-19885.073841706198</v>
      </c>
      <c r="C222" s="73">
        <v>-37885.073841706195</v>
      </c>
      <c r="D222" s="73">
        <v>-13885.0738417062</v>
      </c>
      <c r="E222" s="74">
        <f t="shared" si="6"/>
        <v>0</v>
      </c>
      <c r="F222" s="71">
        <v>-40120.536292517005</v>
      </c>
      <c r="G222" s="75">
        <f t="shared" si="7"/>
        <v>0</v>
      </c>
    </row>
    <row r="223" spans="1:7" x14ac:dyDescent="0.25">
      <c r="A223" t="s">
        <v>385</v>
      </c>
      <c r="B223" s="68">
        <v>-21802.71824748646</v>
      </c>
      <c r="C223" s="73">
        <v>-39802.71824748646</v>
      </c>
      <c r="D223" s="73">
        <v>-15802.71824748646</v>
      </c>
      <c r="E223" s="74">
        <f t="shared" si="6"/>
        <v>0</v>
      </c>
      <c r="F223" s="71">
        <v>-39457.16125937835</v>
      </c>
      <c r="G223" s="75">
        <f t="shared" si="7"/>
        <v>0</v>
      </c>
    </row>
    <row r="224" spans="1:7" x14ac:dyDescent="0.25">
      <c r="A224" t="s">
        <v>386</v>
      </c>
      <c r="B224" s="68">
        <v>-26059.806589416661</v>
      </c>
      <c r="C224" s="73">
        <v>-44059.806589416665</v>
      </c>
      <c r="D224" s="73">
        <v>-20059.806589416658</v>
      </c>
      <c r="E224" s="74">
        <f t="shared" si="6"/>
        <v>0</v>
      </c>
      <c r="F224" s="71">
        <v>-39431.858034330013</v>
      </c>
      <c r="G224" s="75">
        <f t="shared" si="7"/>
        <v>0</v>
      </c>
    </row>
    <row r="225" spans="1:7" x14ac:dyDescent="0.25">
      <c r="A225" t="s">
        <v>387</v>
      </c>
      <c r="B225" s="68">
        <v>-29332.889671794048</v>
      </c>
      <c r="C225" s="73">
        <v>-47332.889671794052</v>
      </c>
      <c r="D225" s="73">
        <v>-23332.889671794048</v>
      </c>
      <c r="E225" s="74">
        <f t="shared" si="6"/>
        <v>0</v>
      </c>
      <c r="F225" s="71">
        <v>-39938.216942604857</v>
      </c>
      <c r="G225" s="75">
        <f t="shared" si="7"/>
        <v>0</v>
      </c>
    </row>
    <row r="226" spans="1:7" x14ac:dyDescent="0.25">
      <c r="A226" t="s">
        <v>388</v>
      </c>
      <c r="B226" s="68">
        <v>-12863.477358542183</v>
      </c>
      <c r="C226" s="73">
        <v>-30863.477358542179</v>
      </c>
      <c r="D226" s="73">
        <v>-6863.4773585421826</v>
      </c>
      <c r="E226" s="74">
        <f t="shared" si="6"/>
        <v>0</v>
      </c>
      <c r="F226" s="71">
        <v>-40119.425827190826</v>
      </c>
      <c r="G226" s="75">
        <f t="shared" si="7"/>
        <v>0</v>
      </c>
    </row>
    <row r="227" spans="1:7" x14ac:dyDescent="0.25">
      <c r="A227" t="s">
        <v>390</v>
      </c>
      <c r="B227" s="68">
        <v>-23458.82714806795</v>
      </c>
      <c r="C227" s="73">
        <v>-41458.827148067947</v>
      </c>
      <c r="D227" s="73">
        <v>-17458.82714806795</v>
      </c>
      <c r="E227" s="74">
        <f t="shared" si="6"/>
        <v>0</v>
      </c>
      <c r="F227" s="71">
        <v>-39453.933984824696</v>
      </c>
      <c r="G227" s="75">
        <f t="shared" si="7"/>
        <v>0</v>
      </c>
    </row>
    <row r="228" spans="1:7" x14ac:dyDescent="0.25">
      <c r="A228" t="s">
        <v>391</v>
      </c>
      <c r="B228" s="68">
        <v>-24459.823868209533</v>
      </c>
      <c r="C228" s="73">
        <v>-42459.823868209533</v>
      </c>
      <c r="D228" s="73">
        <v>-18459.823868209533</v>
      </c>
      <c r="E228" s="74">
        <f t="shared" si="6"/>
        <v>0</v>
      </c>
      <c r="F228" s="71">
        <v>-39423.123303393215</v>
      </c>
      <c r="G228" s="75">
        <f t="shared" si="7"/>
        <v>0</v>
      </c>
    </row>
    <row r="229" spans="1:7" x14ac:dyDescent="0.25">
      <c r="A229" t="s">
        <v>392</v>
      </c>
      <c r="B229" s="68">
        <v>-24346.480243657061</v>
      </c>
      <c r="C229" s="73">
        <v>-42346.480243657061</v>
      </c>
      <c r="D229" s="73">
        <v>-18346.480243657061</v>
      </c>
      <c r="E229" s="74">
        <f t="shared" si="6"/>
        <v>0</v>
      </c>
      <c r="F229" s="71">
        <v>-39926.753036630034</v>
      </c>
      <c r="G229" s="75">
        <f t="shared" si="7"/>
        <v>0</v>
      </c>
    </row>
    <row r="230" spans="1:7" x14ac:dyDescent="0.25">
      <c r="A230" t="s">
        <v>393</v>
      </c>
      <c r="B230" s="68">
        <v>-25552.000040395236</v>
      </c>
      <c r="C230" s="73">
        <v>-43552.000040395236</v>
      </c>
      <c r="D230" s="73">
        <v>-19552.000040395236</v>
      </c>
      <c r="E230" s="74">
        <f t="shared" si="6"/>
        <v>0</v>
      </c>
      <c r="F230" s="71">
        <v>-40808.934462365592</v>
      </c>
      <c r="G230" s="75">
        <f t="shared" si="7"/>
        <v>0</v>
      </c>
    </row>
    <row r="231" spans="1:7" x14ac:dyDescent="0.25">
      <c r="A231" t="s">
        <v>395</v>
      </c>
      <c r="B231" s="68">
        <v>-29652.849069300075</v>
      </c>
      <c r="C231" s="73">
        <v>-47652.849069300071</v>
      </c>
      <c r="D231" s="73">
        <v>-23652.849069300075</v>
      </c>
      <c r="E231" s="74">
        <f t="shared" si="6"/>
        <v>0</v>
      </c>
      <c r="F231" s="71">
        <v>-40905.590710955708</v>
      </c>
      <c r="G231" s="75">
        <f t="shared" si="7"/>
        <v>0</v>
      </c>
    </row>
    <row r="232" spans="1:7" x14ac:dyDescent="0.25">
      <c r="A232" t="s">
        <v>396</v>
      </c>
      <c r="B232" s="68">
        <v>-19077.865659059062</v>
      </c>
      <c r="C232" s="73">
        <v>-37077.865659059062</v>
      </c>
      <c r="D232" s="73">
        <v>-13077.865659059062</v>
      </c>
      <c r="E232" s="74">
        <f t="shared" si="6"/>
        <v>0</v>
      </c>
      <c r="F232" s="71">
        <v>-39805.110851851852</v>
      </c>
      <c r="G232" s="75">
        <f t="shared" si="7"/>
        <v>0</v>
      </c>
    </row>
    <row r="233" spans="1:7" x14ac:dyDescent="0.25">
      <c r="A233" t="s">
        <v>397</v>
      </c>
      <c r="B233" s="68">
        <v>-18102.042522882883</v>
      </c>
      <c r="C233" s="73">
        <v>-36102.042522882883</v>
      </c>
      <c r="D233" s="73">
        <v>-12102.042522882883</v>
      </c>
      <c r="E233" s="74">
        <f t="shared" si="6"/>
        <v>0</v>
      </c>
      <c r="F233" s="71">
        <v>-42986.096666666665</v>
      </c>
      <c r="G233" s="75">
        <f t="shared" si="7"/>
        <v>0</v>
      </c>
    </row>
    <row r="234" spans="1:7" x14ac:dyDescent="0.25">
      <c r="A234" t="s">
        <v>398</v>
      </c>
      <c r="B234" s="68">
        <v>-13685.051490330328</v>
      </c>
      <c r="C234" s="73">
        <v>-31685.051490330326</v>
      </c>
      <c r="D234" s="73">
        <v>-7685.0514903303283</v>
      </c>
      <c r="E234" s="74">
        <f t="shared" si="6"/>
        <v>0</v>
      </c>
      <c r="F234" s="71">
        <v>-40775.113222222222</v>
      </c>
      <c r="G234" s="75">
        <f t="shared" si="7"/>
        <v>0</v>
      </c>
    </row>
    <row r="235" spans="1:7" x14ac:dyDescent="0.25">
      <c r="A235" t="s">
        <v>400</v>
      </c>
      <c r="B235" s="68">
        <v>-12791.29417275748</v>
      </c>
      <c r="C235" s="73">
        <v>-30791.29417275748</v>
      </c>
      <c r="D235" s="73">
        <v>-6791.2941727574798</v>
      </c>
      <c r="E235" s="74">
        <f t="shared" si="6"/>
        <v>0</v>
      </c>
      <c r="F235" s="71">
        <v>-40925.215569514236</v>
      </c>
      <c r="G235" s="75">
        <f t="shared" si="7"/>
        <v>0</v>
      </c>
    </row>
    <row r="236" spans="1:7" x14ac:dyDescent="0.25">
      <c r="A236" t="s">
        <v>401</v>
      </c>
      <c r="B236" s="68">
        <v>-16379.786364719557</v>
      </c>
      <c r="C236" s="73">
        <v>-34379.786364719555</v>
      </c>
      <c r="D236" s="73">
        <v>-10379.786364719559</v>
      </c>
      <c r="E236" s="74">
        <f t="shared" si="6"/>
        <v>0</v>
      </c>
      <c r="F236" s="71">
        <v>-39846.06446236559</v>
      </c>
      <c r="G236" s="75">
        <f t="shared" si="7"/>
        <v>0</v>
      </c>
    </row>
    <row r="237" spans="1:7" x14ac:dyDescent="0.25">
      <c r="A237" t="s">
        <v>402</v>
      </c>
      <c r="B237" s="68">
        <v>-19075.918769909909</v>
      </c>
      <c r="C237" s="73">
        <v>-37075.918769909913</v>
      </c>
      <c r="D237" s="73">
        <v>-13075.918769909909</v>
      </c>
      <c r="E237" s="74">
        <f t="shared" si="6"/>
        <v>0</v>
      </c>
      <c r="F237" s="71">
        <v>-42986.096666666665</v>
      </c>
      <c r="G237" s="75">
        <f t="shared" si="7"/>
        <v>0</v>
      </c>
    </row>
    <row r="238" spans="1:7" x14ac:dyDescent="0.25">
      <c r="A238" t="s">
        <v>403</v>
      </c>
      <c r="B238" s="68">
        <v>-14852.619057897897</v>
      </c>
      <c r="C238" s="73">
        <v>-32852.6190578979</v>
      </c>
      <c r="D238" s="73">
        <v>-8852.6190578978967</v>
      </c>
      <c r="E238" s="74">
        <f t="shared" si="6"/>
        <v>0</v>
      </c>
      <c r="F238" s="71">
        <v>-40775.113222222222</v>
      </c>
      <c r="G238" s="75">
        <f t="shared" si="7"/>
        <v>0</v>
      </c>
    </row>
    <row r="239" spans="1:7" x14ac:dyDescent="0.25">
      <c r="A239" t="s">
        <v>405</v>
      </c>
      <c r="B239" s="68">
        <v>-13102.881139904473</v>
      </c>
      <c r="C239" s="73">
        <v>-31102.881139904472</v>
      </c>
      <c r="D239" s="73">
        <v>-7102.8811399044735</v>
      </c>
      <c r="E239" s="74">
        <f t="shared" si="6"/>
        <v>0</v>
      </c>
      <c r="F239" s="71">
        <v>-40912.054733333331</v>
      </c>
      <c r="G239" s="75">
        <f t="shared" si="7"/>
        <v>0</v>
      </c>
    </row>
    <row r="240" spans="1:7" x14ac:dyDescent="0.25">
      <c r="A240" t="s">
        <v>406</v>
      </c>
      <c r="B240" s="68">
        <v>-21808.975553908749</v>
      </c>
      <c r="C240" s="73">
        <v>-39808.975553908749</v>
      </c>
      <c r="D240" s="73">
        <v>-15808.975553908749</v>
      </c>
      <c r="E240" s="74">
        <f t="shared" si="6"/>
        <v>0</v>
      </c>
      <c r="F240" s="71">
        <v>-39846.06446236559</v>
      </c>
      <c r="G240" s="75">
        <f t="shared" si="7"/>
        <v>0</v>
      </c>
    </row>
    <row r="241" spans="1:7" x14ac:dyDescent="0.25">
      <c r="A241" t="s">
        <v>407</v>
      </c>
      <c r="B241" s="68">
        <v>-20243.48633747748</v>
      </c>
      <c r="C241" s="73">
        <v>-38243.48633747748</v>
      </c>
      <c r="D241" s="73">
        <v>-14243.486337477478</v>
      </c>
      <c r="E241" s="74">
        <f t="shared" si="6"/>
        <v>0</v>
      </c>
      <c r="F241" s="71">
        <v>-42986.096666666665</v>
      </c>
      <c r="G241" s="75">
        <f t="shared" si="7"/>
        <v>0</v>
      </c>
    </row>
    <row r="242" spans="1:7" x14ac:dyDescent="0.25">
      <c r="A242" t="s">
        <v>408</v>
      </c>
      <c r="B242" s="68">
        <v>-16176.112697926115</v>
      </c>
      <c r="C242" s="73">
        <v>-34176.112697926117</v>
      </c>
      <c r="D242" s="73">
        <v>-10176.112697926115</v>
      </c>
      <c r="E242" s="74">
        <f t="shared" si="6"/>
        <v>0</v>
      </c>
      <c r="F242" s="71">
        <v>-40774.538803131989</v>
      </c>
      <c r="G242" s="75">
        <f t="shared" si="7"/>
        <v>0</v>
      </c>
    </row>
    <row r="243" spans="1:7" x14ac:dyDescent="0.25">
      <c r="A243" t="s">
        <v>410</v>
      </c>
      <c r="B243" s="68">
        <v>-14638.730937805083</v>
      </c>
      <c r="C243" s="73">
        <v>-32638.730937805078</v>
      </c>
      <c r="D243" s="73">
        <v>-8638.7309378050832</v>
      </c>
      <c r="E243" s="74">
        <f t="shared" si="6"/>
        <v>0</v>
      </c>
      <c r="F243" s="71">
        <v>-40884.04396969697</v>
      </c>
      <c r="G243" s="75">
        <f t="shared" si="7"/>
        <v>0</v>
      </c>
    </row>
    <row r="244" spans="1:7" x14ac:dyDescent="0.25">
      <c r="A244" t="s">
        <v>411</v>
      </c>
      <c r="B244" s="68">
        <v>-18997.226027590092</v>
      </c>
      <c r="C244" s="73">
        <v>-36997.226027590092</v>
      </c>
      <c r="D244" s="73">
        <v>-12997.226027590092</v>
      </c>
      <c r="E244" s="74">
        <f t="shared" si="6"/>
        <v>0</v>
      </c>
      <c r="F244" s="71">
        <v>-39827.622395833336</v>
      </c>
      <c r="G244" s="75">
        <f t="shared" si="7"/>
        <v>0</v>
      </c>
    </row>
    <row r="245" spans="1:7" x14ac:dyDescent="0.25">
      <c r="A245" t="s">
        <v>412</v>
      </c>
      <c r="B245" s="68">
        <v>-16974.297148288286</v>
      </c>
      <c r="C245" s="73">
        <v>-34974.297148288286</v>
      </c>
      <c r="D245" s="73">
        <v>-10974.297148288288</v>
      </c>
      <c r="E245" s="74">
        <f t="shared" si="6"/>
        <v>0</v>
      </c>
      <c r="F245" s="71">
        <v>-42986.096666666665</v>
      </c>
      <c r="G245" s="75">
        <f t="shared" si="7"/>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5-Forecast Cash Flow + Profits</vt:lpstr>
      <vt:lpstr>6 - Sorting by Profitability</vt:lpstr>
    </vt:vector>
  </TitlesOfParts>
  <Company>Duke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Mahmoud Saad</cp:lastModifiedBy>
  <dcterms:created xsi:type="dcterms:W3CDTF">2016-02-26T18:42:49Z</dcterms:created>
  <dcterms:modified xsi:type="dcterms:W3CDTF">2020-08-08T23:20:50Z</dcterms:modified>
</cp:coreProperties>
</file>