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21873\Desktop\Excel MOOC 3 Course 1 Excel Files\"/>
    </mc:Choice>
  </mc:AlternateContent>
  <xr:revisionPtr revIDLastSave="0" documentId="13_ncr:1_{C6ACB591-0295-44C3-A6C6-61C440C60F62}" xr6:coauthVersionLast="46" xr6:coauthVersionMax="46" xr10:uidLastSave="{00000000-0000-0000-0000-000000000000}"/>
  <bookViews>
    <workbookView xWindow="-98" yWindow="-98" windowWidth="20715" windowHeight="13276" tabRatio="584" xr2:uid="{00000000-000D-0000-FFFF-FFFF00000000}"/>
  </bookViews>
  <sheets>
    <sheet name="Sheet 1" sheetId="3" r:id="rId1"/>
    <sheet name="Sheet 2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7" l="1"/>
  <c r="H31" i="7"/>
  <c r="H19" i="7"/>
  <c r="H8" i="7"/>
  <c r="H9" i="7"/>
  <c r="H10" i="7"/>
  <c r="H11" i="7"/>
  <c r="H12" i="7"/>
  <c r="H13" i="7"/>
  <c r="H14" i="7"/>
  <c r="H15" i="7"/>
  <c r="H16" i="7"/>
  <c r="H17" i="7"/>
  <c r="H18" i="7"/>
  <c r="H20" i="7"/>
  <c r="H21" i="7"/>
  <c r="H22" i="7"/>
  <c r="H23" i="7"/>
  <c r="H24" i="7"/>
  <c r="H25" i="7"/>
  <c r="H26" i="7"/>
  <c r="H27" i="7"/>
  <c r="H28" i="7"/>
  <c r="H29" i="7"/>
  <c r="H30" i="7"/>
  <c r="H32" i="7"/>
  <c r="H33" i="7"/>
  <c r="H34" i="7"/>
  <c r="H35" i="7"/>
  <c r="H36" i="7"/>
  <c r="H37" i="7"/>
  <c r="H38" i="7"/>
  <c r="H39" i="7"/>
  <c r="H40" i="7"/>
  <c r="H41" i="7"/>
  <c r="H42" i="7"/>
  <c r="H44" i="7"/>
  <c r="H45" i="7"/>
  <c r="H46" i="7"/>
  <c r="H47" i="7"/>
  <c r="H48" i="7"/>
  <c r="H49" i="7"/>
  <c r="H7" i="7"/>
  <c r="E43" i="7" l="1"/>
  <c r="F43" i="7" s="1"/>
  <c r="D43" i="7"/>
  <c r="E42" i="7"/>
  <c r="F42" i="7" s="1"/>
  <c r="D42" i="7"/>
  <c r="D41" i="7"/>
  <c r="D40" i="7"/>
  <c r="E41" i="7" s="1"/>
  <c r="F41" i="7" s="1"/>
  <c r="D39" i="7"/>
  <c r="D38" i="7"/>
  <c r="E39" i="7" s="1"/>
  <c r="F39" i="7" s="1"/>
  <c r="D37" i="7"/>
  <c r="E38" i="7" s="1"/>
  <c r="F38" i="7" s="1"/>
  <c r="D36" i="7"/>
  <c r="E35" i="7"/>
  <c r="F35" i="7" s="1"/>
  <c r="D35" i="7"/>
  <c r="E36" i="7" s="1"/>
  <c r="F36" i="7" s="1"/>
  <c r="D34" i="7"/>
  <c r="D33" i="7"/>
  <c r="E34" i="7" s="1"/>
  <c r="F34" i="7" s="1"/>
  <c r="D32" i="7"/>
  <c r="D31" i="7"/>
  <c r="E30" i="7"/>
  <c r="F30" i="7" s="1"/>
  <c r="D30" i="7"/>
  <c r="E31" i="7" s="1"/>
  <c r="F31" i="7" s="1"/>
  <c r="D29" i="7"/>
  <c r="D28" i="7"/>
  <c r="E29" i="7" s="1"/>
  <c r="F29" i="7" s="1"/>
  <c r="D27" i="7"/>
  <c r="D26" i="7"/>
  <c r="E27" i="7" s="1"/>
  <c r="F27" i="7" s="1"/>
  <c r="D25" i="7"/>
  <c r="E26" i="7" s="1"/>
  <c r="F26" i="7" s="1"/>
  <c r="D24" i="7"/>
  <c r="E25" i="7" s="1"/>
  <c r="F25" i="7" s="1"/>
  <c r="E23" i="7"/>
  <c r="F23" i="7" s="1"/>
  <c r="D23" i="7"/>
  <c r="D22" i="7"/>
  <c r="D21" i="7"/>
  <c r="E22" i="7" s="1"/>
  <c r="F22" i="7" s="1"/>
  <c r="D20" i="7"/>
  <c r="D19" i="7"/>
  <c r="D18" i="7"/>
  <c r="E19" i="7" s="1"/>
  <c r="F19" i="7" s="1"/>
  <c r="D17" i="7"/>
  <c r="D16" i="7"/>
  <c r="D15" i="7"/>
  <c r="E16" i="7" s="1"/>
  <c r="F16" i="7" s="1"/>
  <c r="D14" i="7"/>
  <c r="D13" i="7"/>
  <c r="E14" i="7" s="1"/>
  <c r="F14" i="7" s="1"/>
  <c r="D12" i="7"/>
  <c r="D11" i="7"/>
  <c r="E12" i="7" s="1"/>
  <c r="F12" i="7" s="1"/>
  <c r="D10" i="7"/>
  <c r="E11" i="7" s="1"/>
  <c r="F11" i="7" s="1"/>
  <c r="G11" i="7" s="1"/>
  <c r="D9" i="7"/>
  <c r="D8" i="7"/>
  <c r="D7" i="7"/>
  <c r="G14" i="7" l="1"/>
  <c r="E9" i="7"/>
  <c r="F9" i="7" s="1"/>
  <c r="E17" i="7"/>
  <c r="F17" i="7" s="1"/>
  <c r="G17" i="7" s="1"/>
  <c r="E28" i="7"/>
  <c r="F28" i="7" s="1"/>
  <c r="E37" i="7"/>
  <c r="F37" i="7" s="1"/>
  <c r="E10" i="7"/>
  <c r="F10" i="7" s="1"/>
  <c r="G10" i="7" s="1"/>
  <c r="E18" i="7"/>
  <c r="F18" i="7" s="1"/>
  <c r="G18" i="7" s="1"/>
  <c r="K6" i="7" s="1"/>
  <c r="L6" i="7" s="1"/>
  <c r="M6" i="7" s="1"/>
  <c r="E33" i="7"/>
  <c r="F33" i="7" s="1"/>
  <c r="G19" i="7"/>
  <c r="K43" i="7" s="1"/>
  <c r="L43" i="7" s="1"/>
  <c r="M43" i="7" s="1"/>
  <c r="E13" i="7"/>
  <c r="F13" i="7" s="1"/>
  <c r="E21" i="7"/>
  <c r="F21" i="7" s="1"/>
  <c r="E15" i="7"/>
  <c r="F15" i="7" s="1"/>
  <c r="G15" i="7" s="1"/>
  <c r="K47" i="7"/>
  <c r="L47" i="7" s="1"/>
  <c r="M47" i="7" s="1"/>
  <c r="K35" i="7"/>
  <c r="L35" i="7" s="1"/>
  <c r="M35" i="7" s="1"/>
  <c r="K23" i="7"/>
  <c r="L23" i="7" s="1"/>
  <c r="M23" i="7" s="1"/>
  <c r="K59" i="7"/>
  <c r="K11" i="7"/>
  <c r="L11" i="7" s="1"/>
  <c r="M11" i="7" s="1"/>
  <c r="K39" i="7"/>
  <c r="L39" i="7" s="1"/>
  <c r="M39" i="7" s="1"/>
  <c r="K27" i="7"/>
  <c r="L27" i="7" s="1"/>
  <c r="M27" i="7" s="1"/>
  <c r="K15" i="7"/>
  <c r="L15" i="7" s="1"/>
  <c r="M15" i="7" s="1"/>
  <c r="K51" i="7"/>
  <c r="K3" i="7"/>
  <c r="L3" i="7" s="1"/>
  <c r="M3" i="7" s="1"/>
  <c r="H3" i="7"/>
  <c r="N6" i="7"/>
  <c r="O6" i="7"/>
  <c r="K53" i="7"/>
  <c r="K17" i="7"/>
  <c r="L17" i="7" s="1"/>
  <c r="M17" i="7" s="1"/>
  <c r="K41" i="7"/>
  <c r="L41" i="7" s="1"/>
  <c r="M41" i="7" s="1"/>
  <c r="K29" i="7"/>
  <c r="L29" i="7" s="1"/>
  <c r="M29" i="7" s="1"/>
  <c r="K5" i="7"/>
  <c r="L5" i="7" s="1"/>
  <c r="M5" i="7" s="1"/>
  <c r="H5" i="7"/>
  <c r="K34" i="7"/>
  <c r="L34" i="7" s="1"/>
  <c r="M34" i="7" s="1"/>
  <c r="K22" i="7"/>
  <c r="L22" i="7" s="1"/>
  <c r="M22" i="7" s="1"/>
  <c r="K46" i="7"/>
  <c r="L46" i="7" s="1"/>
  <c r="M46" i="7" s="1"/>
  <c r="K10" i="7"/>
  <c r="L10" i="7" s="1"/>
  <c r="M10" i="7" s="1"/>
  <c r="K58" i="7"/>
  <c r="K54" i="7"/>
  <c r="K42" i="7"/>
  <c r="L42" i="7" s="1"/>
  <c r="M42" i="7" s="1"/>
  <c r="K30" i="7"/>
  <c r="L30" i="7" s="1"/>
  <c r="M30" i="7" s="1"/>
  <c r="K18" i="7"/>
  <c r="L18" i="7" s="1"/>
  <c r="M18" i="7" s="1"/>
  <c r="E8" i="7"/>
  <c r="F8" i="7" s="1"/>
  <c r="K38" i="7"/>
  <c r="L38" i="7" s="1"/>
  <c r="M38" i="7" s="1"/>
  <c r="K26" i="7"/>
  <c r="L26" i="7" s="1"/>
  <c r="M26" i="7" s="1"/>
  <c r="K14" i="7"/>
  <c r="L14" i="7" s="1"/>
  <c r="M14" i="7" s="1"/>
  <c r="H2" i="7"/>
  <c r="H6" i="7"/>
  <c r="G12" i="7"/>
  <c r="E24" i="7"/>
  <c r="F24" i="7" s="1"/>
  <c r="E40" i="7"/>
  <c r="F40" i="7" s="1"/>
  <c r="G16" i="7" s="1"/>
  <c r="E20" i="7"/>
  <c r="F20" i="7" s="1"/>
  <c r="E32" i="7"/>
  <c r="F32" i="7" s="1"/>
  <c r="K7" i="7" l="1"/>
  <c r="L7" i="7" s="1"/>
  <c r="M7" i="7" s="1"/>
  <c r="G8" i="7"/>
  <c r="K19" i="7"/>
  <c r="L19" i="7" s="1"/>
  <c r="M19" i="7" s="1"/>
  <c r="K31" i="7"/>
  <c r="L31" i="7" s="1"/>
  <c r="M31" i="7" s="1"/>
  <c r="O31" i="7" s="1"/>
  <c r="G9" i="7"/>
  <c r="K55" i="7"/>
  <c r="K50" i="7"/>
  <c r="K2" i="7"/>
  <c r="L2" i="7" s="1"/>
  <c r="M2" i="7" s="1"/>
  <c r="G13" i="7"/>
  <c r="K52" i="7"/>
  <c r="K16" i="7"/>
  <c r="L16" i="7" s="1"/>
  <c r="M16" i="7" s="1"/>
  <c r="K40" i="7"/>
  <c r="L40" i="7" s="1"/>
  <c r="M40" i="7" s="1"/>
  <c r="H4" i="7"/>
  <c r="K28" i="7"/>
  <c r="L28" i="7" s="1"/>
  <c r="M28" i="7" s="1"/>
  <c r="K4" i="7"/>
  <c r="L4" i="7" s="1"/>
  <c r="M4" i="7" s="1"/>
  <c r="O30" i="7"/>
  <c r="N30" i="7"/>
  <c r="O41" i="7"/>
  <c r="N41" i="7"/>
  <c r="O26" i="7"/>
  <c r="N26" i="7"/>
  <c r="O18" i="7"/>
  <c r="N18" i="7"/>
  <c r="O42" i="7"/>
  <c r="N42" i="7"/>
  <c r="O46" i="7"/>
  <c r="N46" i="7"/>
  <c r="O43" i="7"/>
  <c r="N43" i="7"/>
  <c r="O27" i="7"/>
  <c r="N27" i="7"/>
  <c r="O23" i="7"/>
  <c r="N23" i="7"/>
  <c r="K56" i="7"/>
  <c r="K44" i="7"/>
  <c r="L44" i="7" s="1"/>
  <c r="M44" i="7" s="1"/>
  <c r="K20" i="7"/>
  <c r="L20" i="7" s="1"/>
  <c r="M20" i="7" s="1"/>
  <c r="K32" i="7"/>
  <c r="L32" i="7" s="1"/>
  <c r="M32" i="7" s="1"/>
  <c r="K8" i="7"/>
  <c r="L8" i="7" s="1"/>
  <c r="M8" i="7" s="1"/>
  <c r="O5" i="7"/>
  <c r="N5" i="7"/>
  <c r="O15" i="7"/>
  <c r="N15" i="7"/>
  <c r="K60" i="7"/>
  <c r="K48" i="7"/>
  <c r="L48" i="7" s="1"/>
  <c r="M48" i="7" s="1"/>
  <c r="K12" i="7"/>
  <c r="L12" i="7" s="1"/>
  <c r="M12" i="7" s="1"/>
  <c r="K24" i="7"/>
  <c r="L24" i="7" s="1"/>
  <c r="M24" i="7" s="1"/>
  <c r="K36" i="7"/>
  <c r="L36" i="7" s="1"/>
  <c r="M36" i="7" s="1"/>
  <c r="O14" i="7"/>
  <c r="N14" i="7"/>
  <c r="O38" i="7"/>
  <c r="N38" i="7"/>
  <c r="O10" i="7"/>
  <c r="N10" i="7"/>
  <c r="O22" i="7"/>
  <c r="N22" i="7"/>
  <c r="O17" i="7"/>
  <c r="N17" i="7"/>
  <c r="O7" i="7"/>
  <c r="N7" i="7"/>
  <c r="O39" i="7"/>
  <c r="N39" i="7"/>
  <c r="O35" i="7"/>
  <c r="N35" i="7"/>
  <c r="O34" i="7"/>
  <c r="N34" i="7"/>
  <c r="O29" i="7"/>
  <c r="N29" i="7"/>
  <c r="O19" i="7"/>
  <c r="N19" i="7"/>
  <c r="O3" i="7"/>
  <c r="N3" i="7"/>
  <c r="N11" i="7"/>
  <c r="O11" i="7"/>
  <c r="O47" i="7"/>
  <c r="N47" i="7"/>
  <c r="N2" i="7" l="1"/>
  <c r="O2" i="7"/>
  <c r="K57" i="7"/>
  <c r="K45" i="7"/>
  <c r="L45" i="7" s="1"/>
  <c r="M45" i="7" s="1"/>
  <c r="K21" i="7"/>
  <c r="L21" i="7" s="1"/>
  <c r="M21" i="7" s="1"/>
  <c r="K33" i="7"/>
  <c r="L33" i="7" s="1"/>
  <c r="M33" i="7" s="1"/>
  <c r="K9" i="7"/>
  <c r="L9" i="7" s="1"/>
  <c r="M9" i="7" s="1"/>
  <c r="N31" i="7"/>
  <c r="K37" i="7"/>
  <c r="L37" i="7" s="1"/>
  <c r="M37" i="7" s="1"/>
  <c r="K25" i="7"/>
  <c r="L25" i="7" s="1"/>
  <c r="M25" i="7" s="1"/>
  <c r="K61" i="7"/>
  <c r="K49" i="7"/>
  <c r="L49" i="7" s="1"/>
  <c r="M49" i="7" s="1"/>
  <c r="K13" i="7"/>
  <c r="L13" i="7" s="1"/>
  <c r="M13" i="7" s="1"/>
  <c r="N32" i="7"/>
  <c r="O32" i="7"/>
  <c r="N4" i="7"/>
  <c r="O4" i="7"/>
  <c r="O16" i="7"/>
  <c r="N16" i="7"/>
  <c r="O48" i="7"/>
  <c r="N48" i="7"/>
  <c r="N28" i="7"/>
  <c r="O28" i="7"/>
  <c r="O12" i="7"/>
  <c r="N12" i="7"/>
  <c r="N36" i="7"/>
  <c r="O36" i="7"/>
  <c r="N20" i="7"/>
  <c r="O20" i="7"/>
  <c r="O44" i="7"/>
  <c r="N44" i="7"/>
  <c r="N24" i="7"/>
  <c r="O24" i="7"/>
  <c r="O8" i="7"/>
  <c r="N8" i="7"/>
  <c r="N40" i="7"/>
  <c r="O40" i="7"/>
  <c r="O37" i="7" l="1"/>
  <c r="N37" i="7"/>
  <c r="O9" i="7"/>
  <c r="O53" i="7" s="1"/>
  <c r="N9" i="7"/>
  <c r="O49" i="7"/>
  <c r="N49" i="7"/>
  <c r="O33" i="7"/>
  <c r="N33" i="7"/>
  <c r="O13" i="7"/>
  <c r="N13" i="7"/>
  <c r="M53" i="7"/>
  <c r="O21" i="7"/>
  <c r="N21" i="7"/>
  <c r="N53" i="7" s="1"/>
  <c r="N56" i="7" s="1"/>
  <c r="N25" i="7"/>
  <c r="O25" i="7"/>
  <c r="O45" i="7"/>
  <c r="N45" i="7"/>
  <c r="AG14" i="3" l="1"/>
  <c r="AH14" i="3" s="1"/>
  <c r="AI14" i="3" s="1"/>
  <c r="AG4" i="3"/>
  <c r="AH4" i="3" s="1"/>
  <c r="AG38" i="3"/>
  <c r="AH38" i="3" s="1"/>
  <c r="AG26" i="3"/>
  <c r="AH26" i="3" s="1"/>
  <c r="AG31" i="3"/>
  <c r="AH31" i="3" s="1"/>
  <c r="AI31" i="3" s="1"/>
  <c r="AG19" i="3"/>
  <c r="AH19" i="3" s="1"/>
  <c r="AI19" i="3" s="1"/>
  <c r="AG32" i="3"/>
  <c r="AH32" i="3" s="1"/>
  <c r="AG43" i="3"/>
  <c r="AH43" i="3" s="1"/>
  <c r="AI43" i="3" s="1"/>
  <c r="AG16" i="3"/>
  <c r="AH16" i="3" s="1"/>
  <c r="AG28" i="3"/>
  <c r="AH28" i="3" s="1"/>
  <c r="AG40" i="3"/>
  <c r="AH40" i="3" s="1"/>
  <c r="AG13" i="3"/>
  <c r="AH13" i="3" s="1"/>
  <c r="AG29" i="3"/>
  <c r="AH29" i="3" s="1"/>
  <c r="AG45" i="3"/>
  <c r="AH45" i="3" s="1"/>
  <c r="AG9" i="3"/>
  <c r="AH9" i="3" s="1"/>
  <c r="AG12" i="3"/>
  <c r="AH12" i="3" s="1"/>
  <c r="AG47" i="3"/>
  <c r="AH47" i="3" s="1"/>
  <c r="AG11" i="3"/>
  <c r="AH11" i="3" s="1"/>
  <c r="AG23" i="3"/>
  <c r="AH23" i="3" s="1"/>
  <c r="AG10" i="3" l="1"/>
  <c r="AH10" i="3" s="1"/>
  <c r="AG46" i="3"/>
  <c r="AH46" i="3" s="1"/>
  <c r="AI46" i="3" s="1"/>
  <c r="AG34" i="3"/>
  <c r="AH34" i="3" s="1"/>
  <c r="AI34" i="3" s="1"/>
  <c r="AG22" i="3"/>
  <c r="AH22" i="3" s="1"/>
  <c r="AI22" i="3" s="1"/>
  <c r="AG7" i="3"/>
  <c r="AH7" i="3" s="1"/>
  <c r="AI7" i="3" s="1"/>
  <c r="AG39" i="3"/>
  <c r="AH39" i="3" s="1"/>
  <c r="AI39" i="3" s="1"/>
  <c r="AG3" i="3"/>
  <c r="AH3" i="3" s="1"/>
  <c r="AI3" i="3" s="1"/>
  <c r="AG2" i="3"/>
  <c r="AH2" i="3" s="1"/>
  <c r="AG15" i="3"/>
  <c r="AH15" i="3" s="1"/>
  <c r="AI15" i="3" s="1"/>
  <c r="AG27" i="3"/>
  <c r="AH27" i="3" s="1"/>
  <c r="AI27" i="3" s="1"/>
  <c r="AG6" i="3"/>
  <c r="AH6" i="3" s="1"/>
  <c r="AI6" i="3" s="1"/>
  <c r="AG30" i="3"/>
  <c r="AH30" i="3" s="1"/>
  <c r="AI30" i="3" s="1"/>
  <c r="AG24" i="3"/>
  <c r="AH24" i="3" s="1"/>
  <c r="AI24" i="3" s="1"/>
  <c r="AG21" i="3"/>
  <c r="AH21" i="3" s="1"/>
  <c r="AI21" i="3" s="1"/>
  <c r="AG18" i="3"/>
  <c r="AH18" i="3" s="1"/>
  <c r="AI18" i="3" s="1"/>
  <c r="AG35" i="3"/>
  <c r="AH35" i="3" s="1"/>
  <c r="AG48" i="3"/>
  <c r="AH48" i="3" s="1"/>
  <c r="AI48" i="3" s="1"/>
  <c r="AG33" i="3"/>
  <c r="AH33" i="3" s="1"/>
  <c r="AI33" i="3" s="1"/>
  <c r="AG41" i="3"/>
  <c r="AH41" i="3" s="1"/>
  <c r="AI41" i="3" s="1"/>
  <c r="AG42" i="3"/>
  <c r="AH42" i="3" s="1"/>
  <c r="AI42" i="3" s="1"/>
  <c r="AI38" i="3"/>
  <c r="AG36" i="3"/>
  <c r="AH36" i="3" s="1"/>
  <c r="AI36" i="3" s="1"/>
  <c r="AI26" i="3"/>
  <c r="AG49" i="3"/>
  <c r="AH49" i="3" s="1"/>
  <c r="AI49" i="3" s="1"/>
  <c r="AG25" i="3"/>
  <c r="AH25" i="3" s="1"/>
  <c r="AI25" i="3" s="1"/>
  <c r="AG5" i="3"/>
  <c r="AH5" i="3" s="1"/>
  <c r="AI5" i="3" s="1"/>
  <c r="AG37" i="3"/>
  <c r="AH37" i="3" s="1"/>
  <c r="AI37" i="3" s="1"/>
  <c r="AG17" i="3"/>
  <c r="AH17" i="3" s="1"/>
  <c r="AG44" i="3"/>
  <c r="AH44" i="3" s="1"/>
  <c r="AG8" i="3"/>
  <c r="AH8" i="3" s="1"/>
  <c r="AI8" i="3" s="1"/>
  <c r="AG20" i="3"/>
  <c r="AH20" i="3" s="1"/>
  <c r="AI20" i="3" s="1"/>
  <c r="AI11" i="3"/>
  <c r="AI35" i="3"/>
  <c r="AI13" i="3"/>
  <c r="AI32" i="3"/>
  <c r="AI47" i="3"/>
  <c r="AI23" i="3"/>
  <c r="AI4" i="3"/>
  <c r="AI40" i="3"/>
  <c r="AI12" i="3"/>
  <c r="AI29" i="3"/>
  <c r="AI28" i="3"/>
  <c r="AI9" i="3"/>
  <c r="AI16" i="3"/>
  <c r="AI10" i="3"/>
  <c r="AI45" i="3"/>
  <c r="AI2" i="3" l="1"/>
  <c r="AH51" i="3"/>
  <c r="AI17" i="3"/>
  <c r="AI44" i="3"/>
  <c r="AI51" i="3" l="1"/>
</calcChain>
</file>

<file path=xl/sharedStrings.xml><?xml version="1.0" encoding="utf-8"?>
<sst xmlns="http://schemas.openxmlformats.org/spreadsheetml/2006/main" count="42" uniqueCount="35">
  <si>
    <t>Time</t>
  </si>
  <si>
    <t>Date</t>
  </si>
  <si>
    <t>Error</t>
  </si>
  <si>
    <t>MAE</t>
  </si>
  <si>
    <t>MSE</t>
  </si>
  <si>
    <t>MAPE</t>
  </si>
  <si>
    <t>seas relatives</t>
  </si>
  <si>
    <t>seas index</t>
  </si>
  <si>
    <t>deseas</t>
  </si>
  <si>
    <t>deseas (values)</t>
  </si>
  <si>
    <t>trend line values</t>
  </si>
  <si>
    <t>predictions</t>
  </si>
  <si>
    <t>AbsErr</t>
  </si>
  <si>
    <t>SqErr</t>
  </si>
  <si>
    <t>Abs%Err</t>
  </si>
  <si>
    <t>Sales</t>
  </si>
  <si>
    <t>RMSE</t>
  </si>
  <si>
    <t>trend projection</t>
  </si>
  <si>
    <t>forecasts</t>
  </si>
  <si>
    <t>drag trend projection values</t>
  </si>
  <si>
    <t>up to fill column</t>
  </si>
  <si>
    <t>NOTE</t>
  </si>
  <si>
    <t>The trend column is created by:</t>
  </si>
  <si>
    <t>. Running a regression of the deseasonalised data vs t</t>
  </si>
  <si>
    <t>. Using the equation to generate the trend</t>
  </si>
  <si>
    <t>. The column is inserted here without the working</t>
  </si>
  <si>
    <t>. We are doing this step in the live lecture</t>
  </si>
  <si>
    <t>. Then you can drag the formula down</t>
  </si>
  <si>
    <t>trend x seas</t>
  </si>
  <si>
    <t>12MA</t>
  </si>
  <si>
    <t>centred MA</t>
  </si>
  <si>
    <t>Abs Err</t>
  </si>
  <si>
    <t>Sq Err</t>
  </si>
  <si>
    <t>Sales ($)</t>
  </si>
  <si>
    <t>Forecast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</si>
</sst>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9" tint="-0.499984740745262"/>
      <name val="Arial"/>
      <family val="2"/>
    </font>
    <font>
      <sz val="11"/>
      <color theme="9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theme="5" tint="0.79998168889431442"/>
      <name val="Calibri"/>
      <family val="2"/>
      <scheme val="minor"/>
    </font>
    <font>
      <b/>
      <sz val="10"/>
      <color theme="7" tint="0.79998168889431442"/>
      <name val="Arial"/>
      <family val="2"/>
    </font>
    <font>
      <sz val="11"/>
      <color theme="7" tint="0.79998168889431442"/>
      <name val="Calibri"/>
      <family val="2"/>
      <scheme val="minor"/>
    </font>
    <font>
      <sz val="10"/>
      <name val="Arial"/>
      <family val="2"/>
    </font>
    <font>
      <b/>
      <sz val="10"/>
      <color theme="9" tint="0.7999816888943144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2" borderId="0" xfId="0" applyFont="1" applyFill="1"/>
    <xf numFmtId="0" fontId="5" fillId="0" borderId="0" xfId="0" applyFont="1"/>
    <xf numFmtId="0" fontId="0" fillId="2" borderId="0" xfId="0" applyFill="1"/>
    <xf numFmtId="0" fontId="1" fillId="0" borderId="0" xfId="0" applyFont="1"/>
    <xf numFmtId="2" fontId="4" fillId="2" borderId="0" xfId="0" applyNumberFormat="1" applyFont="1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7" fillId="0" borderId="0" xfId="0" applyNumberFormat="1" applyFont="1"/>
    <xf numFmtId="2" fontId="6" fillId="0" borderId="0" xfId="0" applyNumberFormat="1" applyFont="1"/>
    <xf numFmtId="0" fontId="0" fillId="3" borderId="0" xfId="0" applyFill="1"/>
    <xf numFmtId="0" fontId="3" fillId="4" borderId="0" xfId="0" applyFont="1" applyFill="1"/>
    <xf numFmtId="0" fontId="2" fillId="4" borderId="0" xfId="0" applyFont="1" applyFill="1"/>
    <xf numFmtId="0" fontId="0" fillId="4" borderId="0" xfId="0" applyFill="1"/>
    <xf numFmtId="165" fontId="3" fillId="5" borderId="0" xfId="0" applyNumberFormat="1" applyFont="1" applyFill="1"/>
    <xf numFmtId="0" fontId="3" fillId="6" borderId="0" xfId="0" applyFont="1" applyFill="1"/>
    <xf numFmtId="17" fontId="3" fillId="7" borderId="0" xfId="0" applyNumberFormat="1" applyFont="1" applyFill="1"/>
    <xf numFmtId="0" fontId="3" fillId="7" borderId="0" xfId="0" applyFont="1" applyFill="1"/>
    <xf numFmtId="0" fontId="0" fillId="7" borderId="0" xfId="0" applyFill="1"/>
    <xf numFmtId="2" fontId="4" fillId="7" borderId="0" xfId="0" applyNumberFormat="1" applyFont="1" applyFill="1"/>
    <xf numFmtId="2" fontId="0" fillId="8" borderId="0" xfId="0" applyNumberFormat="1" applyFill="1"/>
    <xf numFmtId="0" fontId="0" fillId="8" borderId="0" xfId="0" applyFill="1"/>
    <xf numFmtId="1" fontId="4" fillId="2" borderId="0" xfId="0" applyNumberFormat="1" applyFont="1" applyFill="1"/>
    <xf numFmtId="165" fontId="6" fillId="0" borderId="0" xfId="0" applyNumberFormat="1" applyFont="1"/>
    <xf numFmtId="0" fontId="6" fillId="7" borderId="0" xfId="0" applyFont="1" applyFill="1"/>
    <xf numFmtId="0" fontId="3" fillId="5" borderId="0" xfId="0" applyFont="1" applyFill="1"/>
    <xf numFmtId="2" fontId="8" fillId="5" borderId="0" xfId="0" applyNumberFormat="1" applyFont="1" applyFill="1"/>
    <xf numFmtId="0" fontId="8" fillId="5" borderId="0" xfId="0" applyFont="1" applyFill="1"/>
    <xf numFmtId="0" fontId="9" fillId="6" borderId="0" xfId="0" applyFont="1" applyFill="1"/>
    <xf numFmtId="0" fontId="10" fillId="6" borderId="0" xfId="0" applyFont="1" applyFill="1"/>
    <xf numFmtId="0" fontId="3" fillId="9" borderId="0" xfId="0" applyFont="1" applyFill="1"/>
    <xf numFmtId="17" fontId="11" fillId="7" borderId="0" xfId="0" applyNumberFormat="1" applyFont="1" applyFill="1"/>
    <xf numFmtId="0" fontId="2" fillId="0" borderId="0" xfId="0" applyFont="1"/>
    <xf numFmtId="165" fontId="12" fillId="8" borderId="0" xfId="0" applyNumberFormat="1" applyFont="1" applyFill="1"/>
    <xf numFmtId="2" fontId="6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1'!$C$1</c:f>
              <c:strCache>
                <c:ptCount val="1"/>
                <c:pt idx="0">
                  <c:v>Sales ($)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1'!$B$2:$B$61</c:f>
              <c:numCache>
                <c:formatCode>mmm\-yy</c:formatCode>
                <c:ptCount val="60"/>
                <c:pt idx="0">
                  <c:v>42675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  <c:pt idx="22">
                  <c:v>43344</c:v>
                </c:pt>
                <c:pt idx="23">
                  <c:v>43374</c:v>
                </c:pt>
                <c:pt idx="24">
                  <c:v>43405</c:v>
                </c:pt>
                <c:pt idx="25">
                  <c:v>43435</c:v>
                </c:pt>
                <c:pt idx="26">
                  <c:v>43466</c:v>
                </c:pt>
                <c:pt idx="27">
                  <c:v>43497</c:v>
                </c:pt>
                <c:pt idx="28">
                  <c:v>43525</c:v>
                </c:pt>
                <c:pt idx="29">
                  <c:v>43556</c:v>
                </c:pt>
                <c:pt idx="30">
                  <c:v>43586</c:v>
                </c:pt>
                <c:pt idx="31">
                  <c:v>43617</c:v>
                </c:pt>
                <c:pt idx="32">
                  <c:v>43647</c:v>
                </c:pt>
                <c:pt idx="33">
                  <c:v>43678</c:v>
                </c:pt>
                <c:pt idx="34">
                  <c:v>43709</c:v>
                </c:pt>
                <c:pt idx="35">
                  <c:v>43739</c:v>
                </c:pt>
                <c:pt idx="36">
                  <c:v>43770</c:v>
                </c:pt>
                <c:pt idx="37">
                  <c:v>43800</c:v>
                </c:pt>
                <c:pt idx="38">
                  <c:v>43831</c:v>
                </c:pt>
                <c:pt idx="39">
                  <c:v>43862</c:v>
                </c:pt>
                <c:pt idx="40">
                  <c:v>43891</c:v>
                </c:pt>
                <c:pt idx="41">
                  <c:v>43922</c:v>
                </c:pt>
                <c:pt idx="42">
                  <c:v>43952</c:v>
                </c:pt>
                <c:pt idx="43">
                  <c:v>43983</c:v>
                </c:pt>
                <c:pt idx="44">
                  <c:v>44013</c:v>
                </c:pt>
                <c:pt idx="45">
                  <c:v>44044</c:v>
                </c:pt>
                <c:pt idx="46">
                  <c:v>44075</c:v>
                </c:pt>
                <c:pt idx="47">
                  <c:v>44105</c:v>
                </c:pt>
                <c:pt idx="48">
                  <c:v>44136</c:v>
                </c:pt>
                <c:pt idx="49">
                  <c:v>44166</c:v>
                </c:pt>
                <c:pt idx="50">
                  <c:v>44197</c:v>
                </c:pt>
                <c:pt idx="51">
                  <c:v>44228</c:v>
                </c:pt>
                <c:pt idx="52">
                  <c:v>44256</c:v>
                </c:pt>
                <c:pt idx="53">
                  <c:v>44287</c:v>
                </c:pt>
                <c:pt idx="54">
                  <c:v>44317</c:v>
                </c:pt>
                <c:pt idx="55">
                  <c:v>44348</c:v>
                </c:pt>
                <c:pt idx="56">
                  <c:v>44378</c:v>
                </c:pt>
                <c:pt idx="57">
                  <c:v>44409</c:v>
                </c:pt>
                <c:pt idx="58">
                  <c:v>44440</c:v>
                </c:pt>
                <c:pt idx="59">
                  <c:v>44470</c:v>
                </c:pt>
              </c:numCache>
            </c:numRef>
          </c:cat>
          <c:val>
            <c:numRef>
              <c:f>'Sheet 1'!$C$2:$C$61</c:f>
              <c:numCache>
                <c:formatCode>General</c:formatCode>
                <c:ptCount val="60"/>
                <c:pt idx="0">
                  <c:v>2837.3</c:v>
                </c:pt>
                <c:pt idx="1">
                  <c:v>3189.9</c:v>
                </c:pt>
                <c:pt idx="2">
                  <c:v>2768.8</c:v>
                </c:pt>
                <c:pt idx="3">
                  <c:v>2761.1</c:v>
                </c:pt>
                <c:pt idx="4">
                  <c:v>2872.3</c:v>
                </c:pt>
                <c:pt idx="5">
                  <c:v>2752.5</c:v>
                </c:pt>
                <c:pt idx="6">
                  <c:v>2912.4</c:v>
                </c:pt>
                <c:pt idx="7">
                  <c:v>2740.6</c:v>
                </c:pt>
                <c:pt idx="8">
                  <c:v>2832.7</c:v>
                </c:pt>
                <c:pt idx="9">
                  <c:v>2960.5</c:v>
                </c:pt>
                <c:pt idx="10">
                  <c:v>2787</c:v>
                </c:pt>
                <c:pt idx="11">
                  <c:v>3018.3</c:v>
                </c:pt>
                <c:pt idx="12">
                  <c:v>3006</c:v>
                </c:pt>
                <c:pt idx="13">
                  <c:v>3238.5</c:v>
                </c:pt>
                <c:pt idx="14">
                  <c:v>3074.1</c:v>
                </c:pt>
                <c:pt idx="15">
                  <c:v>2793.3</c:v>
                </c:pt>
                <c:pt idx="16">
                  <c:v>3058</c:v>
                </c:pt>
                <c:pt idx="17">
                  <c:v>2865.6</c:v>
                </c:pt>
                <c:pt idx="18">
                  <c:v>3048.9</c:v>
                </c:pt>
                <c:pt idx="19">
                  <c:v>2813</c:v>
                </c:pt>
                <c:pt idx="20">
                  <c:v>2980.9</c:v>
                </c:pt>
                <c:pt idx="21">
                  <c:v>2994.2</c:v>
                </c:pt>
                <c:pt idx="22">
                  <c:v>2922.5</c:v>
                </c:pt>
                <c:pt idx="23">
                  <c:v>3165.8</c:v>
                </c:pt>
                <c:pt idx="24">
                  <c:v>3075.7</c:v>
                </c:pt>
                <c:pt idx="25">
                  <c:v>3413.6</c:v>
                </c:pt>
                <c:pt idx="26">
                  <c:v>3222.6</c:v>
                </c:pt>
                <c:pt idx="27">
                  <c:v>2884.3</c:v>
                </c:pt>
                <c:pt idx="28">
                  <c:v>3077.1</c:v>
                </c:pt>
                <c:pt idx="29">
                  <c:v>3104.8</c:v>
                </c:pt>
                <c:pt idx="30">
                  <c:v>3147.5</c:v>
                </c:pt>
                <c:pt idx="31">
                  <c:v>3002.4</c:v>
                </c:pt>
                <c:pt idx="32">
                  <c:v>3207.6</c:v>
                </c:pt>
                <c:pt idx="33">
                  <c:v>3160.6</c:v>
                </c:pt>
                <c:pt idx="34">
                  <c:v>3148.9</c:v>
                </c:pt>
                <c:pt idx="35">
                  <c:v>3424.2</c:v>
                </c:pt>
                <c:pt idx="36">
                  <c:v>3233.3</c:v>
                </c:pt>
                <c:pt idx="37">
                  <c:v>3673.3</c:v>
                </c:pt>
                <c:pt idx="38">
                  <c:v>3444</c:v>
                </c:pt>
                <c:pt idx="39">
                  <c:v>3120.1</c:v>
                </c:pt>
                <c:pt idx="40">
                  <c:v>3455.2</c:v>
                </c:pt>
                <c:pt idx="41">
                  <c:v>3295.1</c:v>
                </c:pt>
                <c:pt idx="42">
                  <c:v>3309.5</c:v>
                </c:pt>
                <c:pt idx="43">
                  <c:v>3209.5</c:v>
                </c:pt>
                <c:pt idx="44">
                  <c:v>3422</c:v>
                </c:pt>
                <c:pt idx="45">
                  <c:v>3321.5</c:v>
                </c:pt>
                <c:pt idx="46">
                  <c:v>3369.4</c:v>
                </c:pt>
                <c:pt idx="47">
                  <c:v>3514.9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E-4EC6-9489-ABDD279E4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8832272"/>
        <c:axId val="218830192"/>
      </c:lineChart>
      <c:dateAx>
        <c:axId val="2188322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30192"/>
        <c:crosses val="autoZero"/>
        <c:auto val="1"/>
        <c:lblOffset val="100"/>
        <c:baseTimeUnit val="months"/>
      </c:dateAx>
      <c:valAx>
        <c:axId val="218830192"/>
        <c:scaling>
          <c:orientation val="minMax"/>
          <c:min val="2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322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075080320567244E-2"/>
          <c:y val="0.25081412659408464"/>
          <c:w val="7.4313028356118069E-2"/>
          <c:h val="3.75419757736067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7411854768153982E-2"/>
                  <c:y val="-7.7872193059200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'Sheet 2'!$I$2:$I$49</c:f>
              <c:numCache>
                <c:formatCode>0.00</c:formatCode>
                <c:ptCount val="48"/>
                <c:pt idx="0">
                  <c:v>2828.3993709135589</c:v>
                </c:pt>
                <c:pt idx="1">
                  <c:v>2882.5192380380417</c:v>
                </c:pt>
                <c:pt idx="2">
                  <c:v>2664.0183981627747</c:v>
                </c:pt>
                <c:pt idx="3">
                  <c:v>2953.6445860510221</c:v>
                </c:pt>
                <c:pt idx="4">
                  <c:v>2831.1762865333139</c:v>
                </c:pt>
                <c:pt idx="5">
                  <c:v>2822.0672501975318</c:v>
                </c:pt>
                <c:pt idx="6">
                  <c:v>2889.0780678330098</c:v>
                </c:pt>
                <c:pt idx="7">
                  <c:v>2906.6617104961765</c:v>
                </c:pt>
                <c:pt idx="8">
                  <c:v>2866.028702011009</c:v>
                </c:pt>
                <c:pt idx="9">
                  <c:v>2975.5172478299587</c:v>
                </c:pt>
                <c:pt idx="10">
                  <c:v>2897.1739078116916</c:v>
                </c:pt>
                <c:pt idx="11">
                  <c:v>2907.5493396569041</c:v>
                </c:pt>
                <c:pt idx="12">
                  <c:v>2996.5701578846642</c:v>
                </c:pt>
                <c:pt idx="13">
                  <c:v>2926.4361115979177</c:v>
                </c:pt>
                <c:pt idx="14">
                  <c:v>2957.7647203814595</c:v>
                </c:pt>
                <c:pt idx="15">
                  <c:v>2988.0900446258088</c:v>
                </c:pt>
                <c:pt idx="16">
                  <c:v>3014.2175553454981</c:v>
                </c:pt>
                <c:pt idx="17">
                  <c:v>2938.0257628214522</c:v>
                </c:pt>
                <c:pt idx="18">
                  <c:v>3024.4850024090315</c:v>
                </c:pt>
                <c:pt idx="19">
                  <c:v>2983.4486578215519</c:v>
                </c:pt>
                <c:pt idx="20">
                  <c:v>3015.972378940452</c:v>
                </c:pt>
                <c:pt idx="21">
                  <c:v>3009.3881923500967</c:v>
                </c:pt>
                <c:pt idx="22">
                  <c:v>3038.0304074559272</c:v>
                </c:pt>
                <c:pt idx="23">
                  <c:v>3049.637113436645</c:v>
                </c:pt>
                <c:pt idx="24">
                  <c:v>3066.0515085182506</c:v>
                </c:pt>
                <c:pt idx="25">
                  <c:v>3084.6633659257841</c:v>
                </c:pt>
                <c:pt idx="26">
                  <c:v>3100.644932793758</c:v>
                </c:pt>
                <c:pt idx="27">
                  <c:v>3085.4359058154228</c:v>
                </c:pt>
                <c:pt idx="28">
                  <c:v>3033.0440940332346</c:v>
                </c:pt>
                <c:pt idx="29">
                  <c:v>3183.2713527387091</c:v>
                </c:pt>
                <c:pt idx="30">
                  <c:v>3122.2954328060696</c:v>
                </c:pt>
                <c:pt idx="31">
                  <c:v>3184.3250089738453</c:v>
                </c:pt>
                <c:pt idx="32">
                  <c:v>3245.33966342024</c:v>
                </c:pt>
                <c:pt idx="33">
                  <c:v>3176.6322626216406</c:v>
                </c:pt>
                <c:pt idx="34">
                  <c:v>3273.3803079685094</c:v>
                </c:pt>
                <c:pt idx="35">
                  <c:v>3298.5556269599342</c:v>
                </c:pt>
                <c:pt idx="36">
                  <c:v>3223.1571162636346</c:v>
                </c:pt>
                <c:pt idx="37">
                  <c:v>3319.3385112652868</c:v>
                </c:pt>
                <c:pt idx="38">
                  <c:v>3313.6663403902758</c:v>
                </c:pt>
                <c:pt idx="39">
                  <c:v>3337.6793571177404</c:v>
                </c:pt>
                <c:pt idx="40">
                  <c:v>3405.7307054381176</c:v>
                </c:pt>
                <c:pt idx="41">
                  <c:v>3378.3810340148543</c:v>
                </c:pt>
                <c:pt idx="42">
                  <c:v>3282.9981683468427</c:v>
                </c:pt>
                <c:pt idx="43">
                  <c:v>3403.9738596794418</c:v>
                </c:pt>
                <c:pt idx="44">
                  <c:v>3462.2622297743051</c:v>
                </c:pt>
                <c:pt idx="45">
                  <c:v>3338.3484339358915</c:v>
                </c:pt>
                <c:pt idx="46">
                  <c:v>3502.596973441232</c:v>
                </c:pt>
                <c:pt idx="47">
                  <c:v>3385.9275664977145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7-48A2-BD8E-00CFB7D78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06768"/>
        <c:axId val="211997616"/>
      </c:lineChart>
      <c:catAx>
        <c:axId val="21200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7616"/>
        <c:crosses val="autoZero"/>
        <c:auto val="1"/>
        <c:lblAlgn val="ctr"/>
        <c:lblOffset val="100"/>
        <c:noMultiLvlLbl val="0"/>
      </c:catAx>
      <c:valAx>
        <c:axId val="2119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48</xdr:row>
      <xdr:rowOff>88900</xdr:rowOff>
    </xdr:from>
    <xdr:to>
      <xdr:col>7</xdr:col>
      <xdr:colOff>971550</xdr:colOff>
      <xdr:row>64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C141959-3F7F-40D1-88AF-CEF329B87D32}"/>
            </a:ext>
          </a:extLst>
        </xdr:cNvPr>
        <xdr:cNvCxnSpPr/>
      </xdr:nvCxnSpPr>
      <xdr:spPr>
        <a:xfrm flipV="1">
          <a:off x="4876800" y="8928100"/>
          <a:ext cx="1397000" cy="2867026"/>
        </a:xfrm>
        <a:prstGeom prst="straightConnector1">
          <a:avLst/>
        </a:prstGeom>
        <a:ln>
          <a:solidFill>
            <a:schemeClr val="bg2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6350</xdr:colOff>
      <xdr:row>1</xdr:row>
      <xdr:rowOff>6350</xdr:rowOff>
    </xdr:from>
    <xdr:to>
      <xdr:col>30</xdr:col>
      <xdr:colOff>603250</xdr:colOff>
      <xdr:row>32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68AC36-E110-4552-86E6-A7FD291A9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51</xdr:row>
      <xdr:rowOff>9525</xdr:rowOff>
    </xdr:from>
    <xdr:to>
      <xdr:col>8</xdr:col>
      <xdr:colOff>47625</xdr:colOff>
      <xdr:row>54</xdr:row>
      <xdr:rowOff>28575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4876800" y="9401175"/>
          <a:ext cx="1298575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50</xdr:row>
      <xdr:rowOff>101600</xdr:rowOff>
    </xdr:from>
    <xdr:to>
      <xdr:col>9</xdr:col>
      <xdr:colOff>133350</xdr:colOff>
      <xdr:row>51</xdr:row>
      <xdr:rowOff>120650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4905375" y="9309100"/>
          <a:ext cx="2359025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409575</xdr:colOff>
      <xdr:row>45</xdr:row>
      <xdr:rowOff>104775</xdr:rowOff>
    </xdr:from>
    <xdr:to>
      <xdr:col>9</xdr:col>
      <xdr:colOff>133350</xdr:colOff>
      <xdr:row>46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4886325" y="8391525"/>
          <a:ext cx="2378075" cy="155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37</xdr:row>
      <xdr:rowOff>142875</xdr:rowOff>
    </xdr:from>
    <xdr:to>
      <xdr:col>9</xdr:col>
      <xdr:colOff>104775</xdr:colOff>
      <xdr:row>44</xdr:row>
      <xdr:rowOff>171450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V="1">
          <a:off x="4543425" y="6956425"/>
          <a:ext cx="2692400" cy="131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55</xdr:row>
      <xdr:rowOff>104775</xdr:rowOff>
    </xdr:from>
    <xdr:to>
      <xdr:col>12</xdr:col>
      <xdr:colOff>209551</xdr:colOff>
      <xdr:row>59</xdr:row>
      <xdr:rowOff>47625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H="1" flipV="1">
          <a:off x="9029700" y="10233025"/>
          <a:ext cx="1060451" cy="679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3</xdr:row>
      <xdr:rowOff>0</xdr:rowOff>
    </xdr:from>
    <xdr:to>
      <xdr:col>10</xdr:col>
      <xdr:colOff>104775</xdr:colOff>
      <xdr:row>3</xdr:row>
      <xdr:rowOff>28575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V="1">
          <a:off x="4054475" y="552450"/>
          <a:ext cx="4235450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4</xdr:row>
      <xdr:rowOff>9525</xdr:rowOff>
    </xdr:from>
    <xdr:to>
      <xdr:col>10</xdr:col>
      <xdr:colOff>200025</xdr:colOff>
      <xdr:row>13</xdr:row>
      <xdr:rowOff>161925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4543425" y="746125"/>
          <a:ext cx="3841750" cy="1809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13</xdr:row>
      <xdr:rowOff>101600</xdr:rowOff>
    </xdr:from>
    <xdr:to>
      <xdr:col>23</xdr:col>
      <xdr:colOff>314325</xdr:colOff>
      <xdr:row>28</xdr:row>
      <xdr:rowOff>82550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189AA8-3E10-4566-83A5-B02FF5F89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8"/>
  <sheetViews>
    <sheetView tabSelected="1" workbookViewId="0">
      <selection activeCell="D7" sqref="D7"/>
    </sheetView>
  </sheetViews>
  <sheetFormatPr defaultRowHeight="14.25" x14ac:dyDescent="0.45"/>
  <cols>
    <col min="3" max="3" width="8.73046875" style="33"/>
    <col min="4" max="4" width="11.796875" bestFit="1" customWidth="1"/>
    <col min="5" max="5" width="11.46484375" customWidth="1"/>
    <col min="6" max="6" width="14.59765625" customWidth="1"/>
    <col min="7" max="7" width="11.796875" bestFit="1" customWidth="1"/>
    <col min="8" max="8" width="14.33203125" bestFit="1" customWidth="1"/>
    <col min="9" max="9" width="11.53125" style="30" customWidth="1"/>
    <col min="10" max="10" width="2.265625" customWidth="1"/>
    <col min="11" max="11" width="11.796875" style="28" bestFit="1" customWidth="1"/>
    <col min="12" max="12" width="2.265625" customWidth="1"/>
    <col min="13" max="13" width="11.53125" style="30" customWidth="1"/>
    <col min="33" max="33" width="12.46484375" bestFit="1" customWidth="1"/>
    <col min="34" max="35" width="11.796875" bestFit="1" customWidth="1"/>
  </cols>
  <sheetData>
    <row r="1" spans="1:35" x14ac:dyDescent="0.45">
      <c r="A1" s="31" t="s">
        <v>0</v>
      </c>
      <c r="B1" s="31" t="s">
        <v>1</v>
      </c>
      <c r="C1" s="31" t="s">
        <v>33</v>
      </c>
      <c r="D1" s="29"/>
      <c r="E1" s="29"/>
      <c r="F1" s="29"/>
      <c r="G1" s="29"/>
      <c r="H1" s="29"/>
      <c r="I1" s="29"/>
      <c r="K1" s="26" t="s">
        <v>34</v>
      </c>
      <c r="M1" s="29"/>
      <c r="AG1" s="16" t="s">
        <v>2</v>
      </c>
      <c r="AH1" s="16" t="s">
        <v>31</v>
      </c>
      <c r="AI1" s="16" t="s">
        <v>32</v>
      </c>
    </row>
    <row r="2" spans="1:35" x14ac:dyDescent="0.45">
      <c r="A2">
        <v>1</v>
      </c>
      <c r="B2" s="32">
        <v>42675</v>
      </c>
      <c r="C2" s="33">
        <v>2837.3</v>
      </c>
      <c r="D2" s="19"/>
      <c r="E2" s="19"/>
      <c r="F2" s="19"/>
      <c r="G2" s="19"/>
      <c r="H2" s="10"/>
      <c r="K2" s="27"/>
      <c r="AG2" s="10">
        <f t="shared" ref="AG2:AG49" si="0">C2-K2</f>
        <v>2837.3</v>
      </c>
      <c r="AH2" s="10">
        <f>ABS(AG2)</f>
        <v>2837.3</v>
      </c>
      <c r="AI2" s="10">
        <f>AH2^2</f>
        <v>8050271.290000001</v>
      </c>
    </row>
    <row r="3" spans="1:35" x14ac:dyDescent="0.45">
      <c r="A3">
        <v>2</v>
      </c>
      <c r="B3" s="32">
        <v>42705</v>
      </c>
      <c r="C3" s="33">
        <v>3189.9</v>
      </c>
      <c r="D3" s="19"/>
      <c r="E3" s="19"/>
      <c r="F3" s="19"/>
      <c r="G3" s="19"/>
      <c r="H3" s="10"/>
      <c r="K3" s="27"/>
      <c r="AG3" s="10">
        <f t="shared" si="0"/>
        <v>3189.9</v>
      </c>
      <c r="AH3" s="10">
        <f t="shared" ref="AH3:AH49" si="1">ABS(AG3)</f>
        <v>3189.9</v>
      </c>
      <c r="AI3" s="10">
        <f t="shared" ref="AI3:AI49" si="2">AH3^2</f>
        <v>10175462.01</v>
      </c>
    </row>
    <row r="4" spans="1:35" x14ac:dyDescent="0.45">
      <c r="A4">
        <v>3</v>
      </c>
      <c r="B4" s="32">
        <v>42736</v>
      </c>
      <c r="C4" s="33">
        <v>2768.8</v>
      </c>
      <c r="D4" s="19"/>
      <c r="E4" s="19"/>
      <c r="F4" s="19"/>
      <c r="G4" s="19"/>
      <c r="H4" s="10"/>
      <c r="K4" s="27"/>
      <c r="AG4" s="10">
        <f t="shared" si="0"/>
        <v>2768.8</v>
      </c>
      <c r="AH4" s="10">
        <f t="shared" si="1"/>
        <v>2768.8</v>
      </c>
      <c r="AI4" s="10">
        <f t="shared" si="2"/>
        <v>7666253.4400000013</v>
      </c>
    </row>
    <row r="5" spans="1:35" x14ac:dyDescent="0.45">
      <c r="A5">
        <v>4</v>
      </c>
      <c r="B5" s="32">
        <v>42767</v>
      </c>
      <c r="C5" s="33">
        <v>2761.1</v>
      </c>
      <c r="D5" s="19"/>
      <c r="E5" s="19"/>
      <c r="F5" s="19"/>
      <c r="G5" s="19"/>
      <c r="H5" s="10"/>
      <c r="K5" s="27"/>
      <c r="AG5" s="10">
        <f t="shared" si="0"/>
        <v>2761.1</v>
      </c>
      <c r="AH5" s="10">
        <f t="shared" si="1"/>
        <v>2761.1</v>
      </c>
      <c r="AI5" s="10">
        <f t="shared" si="2"/>
        <v>7623673.21</v>
      </c>
    </row>
    <row r="6" spans="1:35" x14ac:dyDescent="0.45">
      <c r="A6">
        <v>5</v>
      </c>
      <c r="B6" s="32">
        <v>42795</v>
      </c>
      <c r="C6" s="33">
        <v>2872.3</v>
      </c>
      <c r="D6" s="19"/>
      <c r="E6" s="19"/>
      <c r="F6" s="19"/>
      <c r="G6" s="19"/>
      <c r="H6" s="10"/>
      <c r="K6" s="27"/>
      <c r="AG6" s="10">
        <f t="shared" si="0"/>
        <v>2872.3</v>
      </c>
      <c r="AH6" s="10">
        <f t="shared" si="1"/>
        <v>2872.3</v>
      </c>
      <c r="AI6" s="10">
        <f t="shared" si="2"/>
        <v>8250107.290000001</v>
      </c>
    </row>
    <row r="7" spans="1:35" x14ac:dyDescent="0.45">
      <c r="A7">
        <v>6</v>
      </c>
      <c r="B7" s="32">
        <v>42826</v>
      </c>
      <c r="C7" s="33">
        <v>2752.5</v>
      </c>
      <c r="D7" s="10"/>
      <c r="E7" s="25"/>
      <c r="F7" s="25"/>
      <c r="G7" s="19"/>
      <c r="H7" s="10"/>
      <c r="K7" s="27"/>
      <c r="AG7" s="10">
        <f t="shared" si="0"/>
        <v>2752.5</v>
      </c>
      <c r="AH7" s="10">
        <f t="shared" si="1"/>
        <v>2752.5</v>
      </c>
      <c r="AI7" s="10">
        <f t="shared" si="2"/>
        <v>7576256.25</v>
      </c>
    </row>
    <row r="8" spans="1:35" x14ac:dyDescent="0.45">
      <c r="A8">
        <v>7</v>
      </c>
      <c r="B8" s="32">
        <v>42856</v>
      </c>
      <c r="C8" s="33">
        <v>2912.4</v>
      </c>
      <c r="D8" s="10"/>
      <c r="E8" s="35"/>
      <c r="F8" s="24"/>
      <c r="G8" s="34"/>
      <c r="H8" s="10"/>
      <c r="K8" s="27"/>
      <c r="AG8" s="10">
        <f t="shared" si="0"/>
        <v>2912.4</v>
      </c>
      <c r="AH8" s="10">
        <f t="shared" si="1"/>
        <v>2912.4</v>
      </c>
      <c r="AI8" s="10">
        <f t="shared" si="2"/>
        <v>8482073.7599999998</v>
      </c>
    </row>
    <row r="9" spans="1:35" x14ac:dyDescent="0.45">
      <c r="A9">
        <v>8</v>
      </c>
      <c r="B9" s="32">
        <v>42887</v>
      </c>
      <c r="C9" s="33">
        <v>2740.6</v>
      </c>
      <c r="D9" s="10"/>
      <c r="E9" s="10"/>
      <c r="F9" s="24"/>
      <c r="G9" s="34"/>
      <c r="H9" s="10"/>
      <c r="K9" s="27"/>
      <c r="AG9" s="10">
        <f t="shared" si="0"/>
        <v>2740.6</v>
      </c>
      <c r="AH9" s="10">
        <f t="shared" si="1"/>
        <v>2740.6</v>
      </c>
      <c r="AI9" s="10">
        <f t="shared" si="2"/>
        <v>7510888.3599999994</v>
      </c>
    </row>
    <row r="10" spans="1:35" x14ac:dyDescent="0.45">
      <c r="A10">
        <v>9</v>
      </c>
      <c r="B10" s="32">
        <v>42917</v>
      </c>
      <c r="C10" s="33">
        <v>2832.7</v>
      </c>
      <c r="D10" s="10"/>
      <c r="E10" s="10"/>
      <c r="F10" s="24"/>
      <c r="G10" s="34"/>
      <c r="H10" s="10"/>
      <c r="K10" s="27"/>
      <c r="AG10" s="10">
        <f t="shared" si="0"/>
        <v>2832.7</v>
      </c>
      <c r="AH10" s="10">
        <f t="shared" si="1"/>
        <v>2832.7</v>
      </c>
      <c r="AI10" s="10">
        <f t="shared" si="2"/>
        <v>8024189.2899999991</v>
      </c>
    </row>
    <row r="11" spans="1:35" x14ac:dyDescent="0.45">
      <c r="A11">
        <v>10</v>
      </c>
      <c r="B11" s="32">
        <v>42948</v>
      </c>
      <c r="C11" s="33">
        <v>2960.5</v>
      </c>
      <c r="D11" s="10"/>
      <c r="E11" s="10"/>
      <c r="F11" s="24"/>
      <c r="G11" s="34"/>
      <c r="H11" s="10"/>
      <c r="K11" s="27"/>
      <c r="AG11" s="10">
        <f t="shared" si="0"/>
        <v>2960.5</v>
      </c>
      <c r="AH11" s="10">
        <f t="shared" si="1"/>
        <v>2960.5</v>
      </c>
      <c r="AI11" s="10">
        <f t="shared" si="2"/>
        <v>8764560.25</v>
      </c>
    </row>
    <row r="12" spans="1:35" x14ac:dyDescent="0.45">
      <c r="A12">
        <v>11</v>
      </c>
      <c r="B12" s="32">
        <v>42979</v>
      </c>
      <c r="C12" s="33">
        <v>2787</v>
      </c>
      <c r="D12" s="10"/>
      <c r="E12" s="10"/>
      <c r="F12" s="24"/>
      <c r="G12" s="34"/>
      <c r="H12" s="10"/>
      <c r="K12" s="27"/>
      <c r="AG12" s="10">
        <f t="shared" si="0"/>
        <v>2787</v>
      </c>
      <c r="AH12" s="10">
        <f t="shared" si="1"/>
        <v>2787</v>
      </c>
      <c r="AI12" s="10">
        <f t="shared" si="2"/>
        <v>7767369</v>
      </c>
    </row>
    <row r="13" spans="1:35" x14ac:dyDescent="0.45">
      <c r="A13">
        <v>12</v>
      </c>
      <c r="B13" s="32">
        <v>43009</v>
      </c>
      <c r="C13" s="33">
        <v>3018.3</v>
      </c>
      <c r="D13" s="10"/>
      <c r="E13" s="10"/>
      <c r="F13" s="24"/>
      <c r="G13" s="34"/>
      <c r="H13" s="10"/>
      <c r="K13" s="27"/>
      <c r="AG13" s="10">
        <f t="shared" si="0"/>
        <v>3018.3</v>
      </c>
      <c r="AH13" s="10">
        <f t="shared" si="1"/>
        <v>3018.3</v>
      </c>
      <c r="AI13" s="10">
        <f t="shared" si="2"/>
        <v>9110134.8900000006</v>
      </c>
    </row>
    <row r="14" spans="1:35" x14ac:dyDescent="0.45">
      <c r="A14">
        <v>13</v>
      </c>
      <c r="B14" s="32">
        <v>43040</v>
      </c>
      <c r="C14" s="33">
        <v>3006</v>
      </c>
      <c r="D14" s="10"/>
      <c r="E14" s="10"/>
      <c r="F14" s="24"/>
      <c r="G14" s="34"/>
      <c r="H14" s="10"/>
      <c r="K14" s="27"/>
      <c r="AG14" s="10">
        <f t="shared" si="0"/>
        <v>3006</v>
      </c>
      <c r="AH14" s="10">
        <f t="shared" si="1"/>
        <v>3006</v>
      </c>
      <c r="AI14" s="10">
        <f t="shared" si="2"/>
        <v>9036036</v>
      </c>
    </row>
    <row r="15" spans="1:35" x14ac:dyDescent="0.45">
      <c r="A15">
        <v>14</v>
      </c>
      <c r="B15" s="32">
        <v>43070</v>
      </c>
      <c r="C15" s="33">
        <v>3238.5</v>
      </c>
      <c r="D15" s="10"/>
      <c r="E15" s="10"/>
      <c r="F15" s="24"/>
      <c r="G15" s="34"/>
      <c r="H15" s="10"/>
      <c r="K15" s="27"/>
      <c r="AG15" s="10">
        <f t="shared" si="0"/>
        <v>3238.5</v>
      </c>
      <c r="AH15" s="10">
        <f t="shared" si="1"/>
        <v>3238.5</v>
      </c>
      <c r="AI15" s="10">
        <f t="shared" si="2"/>
        <v>10487882.25</v>
      </c>
    </row>
    <row r="16" spans="1:35" x14ac:dyDescent="0.45">
      <c r="A16">
        <v>15</v>
      </c>
      <c r="B16" s="32">
        <v>43101</v>
      </c>
      <c r="C16" s="33">
        <v>3074.1</v>
      </c>
      <c r="D16" s="10"/>
      <c r="E16" s="10"/>
      <c r="F16" s="24"/>
      <c r="G16" s="34"/>
      <c r="H16" s="10"/>
      <c r="K16" s="27"/>
      <c r="AG16" s="10">
        <f t="shared" si="0"/>
        <v>3074.1</v>
      </c>
      <c r="AH16" s="10">
        <f t="shared" si="1"/>
        <v>3074.1</v>
      </c>
      <c r="AI16" s="10">
        <f t="shared" si="2"/>
        <v>9450090.8099999987</v>
      </c>
    </row>
    <row r="17" spans="1:35" x14ac:dyDescent="0.45">
      <c r="A17">
        <v>16</v>
      </c>
      <c r="B17" s="32">
        <v>43132</v>
      </c>
      <c r="C17" s="33">
        <v>2793.3</v>
      </c>
      <c r="D17" s="10"/>
      <c r="E17" s="10"/>
      <c r="F17" s="24"/>
      <c r="G17" s="34"/>
      <c r="H17" s="10"/>
      <c r="K17" s="27"/>
      <c r="AG17" s="10">
        <f t="shared" si="0"/>
        <v>2793.3</v>
      </c>
      <c r="AH17" s="10">
        <f t="shared" si="1"/>
        <v>2793.3</v>
      </c>
      <c r="AI17" s="10">
        <f t="shared" si="2"/>
        <v>7802524.8900000006</v>
      </c>
    </row>
    <row r="18" spans="1:35" x14ac:dyDescent="0.45">
      <c r="A18">
        <v>17</v>
      </c>
      <c r="B18" s="32">
        <v>43160</v>
      </c>
      <c r="C18" s="33">
        <v>3058</v>
      </c>
      <c r="D18" s="10"/>
      <c r="E18" s="10"/>
      <c r="F18" s="24"/>
      <c r="G18" s="34"/>
      <c r="H18" s="10"/>
      <c r="K18" s="27"/>
      <c r="AG18" s="10">
        <f t="shared" si="0"/>
        <v>3058</v>
      </c>
      <c r="AH18" s="10">
        <f t="shared" si="1"/>
        <v>3058</v>
      </c>
      <c r="AI18" s="10">
        <f t="shared" si="2"/>
        <v>9351364</v>
      </c>
    </row>
    <row r="19" spans="1:35" x14ac:dyDescent="0.45">
      <c r="A19">
        <v>18</v>
      </c>
      <c r="B19" s="32">
        <v>43191</v>
      </c>
      <c r="C19" s="33">
        <v>2865.6</v>
      </c>
      <c r="D19" s="10"/>
      <c r="E19" s="10"/>
      <c r="F19" s="24"/>
      <c r="G19" s="34"/>
      <c r="H19" s="10"/>
      <c r="K19" s="27"/>
      <c r="AG19" s="10">
        <f t="shared" si="0"/>
        <v>2865.6</v>
      </c>
      <c r="AH19" s="10">
        <f t="shared" si="1"/>
        <v>2865.6</v>
      </c>
      <c r="AI19" s="10">
        <f t="shared" si="2"/>
        <v>8211663.3599999994</v>
      </c>
    </row>
    <row r="20" spans="1:35" x14ac:dyDescent="0.45">
      <c r="A20">
        <v>19</v>
      </c>
      <c r="B20" s="32">
        <v>43221</v>
      </c>
      <c r="C20" s="33">
        <v>3048.9</v>
      </c>
      <c r="D20" s="10"/>
      <c r="E20" s="10"/>
      <c r="F20" s="24"/>
      <c r="G20" s="7"/>
      <c r="H20" s="10"/>
      <c r="K20" s="27"/>
      <c r="AG20" s="10">
        <f t="shared" si="0"/>
        <v>3048.9</v>
      </c>
      <c r="AH20" s="10">
        <f t="shared" si="1"/>
        <v>3048.9</v>
      </c>
      <c r="AI20" s="10">
        <f t="shared" si="2"/>
        <v>9295791.2100000009</v>
      </c>
    </row>
    <row r="21" spans="1:35" x14ac:dyDescent="0.45">
      <c r="A21">
        <v>20</v>
      </c>
      <c r="B21" s="32">
        <v>43252</v>
      </c>
      <c r="C21" s="33">
        <v>2813</v>
      </c>
      <c r="D21" s="10"/>
      <c r="E21" s="10"/>
      <c r="F21" s="24"/>
      <c r="G21" s="7"/>
      <c r="H21" s="10"/>
      <c r="K21" s="27"/>
      <c r="AG21" s="10">
        <f t="shared" si="0"/>
        <v>2813</v>
      </c>
      <c r="AH21" s="10">
        <f t="shared" si="1"/>
        <v>2813</v>
      </c>
      <c r="AI21" s="10">
        <f t="shared" si="2"/>
        <v>7912969</v>
      </c>
    </row>
    <row r="22" spans="1:35" x14ac:dyDescent="0.45">
      <c r="A22">
        <v>21</v>
      </c>
      <c r="B22" s="32">
        <v>43282</v>
      </c>
      <c r="C22" s="33">
        <v>2980.9</v>
      </c>
      <c r="D22" s="10"/>
      <c r="E22" s="10"/>
      <c r="F22" s="24"/>
      <c r="G22" s="7"/>
      <c r="H22" s="10"/>
      <c r="K22" s="27"/>
      <c r="AG22" s="10">
        <f t="shared" si="0"/>
        <v>2980.9</v>
      </c>
      <c r="AH22" s="10">
        <f t="shared" si="1"/>
        <v>2980.9</v>
      </c>
      <c r="AI22" s="10">
        <f t="shared" si="2"/>
        <v>8885764.8100000005</v>
      </c>
    </row>
    <row r="23" spans="1:35" x14ac:dyDescent="0.45">
      <c r="A23">
        <v>22</v>
      </c>
      <c r="B23" s="32">
        <v>43313</v>
      </c>
      <c r="C23" s="33">
        <v>2994.2</v>
      </c>
      <c r="D23" s="10"/>
      <c r="E23" s="10"/>
      <c r="F23" s="24"/>
      <c r="G23" s="7"/>
      <c r="H23" s="10"/>
      <c r="K23" s="27"/>
      <c r="AG23" s="10">
        <f t="shared" si="0"/>
        <v>2994.2</v>
      </c>
      <c r="AH23" s="10">
        <f t="shared" si="1"/>
        <v>2994.2</v>
      </c>
      <c r="AI23" s="10">
        <f t="shared" si="2"/>
        <v>8965233.6399999987</v>
      </c>
    </row>
    <row r="24" spans="1:35" x14ac:dyDescent="0.45">
      <c r="A24">
        <v>23</v>
      </c>
      <c r="B24" s="32">
        <v>43344</v>
      </c>
      <c r="C24" s="33">
        <v>2922.5</v>
      </c>
      <c r="D24" s="10"/>
      <c r="E24" s="10"/>
      <c r="F24" s="24"/>
      <c r="G24" s="7"/>
      <c r="H24" s="10"/>
      <c r="K24" s="27"/>
      <c r="AG24" s="10">
        <f t="shared" si="0"/>
        <v>2922.5</v>
      </c>
      <c r="AH24" s="10">
        <f t="shared" si="1"/>
        <v>2922.5</v>
      </c>
      <c r="AI24" s="10">
        <f t="shared" si="2"/>
        <v>8541006.25</v>
      </c>
    </row>
    <row r="25" spans="1:35" x14ac:dyDescent="0.45">
      <c r="A25">
        <v>24</v>
      </c>
      <c r="B25" s="32">
        <v>43374</v>
      </c>
      <c r="C25" s="33">
        <v>3165.8</v>
      </c>
      <c r="D25" s="10"/>
      <c r="E25" s="10"/>
      <c r="F25" s="24"/>
      <c r="G25" s="7"/>
      <c r="H25" s="10"/>
      <c r="K25" s="27"/>
      <c r="AG25" s="10">
        <f t="shared" si="0"/>
        <v>3165.8</v>
      </c>
      <c r="AH25" s="10">
        <f t="shared" si="1"/>
        <v>3165.8</v>
      </c>
      <c r="AI25" s="10">
        <f t="shared" si="2"/>
        <v>10022289.640000001</v>
      </c>
    </row>
    <row r="26" spans="1:35" x14ac:dyDescent="0.45">
      <c r="A26">
        <v>25</v>
      </c>
      <c r="B26" s="32">
        <v>43405</v>
      </c>
      <c r="C26" s="33">
        <v>3075.7</v>
      </c>
      <c r="D26" s="10"/>
      <c r="E26" s="10"/>
      <c r="F26" s="24"/>
      <c r="G26" s="7"/>
      <c r="H26" s="10"/>
      <c r="K26" s="27"/>
      <c r="AG26" s="10">
        <f t="shared" si="0"/>
        <v>3075.7</v>
      </c>
      <c r="AH26" s="10">
        <f t="shared" si="1"/>
        <v>3075.7</v>
      </c>
      <c r="AI26" s="10">
        <f t="shared" si="2"/>
        <v>9459930.4899999984</v>
      </c>
    </row>
    <row r="27" spans="1:35" x14ac:dyDescent="0.45">
      <c r="A27">
        <v>26</v>
      </c>
      <c r="B27" s="32">
        <v>43435</v>
      </c>
      <c r="C27" s="33">
        <v>3413.6</v>
      </c>
      <c r="D27" s="10"/>
      <c r="E27" s="10"/>
      <c r="F27" s="24"/>
      <c r="G27" s="7"/>
      <c r="H27" s="10"/>
      <c r="K27" s="27"/>
      <c r="AG27" s="10">
        <f t="shared" si="0"/>
        <v>3413.6</v>
      </c>
      <c r="AH27" s="10">
        <f t="shared" si="1"/>
        <v>3413.6</v>
      </c>
      <c r="AI27" s="10">
        <f t="shared" si="2"/>
        <v>11652664.959999999</v>
      </c>
    </row>
    <row r="28" spans="1:35" x14ac:dyDescent="0.45">
      <c r="A28">
        <v>27</v>
      </c>
      <c r="B28" s="32">
        <v>43466</v>
      </c>
      <c r="C28" s="33">
        <v>3222.6</v>
      </c>
      <c r="D28" s="10"/>
      <c r="E28" s="10"/>
      <c r="F28" s="24"/>
      <c r="G28" s="7"/>
      <c r="H28" s="10"/>
      <c r="K28" s="27"/>
      <c r="AG28" s="10">
        <f t="shared" si="0"/>
        <v>3222.6</v>
      </c>
      <c r="AH28" s="10">
        <f t="shared" si="1"/>
        <v>3222.6</v>
      </c>
      <c r="AI28" s="10">
        <f t="shared" si="2"/>
        <v>10385150.76</v>
      </c>
    </row>
    <row r="29" spans="1:35" x14ac:dyDescent="0.45">
      <c r="A29">
        <v>28</v>
      </c>
      <c r="B29" s="32">
        <v>43497</v>
      </c>
      <c r="C29" s="33">
        <v>2884.3</v>
      </c>
      <c r="D29" s="10"/>
      <c r="E29" s="10"/>
      <c r="F29" s="24"/>
      <c r="G29" s="7"/>
      <c r="H29" s="10"/>
      <c r="K29" s="27"/>
      <c r="AG29" s="10">
        <f t="shared" si="0"/>
        <v>2884.3</v>
      </c>
      <c r="AH29" s="10">
        <f t="shared" si="1"/>
        <v>2884.3</v>
      </c>
      <c r="AI29" s="10">
        <f t="shared" si="2"/>
        <v>8319186.4900000012</v>
      </c>
    </row>
    <row r="30" spans="1:35" x14ac:dyDescent="0.45">
      <c r="A30">
        <v>29</v>
      </c>
      <c r="B30" s="32">
        <v>43525</v>
      </c>
      <c r="C30" s="33">
        <v>3077.1</v>
      </c>
      <c r="D30" s="10"/>
      <c r="E30" s="10"/>
      <c r="F30" s="24"/>
      <c r="G30" s="7"/>
      <c r="H30" s="10"/>
      <c r="K30" s="27"/>
      <c r="AG30" s="10">
        <f t="shared" si="0"/>
        <v>3077.1</v>
      </c>
      <c r="AH30" s="10">
        <f t="shared" si="1"/>
        <v>3077.1</v>
      </c>
      <c r="AI30" s="10">
        <f t="shared" si="2"/>
        <v>9468544.4100000001</v>
      </c>
    </row>
    <row r="31" spans="1:35" x14ac:dyDescent="0.45">
      <c r="A31">
        <v>30</v>
      </c>
      <c r="B31" s="32">
        <v>43556</v>
      </c>
      <c r="C31" s="33">
        <v>3104.8</v>
      </c>
      <c r="D31" s="10"/>
      <c r="E31" s="10"/>
      <c r="F31" s="24"/>
      <c r="G31" s="7"/>
      <c r="H31" s="10"/>
      <c r="K31" s="27"/>
      <c r="AG31" s="10">
        <f t="shared" si="0"/>
        <v>3104.8</v>
      </c>
      <c r="AH31" s="10">
        <f t="shared" si="1"/>
        <v>3104.8</v>
      </c>
      <c r="AI31" s="10">
        <f t="shared" si="2"/>
        <v>9639783.040000001</v>
      </c>
    </row>
    <row r="32" spans="1:35" x14ac:dyDescent="0.45">
      <c r="A32">
        <v>31</v>
      </c>
      <c r="B32" s="32">
        <v>43586</v>
      </c>
      <c r="C32" s="33">
        <v>3147.5</v>
      </c>
      <c r="D32" s="10"/>
      <c r="E32" s="10"/>
      <c r="F32" s="24"/>
      <c r="G32" s="7"/>
      <c r="H32" s="10"/>
      <c r="K32" s="27"/>
      <c r="AG32" s="10">
        <f t="shared" si="0"/>
        <v>3147.5</v>
      </c>
      <c r="AH32" s="10">
        <f t="shared" si="1"/>
        <v>3147.5</v>
      </c>
      <c r="AI32" s="10">
        <f t="shared" si="2"/>
        <v>9906756.25</v>
      </c>
    </row>
    <row r="33" spans="1:35" x14ac:dyDescent="0.45">
      <c r="A33">
        <v>32</v>
      </c>
      <c r="B33" s="32">
        <v>43617</v>
      </c>
      <c r="C33" s="33">
        <v>3002.4</v>
      </c>
      <c r="D33" s="10"/>
      <c r="E33" s="10"/>
      <c r="F33" s="24"/>
      <c r="G33" s="7"/>
      <c r="H33" s="10"/>
      <c r="K33" s="27"/>
      <c r="AG33" s="10">
        <f t="shared" si="0"/>
        <v>3002.4</v>
      </c>
      <c r="AH33" s="10">
        <f t="shared" si="1"/>
        <v>3002.4</v>
      </c>
      <c r="AI33" s="10">
        <f t="shared" si="2"/>
        <v>9014405.7599999998</v>
      </c>
    </row>
    <row r="34" spans="1:35" x14ac:dyDescent="0.45">
      <c r="A34">
        <v>33</v>
      </c>
      <c r="B34" s="32">
        <v>43647</v>
      </c>
      <c r="C34" s="33">
        <v>3207.6</v>
      </c>
      <c r="D34" s="10"/>
      <c r="E34" s="10"/>
      <c r="F34" s="24"/>
      <c r="G34" s="7"/>
      <c r="H34" s="10"/>
      <c r="K34" s="27"/>
      <c r="AG34" s="10">
        <f t="shared" si="0"/>
        <v>3207.6</v>
      </c>
      <c r="AH34" s="10">
        <f t="shared" si="1"/>
        <v>3207.6</v>
      </c>
      <c r="AI34" s="10">
        <f t="shared" si="2"/>
        <v>10288697.76</v>
      </c>
    </row>
    <row r="35" spans="1:35" x14ac:dyDescent="0.45">
      <c r="A35">
        <v>34</v>
      </c>
      <c r="B35" s="32">
        <v>43678</v>
      </c>
      <c r="C35" s="33">
        <v>3160.6</v>
      </c>
      <c r="D35" s="10"/>
      <c r="E35" s="10"/>
      <c r="F35" s="24"/>
      <c r="G35" s="7"/>
      <c r="H35" s="10"/>
      <c r="K35" s="27"/>
      <c r="AG35" s="10">
        <f t="shared" si="0"/>
        <v>3160.6</v>
      </c>
      <c r="AH35" s="10">
        <f t="shared" si="1"/>
        <v>3160.6</v>
      </c>
      <c r="AI35" s="10">
        <f t="shared" si="2"/>
        <v>9989392.3599999994</v>
      </c>
    </row>
    <row r="36" spans="1:35" x14ac:dyDescent="0.45">
      <c r="A36">
        <v>35</v>
      </c>
      <c r="B36" s="32">
        <v>43709</v>
      </c>
      <c r="C36" s="33">
        <v>3148.9</v>
      </c>
      <c r="D36" s="10"/>
      <c r="E36" s="10"/>
      <c r="F36" s="24"/>
      <c r="G36" s="7"/>
      <c r="H36" s="10"/>
      <c r="K36" s="27"/>
      <c r="AG36" s="10">
        <f t="shared" si="0"/>
        <v>3148.9</v>
      </c>
      <c r="AH36" s="10">
        <f t="shared" si="1"/>
        <v>3148.9</v>
      </c>
      <c r="AI36" s="10">
        <f t="shared" si="2"/>
        <v>9915571.2100000009</v>
      </c>
    </row>
    <row r="37" spans="1:35" x14ac:dyDescent="0.45">
      <c r="A37">
        <v>36</v>
      </c>
      <c r="B37" s="32">
        <v>43739</v>
      </c>
      <c r="C37" s="33">
        <v>3424.2</v>
      </c>
      <c r="D37" s="10"/>
      <c r="E37" s="10"/>
      <c r="F37" s="24"/>
      <c r="G37" s="7"/>
      <c r="H37" s="10"/>
      <c r="K37" s="27"/>
      <c r="AG37" s="10">
        <f t="shared" si="0"/>
        <v>3424.2</v>
      </c>
      <c r="AH37" s="10">
        <f t="shared" si="1"/>
        <v>3424.2</v>
      </c>
      <c r="AI37" s="10">
        <f t="shared" si="2"/>
        <v>11725145.639999999</v>
      </c>
    </row>
    <row r="38" spans="1:35" x14ac:dyDescent="0.45">
      <c r="A38">
        <v>37</v>
      </c>
      <c r="B38" s="32">
        <v>43770</v>
      </c>
      <c r="C38" s="33">
        <v>3233.3</v>
      </c>
      <c r="D38" s="10"/>
      <c r="E38" s="10"/>
      <c r="F38" s="24"/>
      <c r="G38" s="7"/>
      <c r="H38" s="10"/>
      <c r="K38" s="27"/>
      <c r="AG38" s="10">
        <f t="shared" si="0"/>
        <v>3233.3</v>
      </c>
      <c r="AH38" s="10">
        <f t="shared" si="1"/>
        <v>3233.3</v>
      </c>
      <c r="AI38" s="10">
        <f t="shared" si="2"/>
        <v>10454228.890000001</v>
      </c>
    </row>
    <row r="39" spans="1:35" x14ac:dyDescent="0.45">
      <c r="A39">
        <v>38</v>
      </c>
      <c r="B39" s="32">
        <v>43800</v>
      </c>
      <c r="C39" s="33">
        <v>3673.3</v>
      </c>
      <c r="D39" s="10"/>
      <c r="E39" s="10"/>
      <c r="F39" s="24"/>
      <c r="G39" s="7"/>
      <c r="H39" s="10"/>
      <c r="K39" s="27"/>
      <c r="AG39" s="10">
        <f t="shared" si="0"/>
        <v>3673.3</v>
      </c>
      <c r="AH39" s="10">
        <f t="shared" si="1"/>
        <v>3673.3</v>
      </c>
      <c r="AI39" s="10">
        <f t="shared" si="2"/>
        <v>13493132.890000001</v>
      </c>
    </row>
    <row r="40" spans="1:35" x14ac:dyDescent="0.45">
      <c r="A40">
        <v>39</v>
      </c>
      <c r="B40" s="32">
        <v>43831</v>
      </c>
      <c r="C40" s="33">
        <v>3444</v>
      </c>
      <c r="D40" s="10"/>
      <c r="E40" s="10"/>
      <c r="F40" s="24"/>
      <c r="G40" s="7"/>
      <c r="H40" s="10"/>
      <c r="K40" s="27"/>
      <c r="AG40" s="10">
        <f t="shared" si="0"/>
        <v>3444</v>
      </c>
      <c r="AH40" s="10">
        <f t="shared" si="1"/>
        <v>3444</v>
      </c>
      <c r="AI40" s="10">
        <f t="shared" si="2"/>
        <v>11861136</v>
      </c>
    </row>
    <row r="41" spans="1:35" x14ac:dyDescent="0.45">
      <c r="A41">
        <v>40</v>
      </c>
      <c r="B41" s="32">
        <v>43862</v>
      </c>
      <c r="C41" s="33">
        <v>3120.1</v>
      </c>
      <c r="D41" s="10"/>
      <c r="E41" s="10"/>
      <c r="F41" s="24"/>
      <c r="G41" s="7"/>
      <c r="H41" s="10"/>
      <c r="K41" s="27"/>
      <c r="AG41" s="10">
        <f t="shared" si="0"/>
        <v>3120.1</v>
      </c>
      <c r="AH41" s="10">
        <f t="shared" si="1"/>
        <v>3120.1</v>
      </c>
      <c r="AI41" s="10">
        <f t="shared" si="2"/>
        <v>9735024.0099999998</v>
      </c>
    </row>
    <row r="42" spans="1:35" x14ac:dyDescent="0.45">
      <c r="A42">
        <v>41</v>
      </c>
      <c r="B42" s="32">
        <v>43891</v>
      </c>
      <c r="C42" s="33">
        <v>3455.2</v>
      </c>
      <c r="D42" s="10"/>
      <c r="E42" s="10"/>
      <c r="F42" s="24"/>
      <c r="G42" s="7"/>
      <c r="H42" s="10"/>
      <c r="K42" s="27"/>
      <c r="AG42" s="10">
        <f t="shared" si="0"/>
        <v>3455.2</v>
      </c>
      <c r="AH42" s="10">
        <f t="shared" si="1"/>
        <v>3455.2</v>
      </c>
      <c r="AI42" s="10">
        <f t="shared" si="2"/>
        <v>11938407.039999999</v>
      </c>
    </row>
    <row r="43" spans="1:35" x14ac:dyDescent="0.45">
      <c r="A43">
        <v>42</v>
      </c>
      <c r="B43" s="32">
        <v>43922</v>
      </c>
      <c r="C43" s="33">
        <v>3295.1</v>
      </c>
      <c r="D43" s="10"/>
      <c r="E43" s="10"/>
      <c r="F43" s="24"/>
      <c r="G43" s="7"/>
      <c r="H43" s="10"/>
      <c r="K43" s="27"/>
      <c r="AG43" s="10">
        <f t="shared" si="0"/>
        <v>3295.1</v>
      </c>
      <c r="AH43" s="10">
        <f t="shared" si="1"/>
        <v>3295.1</v>
      </c>
      <c r="AI43" s="10">
        <f t="shared" si="2"/>
        <v>10857684.01</v>
      </c>
    </row>
    <row r="44" spans="1:35" x14ac:dyDescent="0.45">
      <c r="A44">
        <v>43</v>
      </c>
      <c r="B44" s="32">
        <v>43952</v>
      </c>
      <c r="C44" s="33">
        <v>3309.5</v>
      </c>
      <c r="H44" s="10"/>
      <c r="K44" s="27"/>
      <c r="AG44" s="10">
        <f t="shared" si="0"/>
        <v>3309.5</v>
      </c>
      <c r="AH44" s="10">
        <f t="shared" si="1"/>
        <v>3309.5</v>
      </c>
      <c r="AI44" s="10">
        <f t="shared" si="2"/>
        <v>10952790.25</v>
      </c>
    </row>
    <row r="45" spans="1:35" x14ac:dyDescent="0.45">
      <c r="A45">
        <v>44</v>
      </c>
      <c r="B45" s="32">
        <v>43983</v>
      </c>
      <c r="C45" s="33">
        <v>3209.5</v>
      </c>
      <c r="H45" s="10"/>
      <c r="K45" s="27"/>
      <c r="AG45" s="10">
        <f t="shared" si="0"/>
        <v>3209.5</v>
      </c>
      <c r="AH45" s="10">
        <f t="shared" si="1"/>
        <v>3209.5</v>
      </c>
      <c r="AI45" s="10">
        <f t="shared" si="2"/>
        <v>10300890.25</v>
      </c>
    </row>
    <row r="46" spans="1:35" x14ac:dyDescent="0.45">
      <c r="A46">
        <v>45</v>
      </c>
      <c r="B46" s="32">
        <v>44013</v>
      </c>
      <c r="C46" s="33">
        <v>3422</v>
      </c>
      <c r="F46" s="4"/>
      <c r="H46" s="10"/>
      <c r="K46" s="27"/>
      <c r="AG46" s="10">
        <f t="shared" si="0"/>
        <v>3422</v>
      </c>
      <c r="AH46" s="10">
        <f t="shared" si="1"/>
        <v>3422</v>
      </c>
      <c r="AI46" s="10">
        <f t="shared" si="2"/>
        <v>11710084</v>
      </c>
    </row>
    <row r="47" spans="1:35" x14ac:dyDescent="0.45">
      <c r="A47">
        <v>46</v>
      </c>
      <c r="B47" s="32">
        <v>44044</v>
      </c>
      <c r="C47" s="33">
        <v>3321.5</v>
      </c>
      <c r="F47" s="4"/>
      <c r="H47" s="10"/>
      <c r="K47" s="27"/>
      <c r="AG47" s="10">
        <f t="shared" si="0"/>
        <v>3321.5</v>
      </c>
      <c r="AH47" s="10">
        <f t="shared" si="1"/>
        <v>3321.5</v>
      </c>
      <c r="AI47" s="10">
        <f t="shared" si="2"/>
        <v>11032362.25</v>
      </c>
    </row>
    <row r="48" spans="1:35" x14ac:dyDescent="0.45">
      <c r="A48">
        <v>47</v>
      </c>
      <c r="B48" s="32">
        <v>44075</v>
      </c>
      <c r="C48" s="33">
        <v>3369.4</v>
      </c>
      <c r="F48" s="4"/>
      <c r="H48" s="10"/>
      <c r="K48" s="27"/>
      <c r="AG48" s="10">
        <f t="shared" si="0"/>
        <v>3369.4</v>
      </c>
      <c r="AH48" s="10">
        <f t="shared" si="1"/>
        <v>3369.4</v>
      </c>
      <c r="AI48" s="10">
        <f t="shared" si="2"/>
        <v>11352856.360000001</v>
      </c>
    </row>
    <row r="49" spans="1:35" x14ac:dyDescent="0.45">
      <c r="A49">
        <v>48</v>
      </c>
      <c r="B49" s="32">
        <v>44105</v>
      </c>
      <c r="C49" s="33">
        <v>3514.9</v>
      </c>
      <c r="H49" s="10"/>
      <c r="K49" s="27"/>
      <c r="AG49" s="10">
        <f t="shared" si="0"/>
        <v>3514.9</v>
      </c>
      <c r="AH49" s="10">
        <f t="shared" si="1"/>
        <v>3514.9</v>
      </c>
      <c r="AI49" s="10">
        <f t="shared" si="2"/>
        <v>12354522.01</v>
      </c>
    </row>
    <row r="50" spans="1:35" x14ac:dyDescent="0.45">
      <c r="A50" s="22">
        <v>49</v>
      </c>
      <c r="B50" s="32">
        <v>44136</v>
      </c>
      <c r="C50"/>
      <c r="H50" s="9"/>
    </row>
    <row r="51" spans="1:35" x14ac:dyDescent="0.45">
      <c r="A51" s="22">
        <v>50</v>
      </c>
      <c r="B51" s="32">
        <v>44166</v>
      </c>
      <c r="C51"/>
      <c r="H51" s="9"/>
      <c r="AH51" s="8">
        <f>AVERAGE(AH2:AH49)</f>
        <v>3096.4854166666669</v>
      </c>
      <c r="AI51" s="8">
        <f>AVERAGE(AI2:AI49)</f>
        <v>9641087.5414583329</v>
      </c>
    </row>
    <row r="52" spans="1:35" x14ac:dyDescent="0.45">
      <c r="A52" s="22">
        <v>51</v>
      </c>
      <c r="B52" s="32">
        <v>44197</v>
      </c>
      <c r="C52"/>
      <c r="H52" s="9"/>
      <c r="AH52" s="12" t="s">
        <v>3</v>
      </c>
      <c r="AI52" s="12" t="s">
        <v>4</v>
      </c>
    </row>
    <row r="53" spans="1:35" x14ac:dyDescent="0.45">
      <c r="A53" s="22">
        <v>52</v>
      </c>
      <c r="B53" s="32">
        <v>44228</v>
      </c>
      <c r="C53"/>
      <c r="H53" s="9"/>
    </row>
    <row r="54" spans="1:35" x14ac:dyDescent="0.45">
      <c r="A54" s="22">
        <v>53</v>
      </c>
      <c r="B54" s="32">
        <v>44256</v>
      </c>
      <c r="C54"/>
      <c r="H54" s="9"/>
    </row>
    <row r="55" spans="1:35" x14ac:dyDescent="0.45">
      <c r="A55" s="22">
        <v>54</v>
      </c>
      <c r="B55" s="32">
        <v>44287</v>
      </c>
      <c r="C55"/>
      <c r="H55" s="9"/>
    </row>
    <row r="56" spans="1:35" x14ac:dyDescent="0.45">
      <c r="A56" s="22">
        <v>55</v>
      </c>
      <c r="B56" s="32">
        <v>44317</v>
      </c>
      <c r="C56"/>
      <c r="H56" s="9"/>
    </row>
    <row r="57" spans="1:35" x14ac:dyDescent="0.45">
      <c r="A57" s="22">
        <v>56</v>
      </c>
      <c r="B57" s="32">
        <v>44348</v>
      </c>
      <c r="C57"/>
      <c r="H57" s="9"/>
    </row>
    <row r="58" spans="1:35" x14ac:dyDescent="0.45">
      <c r="A58" s="22">
        <v>57</v>
      </c>
      <c r="B58" s="32">
        <v>44378</v>
      </c>
      <c r="C58"/>
      <c r="H58" s="9"/>
    </row>
    <row r="59" spans="1:35" x14ac:dyDescent="0.45">
      <c r="A59" s="22">
        <v>58</v>
      </c>
      <c r="B59" s="32">
        <v>44409</v>
      </c>
      <c r="C59"/>
      <c r="H59" s="9"/>
    </row>
    <row r="60" spans="1:35" x14ac:dyDescent="0.45">
      <c r="A60" s="22">
        <v>59</v>
      </c>
      <c r="B60" s="32">
        <v>44440</v>
      </c>
      <c r="C60"/>
      <c r="H60" s="9"/>
    </row>
    <row r="61" spans="1:35" x14ac:dyDescent="0.45">
      <c r="A61" s="22">
        <v>60</v>
      </c>
      <c r="B61" s="32">
        <v>44470</v>
      </c>
      <c r="C61"/>
      <c r="H61" s="9"/>
    </row>
    <row r="63" spans="1:35" x14ac:dyDescent="0.45">
      <c r="E63" s="14"/>
      <c r="F63" s="14"/>
      <c r="G63" s="14"/>
      <c r="H63" s="14"/>
    </row>
    <row r="64" spans="1:35" x14ac:dyDescent="0.45">
      <c r="E64" s="14"/>
      <c r="F64" s="13"/>
      <c r="G64" s="14"/>
      <c r="H64" s="14"/>
    </row>
    <row r="65" spans="5:8" x14ac:dyDescent="0.45">
      <c r="E65" s="14"/>
      <c r="F65" s="14"/>
      <c r="G65" s="14"/>
      <c r="H65" s="14"/>
    </row>
    <row r="66" spans="5:8" x14ac:dyDescent="0.45">
      <c r="E66" s="14"/>
      <c r="F66" s="14"/>
      <c r="G66" s="14"/>
      <c r="H66" s="14"/>
    </row>
    <row r="67" spans="5:8" x14ac:dyDescent="0.45">
      <c r="E67" s="14"/>
      <c r="F67" s="14"/>
      <c r="G67" s="14"/>
      <c r="H67" s="14"/>
    </row>
    <row r="68" spans="5:8" x14ac:dyDescent="0.45">
      <c r="E68" s="14"/>
      <c r="F68" s="14"/>
      <c r="G68" s="14"/>
      <c r="H68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1"/>
  <sheetViews>
    <sheetView workbookViewId="0">
      <selection activeCell="J2" sqref="J2:J49"/>
    </sheetView>
  </sheetViews>
  <sheetFormatPr defaultRowHeight="14.25" x14ac:dyDescent="0.45"/>
  <cols>
    <col min="4" max="4" width="11.796875" bestFit="1" customWidth="1"/>
    <col min="5" max="5" width="11.46484375" customWidth="1"/>
    <col min="6" max="6" width="14.59765625" customWidth="1"/>
    <col min="7" max="8" width="11.796875" bestFit="1" customWidth="1"/>
    <col min="9" max="9" width="14.33203125" bestFit="1" customWidth="1"/>
    <col min="10" max="10" width="15.06640625" bestFit="1" customWidth="1"/>
    <col min="11" max="11" width="11.796875" bestFit="1" customWidth="1"/>
    <col min="12" max="12" width="12.46484375" bestFit="1" customWidth="1"/>
    <col min="13" max="15" width="11.796875" bestFit="1" customWidth="1"/>
  </cols>
  <sheetData>
    <row r="1" spans="1:15" x14ac:dyDescent="0.45">
      <c r="A1" s="12" t="s">
        <v>0</v>
      </c>
      <c r="B1" s="12" t="s">
        <v>1</v>
      </c>
      <c r="C1" s="12" t="s">
        <v>15</v>
      </c>
      <c r="D1" s="16" t="s">
        <v>29</v>
      </c>
      <c r="E1" s="16" t="s">
        <v>30</v>
      </c>
      <c r="F1" s="16" t="s">
        <v>6</v>
      </c>
      <c r="G1" s="16" t="s">
        <v>7</v>
      </c>
      <c r="H1" s="16" t="s">
        <v>8</v>
      </c>
      <c r="I1" s="16" t="s">
        <v>9</v>
      </c>
      <c r="J1" s="16" t="s">
        <v>10</v>
      </c>
      <c r="K1" s="16" t="s">
        <v>11</v>
      </c>
      <c r="L1" s="16" t="s">
        <v>2</v>
      </c>
      <c r="M1" s="16" t="s">
        <v>12</v>
      </c>
      <c r="N1" s="16" t="s">
        <v>13</v>
      </c>
      <c r="O1" s="16" t="s">
        <v>14</v>
      </c>
    </row>
    <row r="2" spans="1:15" x14ac:dyDescent="0.45">
      <c r="A2">
        <v>1</v>
      </c>
      <c r="B2" s="17">
        <v>41944</v>
      </c>
      <c r="C2" s="18">
        <v>2837.3</v>
      </c>
      <c r="H2" s="8">
        <f>C2/$G$14</f>
        <v>2828.3993709135589</v>
      </c>
      <c r="I2" s="8">
        <v>2828.3993709135589</v>
      </c>
      <c r="J2" s="21">
        <v>2774.2838561888898</v>
      </c>
      <c r="K2" s="8">
        <f>$G$14*J2</f>
        <v>2783.014190327121</v>
      </c>
      <c r="L2" s="8">
        <f>C2-K2</f>
        <v>54.285809672879168</v>
      </c>
      <c r="M2" s="8">
        <f>ABS(L2)</f>
        <v>54.285809672879168</v>
      </c>
      <c r="N2" s="8">
        <f>M2^2</f>
        <v>2946.9491318400615</v>
      </c>
      <c r="O2" s="6">
        <f>M2/C2*100</f>
        <v>1.9132911455566619</v>
      </c>
    </row>
    <row r="3" spans="1:15" x14ac:dyDescent="0.45">
      <c r="A3">
        <v>2</v>
      </c>
      <c r="B3" s="17">
        <v>41974</v>
      </c>
      <c r="C3" s="18">
        <v>3189.9</v>
      </c>
      <c r="H3" s="8">
        <f>C3/$G$15</f>
        <v>2882.5192380380417</v>
      </c>
      <c r="I3" s="8">
        <v>2882.5192380380417</v>
      </c>
      <c r="J3" s="21">
        <v>2787.94340838062</v>
      </c>
      <c r="K3" s="8">
        <f>$G$15*J3</f>
        <v>3085.238967718547</v>
      </c>
      <c r="L3" s="8">
        <f t="shared" ref="L3:L49" si="0">C3-K3</f>
        <v>104.66103228145312</v>
      </c>
      <c r="M3" s="8">
        <f t="shared" ref="M3:M49" si="1">ABS(L3)</f>
        <v>104.66103228145312</v>
      </c>
      <c r="N3" s="8">
        <f t="shared" ref="N3:N49" si="2">M3^2</f>
        <v>10953.931678219371</v>
      </c>
      <c r="O3" s="6">
        <f t="shared" ref="O3:O49" si="3">M3/C3*100</f>
        <v>3.2810129559375878</v>
      </c>
    </row>
    <row r="4" spans="1:15" x14ac:dyDescent="0.45">
      <c r="A4">
        <v>3</v>
      </c>
      <c r="B4" s="17">
        <v>42005</v>
      </c>
      <c r="C4" s="18">
        <v>2768.8</v>
      </c>
      <c r="F4" s="13" t="s">
        <v>11</v>
      </c>
      <c r="G4" s="14"/>
      <c r="H4" s="8">
        <f>C4/$G$16</f>
        <v>2664.0183981627747</v>
      </c>
      <c r="I4" s="8">
        <v>2664.0183981627747</v>
      </c>
      <c r="J4" s="21">
        <v>2801.6029605723502</v>
      </c>
      <c r="K4" s="8">
        <f>$G$16*J4</f>
        <v>2911.7960606361989</v>
      </c>
      <c r="L4" s="8">
        <f t="shared" si="0"/>
        <v>-142.99606063619876</v>
      </c>
      <c r="M4" s="8">
        <f t="shared" si="1"/>
        <v>142.99606063619876</v>
      </c>
      <c r="N4" s="8">
        <f t="shared" si="2"/>
        <v>20447.873357471435</v>
      </c>
      <c r="O4" s="6">
        <f t="shared" si="3"/>
        <v>5.1645500085307265</v>
      </c>
    </row>
    <row r="5" spans="1:15" x14ac:dyDescent="0.45">
      <c r="A5">
        <v>4</v>
      </c>
      <c r="B5" s="17">
        <v>42036</v>
      </c>
      <c r="C5" s="18">
        <v>2761.1</v>
      </c>
      <c r="F5" s="2" t="s">
        <v>28</v>
      </c>
      <c r="H5" s="8">
        <f>C5/$G$17</f>
        <v>2953.6445860510221</v>
      </c>
      <c r="I5" s="8">
        <v>2953.6445860510221</v>
      </c>
      <c r="J5" s="21">
        <v>2815.2625127640799</v>
      </c>
      <c r="K5" s="8">
        <f>$G$17*J5</f>
        <v>2631.7388898796316</v>
      </c>
      <c r="L5" s="8">
        <f t="shared" si="0"/>
        <v>129.36111012036827</v>
      </c>
      <c r="M5" s="8">
        <f t="shared" si="1"/>
        <v>129.36111012036827</v>
      </c>
      <c r="N5" s="8">
        <f t="shared" si="2"/>
        <v>16734.296811574044</v>
      </c>
      <c r="O5" s="6">
        <f t="shared" si="3"/>
        <v>4.6851294817416349</v>
      </c>
    </row>
    <row r="6" spans="1:15" x14ac:dyDescent="0.45">
      <c r="A6">
        <v>5</v>
      </c>
      <c r="B6" s="17">
        <v>42064</v>
      </c>
      <c r="C6" s="18">
        <v>2872.3</v>
      </c>
      <c r="H6" s="8">
        <f>C6/$G$18</f>
        <v>2831.1762865333139</v>
      </c>
      <c r="I6" s="8">
        <v>2831.1762865333139</v>
      </c>
      <c r="J6" s="21">
        <v>2828.9220649558101</v>
      </c>
      <c r="K6" s="8">
        <f>$G$18*J6</f>
        <v>2870.0130351550829</v>
      </c>
      <c r="L6" s="8">
        <f t="shared" si="0"/>
        <v>2.2869648449172928</v>
      </c>
      <c r="M6" s="8">
        <f t="shared" si="1"/>
        <v>2.2869648449172928</v>
      </c>
      <c r="N6" s="8">
        <f t="shared" si="2"/>
        <v>5.2302082018875771</v>
      </c>
      <c r="O6" s="6">
        <f t="shared" si="3"/>
        <v>7.9621378160961348E-2</v>
      </c>
    </row>
    <row r="7" spans="1:15" x14ac:dyDescent="0.45">
      <c r="A7">
        <v>6</v>
      </c>
      <c r="B7" s="17">
        <v>42095</v>
      </c>
      <c r="C7" s="18">
        <v>2752.5</v>
      </c>
      <c r="D7" s="8">
        <f>AVERAGE(C2:C13)</f>
        <v>2869.4500000000003</v>
      </c>
      <c r="H7" s="8">
        <f>C7/$G$19</f>
        <v>2822.0672501975318</v>
      </c>
      <c r="I7" s="8">
        <v>2822.0672501975318</v>
      </c>
      <c r="J7" s="21">
        <v>2842.5816171475399</v>
      </c>
      <c r="K7" s="8">
        <f>$G$19*J7</f>
        <v>2772.5086638707653</v>
      </c>
      <c r="L7" s="8">
        <f t="shared" si="0"/>
        <v>-20.008663870765304</v>
      </c>
      <c r="M7" s="8">
        <f t="shared" si="1"/>
        <v>20.008663870765304</v>
      </c>
      <c r="N7" s="8">
        <f t="shared" si="2"/>
        <v>400.34662989326881</v>
      </c>
      <c r="O7" s="6">
        <f t="shared" si="3"/>
        <v>0.72692693445105561</v>
      </c>
    </row>
    <row r="8" spans="1:15" x14ac:dyDescent="0.45">
      <c r="A8">
        <v>7</v>
      </c>
      <c r="B8" s="17">
        <v>42125</v>
      </c>
      <c r="C8" s="18">
        <v>2912.4</v>
      </c>
      <c r="D8" s="8">
        <f>AVERAGE(C3:C14)</f>
        <v>2883.5083333333337</v>
      </c>
      <c r="E8" s="8">
        <f>AVERAGE(D7:D8)</f>
        <v>2876.479166666667</v>
      </c>
      <c r="F8" s="7">
        <f>C8/E8</f>
        <v>1.0124877780272468</v>
      </c>
      <c r="G8" s="15">
        <f>AVERAGE(F8,F20,F32)</f>
        <v>1.0080724478949381</v>
      </c>
      <c r="H8" s="8">
        <f>C8/$G$8</f>
        <v>2889.0780678330098</v>
      </c>
      <c r="I8" s="8">
        <v>2889.0780678330098</v>
      </c>
      <c r="J8" s="21">
        <v>2856.2411693392701</v>
      </c>
      <c r="K8" s="8">
        <f>$G$8*J8</f>
        <v>2879.2980273541384</v>
      </c>
      <c r="L8" s="8">
        <f t="shared" si="0"/>
        <v>33.101972645861679</v>
      </c>
      <c r="M8" s="8">
        <f t="shared" si="1"/>
        <v>33.101972645861679</v>
      </c>
      <c r="N8" s="8">
        <f t="shared" si="2"/>
        <v>1095.7405930473749</v>
      </c>
      <c r="O8" s="6">
        <f t="shared" si="3"/>
        <v>1.1365874414868038</v>
      </c>
    </row>
    <row r="9" spans="1:15" x14ac:dyDescent="0.45">
      <c r="A9">
        <v>8</v>
      </c>
      <c r="B9" s="17">
        <v>42156</v>
      </c>
      <c r="C9" s="18">
        <v>2740.6</v>
      </c>
      <c r="D9" s="8">
        <f t="shared" ref="D9:D42" si="4">AVERAGE(C4:C15)</f>
        <v>2887.5583333333329</v>
      </c>
      <c r="E9" s="8">
        <f t="shared" ref="E9:E43" si="5">AVERAGE(D8:D9)</f>
        <v>2885.5333333333333</v>
      </c>
      <c r="F9" s="7">
        <f t="shared" ref="F9:F43" si="6">C9/E9</f>
        <v>0.94977242797403139</v>
      </c>
      <c r="G9" s="15">
        <f>AVERAGE(F9,F21,F33)</f>
        <v>0.94286858016654806</v>
      </c>
      <c r="H9" s="8">
        <f>C9/$G$9</f>
        <v>2906.6617104961765</v>
      </c>
      <c r="I9" s="8">
        <v>2906.6617104961765</v>
      </c>
      <c r="J9" s="21">
        <v>2869.9007215309998</v>
      </c>
      <c r="K9" s="8">
        <f>$G$9*J9</f>
        <v>2705.9392185288857</v>
      </c>
      <c r="L9" s="8">
        <f t="shared" si="0"/>
        <v>34.660781471114205</v>
      </c>
      <c r="M9" s="8">
        <f t="shared" si="1"/>
        <v>34.660781471114205</v>
      </c>
      <c r="N9" s="8">
        <f t="shared" si="2"/>
        <v>1201.3697721883339</v>
      </c>
      <c r="O9" s="6">
        <f t="shared" si="3"/>
        <v>1.2647150795852808</v>
      </c>
    </row>
    <row r="10" spans="1:15" x14ac:dyDescent="0.45">
      <c r="A10">
        <v>9</v>
      </c>
      <c r="B10" s="17">
        <v>42186</v>
      </c>
      <c r="C10" s="18">
        <v>2832.7</v>
      </c>
      <c r="D10" s="8">
        <f t="shared" si="4"/>
        <v>2913</v>
      </c>
      <c r="E10" s="8">
        <f t="shared" si="5"/>
        <v>2900.2791666666662</v>
      </c>
      <c r="F10" s="7">
        <f t="shared" si="6"/>
        <v>0.97669908212858825</v>
      </c>
      <c r="G10" s="15">
        <f t="shared" ref="G10:G18" si="7">AVERAGE(F10,F22,F34)</f>
        <v>0.98837112064243338</v>
      </c>
      <c r="H10" s="8">
        <f>C10/$G$10</f>
        <v>2866.028702011009</v>
      </c>
      <c r="I10" s="8">
        <v>2866.028702011009</v>
      </c>
      <c r="J10" s="21">
        <v>2883.56027372273</v>
      </c>
      <c r="K10" s="8">
        <f>$G$10*J10</f>
        <v>2850.0276991793367</v>
      </c>
      <c r="L10" s="8">
        <f t="shared" si="0"/>
        <v>-17.327699179336832</v>
      </c>
      <c r="M10" s="8">
        <f t="shared" si="1"/>
        <v>17.327699179336832</v>
      </c>
      <c r="N10" s="8">
        <f t="shared" si="2"/>
        <v>300.24915884959034</v>
      </c>
      <c r="O10" s="6">
        <f t="shared" si="3"/>
        <v>0.61170258690778534</v>
      </c>
    </row>
    <row r="11" spans="1:15" x14ac:dyDescent="0.45">
      <c r="A11">
        <v>10</v>
      </c>
      <c r="B11" s="17">
        <v>42217</v>
      </c>
      <c r="C11" s="18">
        <v>2960.5</v>
      </c>
      <c r="D11" s="8">
        <f t="shared" si="4"/>
        <v>2915.6833333333329</v>
      </c>
      <c r="E11" s="8">
        <f t="shared" si="5"/>
        <v>2914.3416666666662</v>
      </c>
      <c r="F11" s="7">
        <f t="shared" si="6"/>
        <v>1.0158383397050794</v>
      </c>
      <c r="G11" s="15">
        <f t="shared" si="7"/>
        <v>0.9949530630881368</v>
      </c>
      <c r="H11" s="8">
        <f>C11/$G$11</f>
        <v>2975.5172478299587</v>
      </c>
      <c r="I11" s="8">
        <v>2975.5172478299587</v>
      </c>
      <c r="J11" s="21">
        <v>2897.2198259144602</v>
      </c>
      <c r="K11" s="8">
        <f>$G$11*J11</f>
        <v>2882.5977402332705</v>
      </c>
      <c r="L11" s="8">
        <f t="shared" si="0"/>
        <v>77.902259766729458</v>
      </c>
      <c r="M11" s="8">
        <f t="shared" si="1"/>
        <v>77.902259766729458</v>
      </c>
      <c r="N11" s="8">
        <f t="shared" si="2"/>
        <v>6068.7620767629951</v>
      </c>
      <c r="O11" s="6">
        <f t="shared" si="3"/>
        <v>2.6313886089082743</v>
      </c>
    </row>
    <row r="12" spans="1:15" x14ac:dyDescent="0.45">
      <c r="A12">
        <v>11</v>
      </c>
      <c r="B12" s="17">
        <v>42248</v>
      </c>
      <c r="C12" s="18">
        <v>2787</v>
      </c>
      <c r="D12" s="8">
        <f t="shared" si="4"/>
        <v>2931.1583333333328</v>
      </c>
      <c r="E12" s="8">
        <f t="shared" si="5"/>
        <v>2923.4208333333327</v>
      </c>
      <c r="F12" s="7">
        <f t="shared" si="6"/>
        <v>0.95333520518912651</v>
      </c>
      <c r="G12" s="15">
        <f t="shared" si="7"/>
        <v>0.9619719384070704</v>
      </c>
      <c r="H12" s="8">
        <f>C12/$G$12</f>
        <v>2897.1739078116916</v>
      </c>
      <c r="I12" s="8">
        <v>2897.1739078116916</v>
      </c>
      <c r="J12" s="21">
        <v>2910.87937810619</v>
      </c>
      <c r="K12" s="8">
        <f>$G$12*J12</f>
        <v>2800.1842778259793</v>
      </c>
      <c r="L12" s="8">
        <f t="shared" si="0"/>
        <v>-13.184277825979279</v>
      </c>
      <c r="M12" s="8">
        <f t="shared" si="1"/>
        <v>13.184277825979279</v>
      </c>
      <c r="N12" s="8">
        <f t="shared" si="2"/>
        <v>173.8251817926089</v>
      </c>
      <c r="O12" s="6">
        <f t="shared" si="3"/>
        <v>0.47306343114385641</v>
      </c>
    </row>
    <row r="13" spans="1:15" x14ac:dyDescent="0.45">
      <c r="A13">
        <v>12</v>
      </c>
      <c r="B13" s="17">
        <v>42278</v>
      </c>
      <c r="C13" s="18">
        <v>3018.3</v>
      </c>
      <c r="D13" s="8">
        <f t="shared" si="4"/>
        <v>2940.5833333333335</v>
      </c>
      <c r="E13" s="8">
        <f t="shared" si="5"/>
        <v>2935.8708333333334</v>
      </c>
      <c r="F13" s="7">
        <f t="shared" si="6"/>
        <v>1.0280765644492194</v>
      </c>
      <c r="G13" s="15">
        <f t="shared" si="7"/>
        <v>1.038090724319803</v>
      </c>
      <c r="H13" s="8">
        <f>C13/$G$13</f>
        <v>2907.5493396569041</v>
      </c>
      <c r="I13" s="8">
        <v>2907.5493396569041</v>
      </c>
      <c r="J13" s="21">
        <v>2924.5389302979202</v>
      </c>
      <c r="K13" s="8">
        <f>$G$13*J13</f>
        <v>3035.9367364544296</v>
      </c>
      <c r="L13" s="8">
        <f t="shared" si="0"/>
        <v>-17.636736454429411</v>
      </c>
      <c r="M13" s="8">
        <f t="shared" si="1"/>
        <v>17.636736454429411</v>
      </c>
      <c r="N13" s="8">
        <f t="shared" si="2"/>
        <v>311.0544727629993</v>
      </c>
      <c r="O13" s="6">
        <f t="shared" si="3"/>
        <v>0.58432682153627569</v>
      </c>
    </row>
    <row r="14" spans="1:15" x14ac:dyDescent="0.45">
      <c r="A14">
        <v>13</v>
      </c>
      <c r="B14" s="17">
        <v>42309</v>
      </c>
      <c r="C14" s="18">
        <v>3006</v>
      </c>
      <c r="D14" s="8">
        <f t="shared" si="4"/>
        <v>2951.9583333333326</v>
      </c>
      <c r="E14" s="8">
        <f t="shared" si="5"/>
        <v>2946.270833333333</v>
      </c>
      <c r="F14" s="7">
        <f t="shared" si="6"/>
        <v>1.0202728024833654</v>
      </c>
      <c r="G14" s="15">
        <f t="shared" si="7"/>
        <v>1.0031468784705486</v>
      </c>
      <c r="H14" s="8">
        <f>C14/$G$14</f>
        <v>2996.5701578846642</v>
      </c>
      <c r="I14" s="8">
        <v>2996.5701578846642</v>
      </c>
      <c r="J14" s="21">
        <v>2938.1984824896499</v>
      </c>
      <c r="K14" s="8">
        <f>$G$14*J14</f>
        <v>2947.4446360363954</v>
      </c>
      <c r="L14" s="8">
        <f t="shared" si="0"/>
        <v>58.555363963604577</v>
      </c>
      <c r="M14" s="8">
        <f t="shared" si="1"/>
        <v>58.555363963604577</v>
      </c>
      <c r="N14" s="8">
        <f t="shared" si="2"/>
        <v>3428.7306489102016</v>
      </c>
      <c r="O14" s="6">
        <f t="shared" si="3"/>
        <v>1.9479495663208442</v>
      </c>
    </row>
    <row r="15" spans="1:15" x14ac:dyDescent="0.45">
      <c r="A15">
        <v>14</v>
      </c>
      <c r="B15" s="17">
        <v>42339</v>
      </c>
      <c r="C15" s="18">
        <v>3238.5</v>
      </c>
      <c r="D15" s="8">
        <f t="shared" si="4"/>
        <v>2957.9916666666663</v>
      </c>
      <c r="E15" s="8">
        <f t="shared" si="5"/>
        <v>2954.9749999999995</v>
      </c>
      <c r="F15" s="7">
        <f t="shared" si="6"/>
        <v>1.095948358277143</v>
      </c>
      <c r="G15" s="15">
        <f t="shared" si="7"/>
        <v>1.1066361528158175</v>
      </c>
      <c r="H15" s="8">
        <f>C15/$G$15</f>
        <v>2926.4361115979177</v>
      </c>
      <c r="I15" s="8">
        <v>2926.4361115979177</v>
      </c>
      <c r="J15" s="21">
        <v>2951.8580346813801</v>
      </c>
      <c r="K15" s="8">
        <f>$G$15*J15</f>
        <v>3266.6328191582625</v>
      </c>
      <c r="L15" s="8">
        <f t="shared" si="0"/>
        <v>-28.132819158262464</v>
      </c>
      <c r="M15" s="8">
        <f t="shared" si="1"/>
        <v>28.132819158262464</v>
      </c>
      <c r="N15" s="8">
        <f t="shared" si="2"/>
        <v>791.45551379149958</v>
      </c>
      <c r="O15" s="6">
        <f t="shared" si="3"/>
        <v>0.86869906309286604</v>
      </c>
    </row>
    <row r="16" spans="1:15" x14ac:dyDescent="0.45">
      <c r="A16">
        <v>15</v>
      </c>
      <c r="B16" s="17">
        <v>42370</v>
      </c>
      <c r="C16" s="18">
        <v>3074.1</v>
      </c>
      <c r="D16" s="8">
        <f t="shared" si="4"/>
        <v>2970.3416666666667</v>
      </c>
      <c r="E16" s="8">
        <f t="shared" si="5"/>
        <v>2964.1666666666665</v>
      </c>
      <c r="F16" s="7">
        <f t="shared" si="6"/>
        <v>1.0370874332302502</v>
      </c>
      <c r="G16" s="15">
        <f t="shared" si="7"/>
        <v>1.0393321614856292</v>
      </c>
      <c r="H16" s="8">
        <f>C16/$G$16</f>
        <v>2957.7647203814595</v>
      </c>
      <c r="I16" s="8">
        <v>2957.7647203814595</v>
      </c>
      <c r="J16" s="21">
        <v>2965.5175868731098</v>
      </c>
      <c r="K16" s="8">
        <f>$G$16*J16</f>
        <v>3082.1578034884765</v>
      </c>
      <c r="L16" s="8">
        <f t="shared" si="0"/>
        <v>-8.0578034884765657</v>
      </c>
      <c r="M16" s="8">
        <f t="shared" si="1"/>
        <v>8.0578034884765657</v>
      </c>
      <c r="N16" s="8">
        <f t="shared" si="2"/>
        <v>64.928197058905113</v>
      </c>
      <c r="O16" s="6">
        <f t="shared" si="3"/>
        <v>0.26211910765676349</v>
      </c>
    </row>
    <row r="17" spans="1:15" x14ac:dyDescent="0.45">
      <c r="A17">
        <v>16</v>
      </c>
      <c r="B17" s="17">
        <v>42401</v>
      </c>
      <c r="C17" s="18">
        <v>2793.3</v>
      </c>
      <c r="D17" s="8">
        <f t="shared" si="4"/>
        <v>2973.15</v>
      </c>
      <c r="E17" s="8">
        <f t="shared" si="5"/>
        <v>2971.7458333333334</v>
      </c>
      <c r="F17" s="7">
        <f>C17/E17</f>
        <v>0.93995252510098581</v>
      </c>
      <c r="G17" s="15">
        <f t="shared" si="7"/>
        <v>0.93481118650485595</v>
      </c>
      <c r="H17" s="8">
        <f>C17/$G$17</f>
        <v>2988.0900446258088</v>
      </c>
      <c r="I17" s="8">
        <v>2988.0900446258088</v>
      </c>
      <c r="J17" s="21">
        <v>2979.17713906484</v>
      </c>
      <c r="K17" s="8">
        <f>$G$17*J17</f>
        <v>2784.9681161773456</v>
      </c>
      <c r="L17" s="8">
        <f t="shared" si="0"/>
        <v>8.3318838226546177</v>
      </c>
      <c r="M17" s="8">
        <f t="shared" si="1"/>
        <v>8.3318838226546177</v>
      </c>
      <c r="N17" s="8">
        <f t="shared" si="2"/>
        <v>69.420288034213726</v>
      </c>
      <c r="O17" s="6">
        <f t="shared" si="3"/>
        <v>0.29828102325760275</v>
      </c>
    </row>
    <row r="18" spans="1:15" x14ac:dyDescent="0.45">
      <c r="A18">
        <v>17</v>
      </c>
      <c r="B18" s="17">
        <v>42430</v>
      </c>
      <c r="C18" s="18">
        <v>3058</v>
      </c>
      <c r="D18" s="8">
        <f t="shared" si="4"/>
        <v>2984.4416666666671</v>
      </c>
      <c r="E18" s="8">
        <f t="shared" si="5"/>
        <v>2978.7958333333336</v>
      </c>
      <c r="F18" s="7">
        <f t="shared" si="6"/>
        <v>1.0265893237060277</v>
      </c>
      <c r="G18" s="15">
        <f t="shared" si="7"/>
        <v>1.0145253100848202</v>
      </c>
      <c r="H18" s="8">
        <f>C18/$G$18</f>
        <v>3014.2175553454981</v>
      </c>
      <c r="I18" s="8">
        <v>3014.2175553454981</v>
      </c>
      <c r="J18" s="21">
        <v>2992.8366912565698</v>
      </c>
      <c r="K18" s="8">
        <f>$G$18*J18</f>
        <v>3036.3085722302985</v>
      </c>
      <c r="L18" s="8">
        <f t="shared" si="0"/>
        <v>21.691427769701477</v>
      </c>
      <c r="M18" s="8">
        <f t="shared" si="1"/>
        <v>21.691427769701477</v>
      </c>
      <c r="N18" s="8">
        <f t="shared" si="2"/>
        <v>470.51803868817638</v>
      </c>
      <c r="O18" s="6">
        <f t="shared" si="3"/>
        <v>0.70933380541862256</v>
      </c>
    </row>
    <row r="19" spans="1:15" x14ac:dyDescent="0.45">
      <c r="A19">
        <v>18</v>
      </c>
      <c r="B19" s="17">
        <v>42461</v>
      </c>
      <c r="C19" s="18">
        <v>2865.6</v>
      </c>
      <c r="D19" s="8">
        <f t="shared" si="4"/>
        <v>2996.7333333333336</v>
      </c>
      <c r="E19" s="8">
        <f t="shared" si="5"/>
        <v>2990.5875000000005</v>
      </c>
      <c r="F19" s="7">
        <f t="shared" si="6"/>
        <v>0.95820637249369878</v>
      </c>
      <c r="G19" s="15">
        <f>AVERAGE(F19,F31,F43)</f>
        <v>0.97534883330910616</v>
      </c>
      <c r="H19" s="8">
        <f>C19/$G$19</f>
        <v>2938.0257628214522</v>
      </c>
      <c r="I19" s="8">
        <v>2938.0257628214522</v>
      </c>
      <c r="J19" s="21">
        <v>3006.4962434483</v>
      </c>
      <c r="K19" s="8">
        <f>$G$19*J19</f>
        <v>2932.3826033955097</v>
      </c>
      <c r="L19" s="8">
        <f t="shared" si="0"/>
        <v>-66.782603395509796</v>
      </c>
      <c r="M19" s="8">
        <f t="shared" si="1"/>
        <v>66.782603395509796</v>
      </c>
      <c r="N19" s="8">
        <f t="shared" si="2"/>
        <v>4459.9161162819564</v>
      </c>
      <c r="O19" s="6">
        <f t="shared" si="3"/>
        <v>2.3304928599773103</v>
      </c>
    </row>
    <row r="20" spans="1:15" x14ac:dyDescent="0.45">
      <c r="A20">
        <v>19</v>
      </c>
      <c r="B20" s="17">
        <v>42491</v>
      </c>
      <c r="C20" s="18">
        <v>3048.9</v>
      </c>
      <c r="D20" s="8">
        <f t="shared" si="4"/>
        <v>3002.5416666666665</v>
      </c>
      <c r="E20" s="8">
        <f t="shared" si="5"/>
        <v>2999.6374999999998</v>
      </c>
      <c r="F20" s="7">
        <f t="shared" si="6"/>
        <v>1.0164228177571457</v>
      </c>
      <c r="G20" s="7"/>
      <c r="H20" s="8">
        <f t="shared" ref="H20" si="8">C20/$G$8</f>
        <v>3024.4850024090315</v>
      </c>
      <c r="I20" s="8">
        <v>3024.4850024090315</v>
      </c>
      <c r="J20" s="21">
        <v>3020.1557956400302</v>
      </c>
      <c r="K20" s="8">
        <f t="shared" ref="K20" si="9">$G$8*J20</f>
        <v>3044.5358459349295</v>
      </c>
      <c r="L20" s="8">
        <f t="shared" si="0"/>
        <v>4.3641540650705792</v>
      </c>
      <c r="M20" s="8">
        <f t="shared" si="1"/>
        <v>4.3641540650705792</v>
      </c>
      <c r="N20" s="8">
        <f t="shared" si="2"/>
        <v>19.045840703672063</v>
      </c>
      <c r="O20" s="6">
        <f t="shared" si="3"/>
        <v>0.14313864229953685</v>
      </c>
    </row>
    <row r="21" spans="1:15" x14ac:dyDescent="0.45">
      <c r="A21">
        <v>20</v>
      </c>
      <c r="B21" s="17">
        <v>42522</v>
      </c>
      <c r="C21" s="18">
        <v>2813</v>
      </c>
      <c r="D21" s="8">
        <f t="shared" si="4"/>
        <v>3017.1333333333332</v>
      </c>
      <c r="E21" s="8">
        <f t="shared" si="5"/>
        <v>3009.8374999999996</v>
      </c>
      <c r="F21" s="7">
        <f t="shared" si="6"/>
        <v>0.93460195110201139</v>
      </c>
      <c r="G21" s="7"/>
      <c r="H21" s="8">
        <f t="shared" ref="H21" si="10">C21/$G$9</f>
        <v>2983.4486578215519</v>
      </c>
      <c r="I21" s="8">
        <v>2983.4486578215519</v>
      </c>
      <c r="J21" s="21">
        <v>3033.8153478317599</v>
      </c>
      <c r="K21" s="8">
        <f t="shared" ref="K21" si="11">$G$9*J21</f>
        <v>2860.4891694976136</v>
      </c>
      <c r="L21" s="8">
        <f t="shared" si="0"/>
        <v>-47.489169497613602</v>
      </c>
      <c r="M21" s="8">
        <f t="shared" si="1"/>
        <v>47.489169497613602</v>
      </c>
      <c r="N21" s="8">
        <f t="shared" si="2"/>
        <v>2255.221219573074</v>
      </c>
      <c r="O21" s="6">
        <f t="shared" si="3"/>
        <v>1.6882036792610595</v>
      </c>
    </row>
    <row r="22" spans="1:15" x14ac:dyDescent="0.45">
      <c r="A22">
        <v>21</v>
      </c>
      <c r="B22" s="17">
        <v>42552</v>
      </c>
      <c r="C22" s="18">
        <v>2980.9</v>
      </c>
      <c r="D22" s="8">
        <f t="shared" si="4"/>
        <v>3029.5083333333332</v>
      </c>
      <c r="E22" s="8">
        <f t="shared" si="5"/>
        <v>3023.3208333333332</v>
      </c>
      <c r="F22" s="7">
        <f t="shared" si="6"/>
        <v>0.98596879535058723</v>
      </c>
      <c r="G22" s="7"/>
      <c r="H22" s="8">
        <f t="shared" ref="H22" si="12">C22/$G$10</f>
        <v>3015.972378940452</v>
      </c>
      <c r="I22" s="8">
        <v>3015.972378940452</v>
      </c>
      <c r="J22" s="21">
        <v>3047.4749000234901</v>
      </c>
      <c r="K22" s="8">
        <f t="shared" ref="K22" si="13">$G$10*J22</f>
        <v>3012.0361820659045</v>
      </c>
      <c r="L22" s="8">
        <f t="shared" si="0"/>
        <v>-31.13618206590445</v>
      </c>
      <c r="M22" s="8">
        <f t="shared" si="1"/>
        <v>31.13618206590445</v>
      </c>
      <c r="N22" s="8">
        <f t="shared" si="2"/>
        <v>969.46183364114984</v>
      </c>
      <c r="O22" s="6">
        <f t="shared" si="3"/>
        <v>1.0445228644337095</v>
      </c>
    </row>
    <row r="23" spans="1:15" x14ac:dyDescent="0.45">
      <c r="A23">
        <v>22</v>
      </c>
      <c r="B23" s="17">
        <v>42583</v>
      </c>
      <c r="C23" s="18">
        <v>2994.2</v>
      </c>
      <c r="D23" s="8">
        <f t="shared" si="4"/>
        <v>3037.0916666666667</v>
      </c>
      <c r="E23" s="8">
        <f t="shared" si="5"/>
        <v>3033.3</v>
      </c>
      <c r="F23" s="7">
        <f t="shared" si="6"/>
        <v>0.98710974845877419</v>
      </c>
      <c r="G23" s="7"/>
      <c r="H23" s="8">
        <f t="shared" ref="H23" si="14">C23/$G$11</f>
        <v>3009.3881923500967</v>
      </c>
      <c r="I23" s="8">
        <v>3009.3881923500967</v>
      </c>
      <c r="J23" s="21">
        <v>3061.1344522152199</v>
      </c>
      <c r="K23" s="8">
        <f t="shared" ref="K23" si="15">$G$11*J23</f>
        <v>3045.6850997561587</v>
      </c>
      <c r="L23" s="8">
        <f t="shared" si="0"/>
        <v>-51.485099756158888</v>
      </c>
      <c r="M23" s="8">
        <f t="shared" si="1"/>
        <v>51.485099756158888</v>
      </c>
      <c r="N23" s="8">
        <f t="shared" si="2"/>
        <v>2650.7154969016319</v>
      </c>
      <c r="O23" s="6">
        <f t="shared" si="3"/>
        <v>1.719494347610677</v>
      </c>
    </row>
    <row r="24" spans="1:15" x14ac:dyDescent="0.45">
      <c r="A24">
        <v>23</v>
      </c>
      <c r="B24" s="17">
        <v>42614</v>
      </c>
      <c r="C24" s="18">
        <v>2922.5</v>
      </c>
      <c r="D24" s="8">
        <f t="shared" si="4"/>
        <v>3038.6833333333329</v>
      </c>
      <c r="E24" s="8">
        <f t="shared" si="5"/>
        <v>3037.8874999999998</v>
      </c>
      <c r="F24" s="7">
        <f t="shared" si="6"/>
        <v>0.96201719122251894</v>
      </c>
      <c r="G24" s="7"/>
      <c r="H24" s="8">
        <f t="shared" ref="H24" si="16">C24/$G$12</f>
        <v>3038.0304074559272</v>
      </c>
      <c r="I24" s="8">
        <v>3038.0304074559272</v>
      </c>
      <c r="J24" s="21">
        <v>3074.7940044069501</v>
      </c>
      <c r="K24" s="8">
        <f t="shared" ref="K24" si="17">$G$12*J24</f>
        <v>2957.8655486217917</v>
      </c>
      <c r="L24" s="8">
        <f t="shared" si="0"/>
        <v>-35.365548621791731</v>
      </c>
      <c r="M24" s="8">
        <f t="shared" si="1"/>
        <v>35.365548621791731</v>
      </c>
      <c r="N24" s="8">
        <f t="shared" si="2"/>
        <v>1250.722029320315</v>
      </c>
      <c r="O24" s="6">
        <f t="shared" si="3"/>
        <v>1.2101128698645589</v>
      </c>
    </row>
    <row r="25" spans="1:15" x14ac:dyDescent="0.45">
      <c r="A25">
        <v>24</v>
      </c>
      <c r="B25" s="17">
        <v>42644</v>
      </c>
      <c r="C25" s="18">
        <v>3165.8</v>
      </c>
      <c r="D25" s="8">
        <f t="shared" si="4"/>
        <v>3058.6166666666668</v>
      </c>
      <c r="E25" s="8">
        <f t="shared" si="5"/>
        <v>3048.6499999999996</v>
      </c>
      <c r="F25" s="7">
        <f t="shared" si="6"/>
        <v>1.038426844668952</v>
      </c>
      <c r="G25" s="7"/>
      <c r="H25" s="8">
        <f t="shared" ref="H25" si="18">C25/$G$13</f>
        <v>3049.637113436645</v>
      </c>
      <c r="I25" s="8">
        <v>3049.637113436645</v>
      </c>
      <c r="J25" s="21">
        <v>3088.4535565986798</v>
      </c>
      <c r="K25" s="8">
        <f t="shared" ref="K25" si="19">$G$13*J25</f>
        <v>3206.094989597595</v>
      </c>
      <c r="L25" s="8">
        <f t="shared" si="0"/>
        <v>-40.294989597594849</v>
      </c>
      <c r="M25" s="8">
        <f t="shared" si="1"/>
        <v>40.294989597594849</v>
      </c>
      <c r="N25" s="8">
        <f t="shared" si="2"/>
        <v>1623.686186670277</v>
      </c>
      <c r="O25" s="6">
        <f t="shared" si="3"/>
        <v>1.2728217069175201</v>
      </c>
    </row>
    <row r="26" spans="1:15" x14ac:dyDescent="0.45">
      <c r="A26">
        <v>25</v>
      </c>
      <c r="B26" s="17">
        <v>42675</v>
      </c>
      <c r="C26" s="18">
        <v>3075.7</v>
      </c>
      <c r="D26" s="8">
        <f t="shared" si="4"/>
        <v>3066.8333333333326</v>
      </c>
      <c r="E26" s="8">
        <f t="shared" si="5"/>
        <v>3062.7249999999995</v>
      </c>
      <c r="F26" s="7">
        <f t="shared" si="6"/>
        <v>1.0042364234464407</v>
      </c>
      <c r="G26" s="7"/>
      <c r="H26" s="8">
        <f t="shared" ref="H26" si="20">C26/$G$14</f>
        <v>3066.0515085182506</v>
      </c>
      <c r="I26" s="8">
        <v>3066.0515085182506</v>
      </c>
      <c r="J26" s="21">
        <v>3102.11310879042</v>
      </c>
      <c r="K26" s="8">
        <f t="shared" ref="K26" si="21">$G$14*J26</f>
        <v>3111.8750817456794</v>
      </c>
      <c r="L26" s="8">
        <f t="shared" si="0"/>
        <v>-36.175081745679563</v>
      </c>
      <c r="M26" s="8">
        <f t="shared" si="1"/>
        <v>36.175081745679563</v>
      </c>
      <c r="N26" s="8">
        <f t="shared" si="2"/>
        <v>1308.6365393065987</v>
      </c>
      <c r="O26" s="6">
        <f t="shared" si="3"/>
        <v>1.1761576794121522</v>
      </c>
    </row>
    <row r="27" spans="1:15" x14ac:dyDescent="0.45">
      <c r="A27">
        <v>26</v>
      </c>
      <c r="B27" s="17">
        <v>42705</v>
      </c>
      <c r="C27" s="18">
        <v>3413.6</v>
      </c>
      <c r="D27" s="8">
        <f t="shared" si="4"/>
        <v>3082.6166666666668</v>
      </c>
      <c r="E27" s="8">
        <f t="shared" si="5"/>
        <v>3074.7249999999995</v>
      </c>
      <c r="F27" s="7">
        <f t="shared" si="6"/>
        <v>1.1102131084893774</v>
      </c>
      <c r="G27" s="7"/>
      <c r="H27" s="8">
        <f t="shared" ref="H27" si="22">C27/$G$15</f>
        <v>3084.6633659257841</v>
      </c>
      <c r="I27" s="8">
        <v>3084.6633659257841</v>
      </c>
      <c r="J27" s="21">
        <v>3115.7726609821402</v>
      </c>
      <c r="K27" s="8">
        <f t="shared" ref="K27" si="23">$G$15*J27</f>
        <v>3448.026670597978</v>
      </c>
      <c r="L27" s="8">
        <f t="shared" si="0"/>
        <v>-34.426670597978045</v>
      </c>
      <c r="M27" s="8">
        <f t="shared" si="1"/>
        <v>34.426670597978045</v>
      </c>
      <c r="N27" s="8">
        <f t="shared" si="2"/>
        <v>1185.195648461686</v>
      </c>
      <c r="O27" s="6">
        <f t="shared" si="3"/>
        <v>1.0085150749349088</v>
      </c>
    </row>
    <row r="28" spans="1:15" x14ac:dyDescent="0.45">
      <c r="A28">
        <v>27</v>
      </c>
      <c r="B28" s="17">
        <v>42736</v>
      </c>
      <c r="C28" s="18">
        <v>3222.6</v>
      </c>
      <c r="D28" s="8">
        <f t="shared" si="4"/>
        <v>3101.5083333333332</v>
      </c>
      <c r="E28" s="8">
        <f t="shared" si="5"/>
        <v>3092.0625</v>
      </c>
      <c r="F28" s="7">
        <f t="shared" si="6"/>
        <v>1.0422169668303922</v>
      </c>
      <c r="G28" s="7"/>
      <c r="H28" s="8">
        <f t="shared" ref="H28" si="24">C28/$G$16</f>
        <v>3100.644932793758</v>
      </c>
      <c r="I28" s="8">
        <v>3100.644932793758</v>
      </c>
      <c r="J28" s="21">
        <v>3129.43221317388</v>
      </c>
      <c r="K28" s="8">
        <f t="shared" ref="K28" si="25">$G$16*J28</f>
        <v>3252.5195463407649</v>
      </c>
      <c r="L28" s="8">
        <f t="shared" si="0"/>
        <v>-29.91954634076501</v>
      </c>
      <c r="M28" s="8">
        <f t="shared" si="1"/>
        <v>29.91954634076501</v>
      </c>
      <c r="N28" s="8">
        <f t="shared" si="2"/>
        <v>895.17925323718487</v>
      </c>
      <c r="O28" s="6">
        <f t="shared" si="3"/>
        <v>0.92842879478573226</v>
      </c>
    </row>
    <row r="29" spans="1:15" x14ac:dyDescent="0.45">
      <c r="A29">
        <v>28</v>
      </c>
      <c r="B29" s="17">
        <v>42767</v>
      </c>
      <c r="C29" s="18">
        <v>2884.3</v>
      </c>
      <c r="D29" s="8">
        <f t="shared" si="4"/>
        <v>3115.375</v>
      </c>
      <c r="E29" s="8">
        <f t="shared" si="5"/>
        <v>3108.4416666666666</v>
      </c>
      <c r="F29" s="7">
        <f t="shared" si="6"/>
        <v>0.92789259355572062</v>
      </c>
      <c r="G29" s="7"/>
      <c r="H29" s="8">
        <f t="shared" ref="H29" si="26">C29/$G$17</f>
        <v>3085.4359058154228</v>
      </c>
      <c r="I29" s="8">
        <v>3085.4359058154228</v>
      </c>
      <c r="J29" s="21">
        <v>3143.0917653656102</v>
      </c>
      <c r="K29" s="8">
        <f t="shared" ref="K29" si="27">$G$17*J29</f>
        <v>2938.1973424750681</v>
      </c>
      <c r="L29" s="8">
        <f t="shared" si="0"/>
        <v>-53.897342475067944</v>
      </c>
      <c r="M29" s="8">
        <f t="shared" si="1"/>
        <v>53.897342475067944</v>
      </c>
      <c r="N29" s="8">
        <f t="shared" si="2"/>
        <v>2904.9235258747631</v>
      </c>
      <c r="O29" s="6">
        <f t="shared" si="3"/>
        <v>1.8686455110448963</v>
      </c>
    </row>
    <row r="30" spans="1:15" x14ac:dyDescent="0.45">
      <c r="A30">
        <v>29</v>
      </c>
      <c r="B30" s="17">
        <v>42795</v>
      </c>
      <c r="C30" s="18">
        <v>3077.1</v>
      </c>
      <c r="D30" s="8">
        <f t="shared" si="4"/>
        <v>3134.2416666666668</v>
      </c>
      <c r="E30" s="8">
        <f t="shared" si="5"/>
        <v>3124.8083333333334</v>
      </c>
      <c r="F30" s="7">
        <f t="shared" si="6"/>
        <v>0.98473239692034442</v>
      </c>
      <c r="G30" s="7"/>
      <c r="H30" s="8">
        <f t="shared" ref="H30" si="28">C30/$G$18</f>
        <v>3033.0440940332346</v>
      </c>
      <c r="I30" s="8">
        <v>3033.0440940332346</v>
      </c>
      <c r="J30" s="21">
        <v>3156.7513175573399</v>
      </c>
      <c r="K30" s="8">
        <f t="shared" ref="K30" si="29">$G$18*J30</f>
        <v>3202.6041093055251</v>
      </c>
      <c r="L30" s="8">
        <f t="shared" si="0"/>
        <v>-125.50410930552516</v>
      </c>
      <c r="M30" s="8">
        <f t="shared" si="1"/>
        <v>125.50410930552516</v>
      </c>
      <c r="N30" s="8">
        <f t="shared" si="2"/>
        <v>15751.281452573208</v>
      </c>
      <c r="O30" s="6">
        <f t="shared" si="3"/>
        <v>4.0786490301103369</v>
      </c>
    </row>
    <row r="31" spans="1:15" x14ac:dyDescent="0.45">
      <c r="A31">
        <v>30</v>
      </c>
      <c r="B31" s="17">
        <v>42826</v>
      </c>
      <c r="C31" s="18">
        <v>3104.8</v>
      </c>
      <c r="D31" s="8">
        <f t="shared" si="4"/>
        <v>3155.7749999999996</v>
      </c>
      <c r="E31" s="8">
        <f t="shared" si="5"/>
        <v>3145.0083333333332</v>
      </c>
      <c r="F31" s="7">
        <f t="shared" si="6"/>
        <v>0.98721519020882309</v>
      </c>
      <c r="G31" s="7"/>
      <c r="H31" s="8">
        <f>C31/$G$19</f>
        <v>3183.2713527387091</v>
      </c>
      <c r="I31" s="8">
        <v>3183.2713527387091</v>
      </c>
      <c r="J31" s="21">
        <v>3170.4108697490701</v>
      </c>
      <c r="K31" s="8">
        <f t="shared" ref="K31" si="30">$G$19*J31</f>
        <v>3092.2565429202641</v>
      </c>
      <c r="L31" s="8">
        <f t="shared" si="0"/>
        <v>12.543457079736072</v>
      </c>
      <c r="M31" s="8">
        <f t="shared" si="1"/>
        <v>12.543457079736072</v>
      </c>
      <c r="N31" s="8">
        <f t="shared" si="2"/>
        <v>157.33831551118098</v>
      </c>
      <c r="O31" s="6">
        <f t="shared" si="3"/>
        <v>0.4040020961007495</v>
      </c>
    </row>
    <row r="32" spans="1:15" x14ac:dyDescent="0.45">
      <c r="A32">
        <v>31</v>
      </c>
      <c r="B32" s="17">
        <v>42856</v>
      </c>
      <c r="C32" s="18">
        <v>3147.5</v>
      </c>
      <c r="D32" s="8">
        <f t="shared" si="4"/>
        <v>3168.9083333333333</v>
      </c>
      <c r="E32" s="8">
        <f t="shared" si="5"/>
        <v>3162.3416666666662</v>
      </c>
      <c r="F32" s="7">
        <f t="shared" si="6"/>
        <v>0.99530674790042206</v>
      </c>
      <c r="G32" s="7"/>
      <c r="H32" s="8">
        <f t="shared" ref="H32" si="31">C32/$G$8</f>
        <v>3122.2954328060696</v>
      </c>
      <c r="I32" s="8">
        <v>3122.2954328060696</v>
      </c>
      <c r="J32" s="21">
        <v>3184.0704219407999</v>
      </c>
      <c r="K32" s="8">
        <f t="shared" ref="K32" si="32">$G$8*J32</f>
        <v>3209.7736645157306</v>
      </c>
      <c r="L32" s="8">
        <f t="shared" si="0"/>
        <v>-62.273664515730616</v>
      </c>
      <c r="M32" s="8">
        <f t="shared" si="1"/>
        <v>62.273664515730616</v>
      </c>
      <c r="N32" s="8">
        <f t="shared" si="2"/>
        <v>3878.0092922177664</v>
      </c>
      <c r="O32" s="6">
        <f t="shared" si="3"/>
        <v>1.9785119782599083</v>
      </c>
    </row>
    <row r="33" spans="1:15" x14ac:dyDescent="0.45">
      <c r="A33">
        <v>32</v>
      </c>
      <c r="B33" s="17">
        <v>42887</v>
      </c>
      <c r="C33" s="18">
        <v>3002.4</v>
      </c>
      <c r="D33" s="8">
        <f t="shared" si="4"/>
        <v>3190.5500000000006</v>
      </c>
      <c r="E33" s="8">
        <f t="shared" si="5"/>
        <v>3179.729166666667</v>
      </c>
      <c r="F33" s="7">
        <f t="shared" si="6"/>
        <v>0.94423136142360131</v>
      </c>
      <c r="G33" s="7"/>
      <c r="H33" s="8">
        <f t="shared" ref="H33" si="33">C33/$G$9</f>
        <v>3184.3250089738453</v>
      </c>
      <c r="I33" s="8">
        <v>3184.3250089738453</v>
      </c>
      <c r="J33" s="21">
        <v>3197.7299741325301</v>
      </c>
      <c r="K33" s="8">
        <f t="shared" ref="K33" si="34">$G$9*J33</f>
        <v>3015.0391204663511</v>
      </c>
      <c r="L33" s="8">
        <f t="shared" si="0"/>
        <v>-12.63912046635096</v>
      </c>
      <c r="M33" s="8">
        <f t="shared" si="1"/>
        <v>12.63912046635096</v>
      </c>
      <c r="N33" s="8">
        <f t="shared" si="2"/>
        <v>159.74736616293171</v>
      </c>
      <c r="O33" s="6">
        <f t="shared" si="3"/>
        <v>0.42096724175163064</v>
      </c>
    </row>
    <row r="34" spans="1:15" x14ac:dyDescent="0.45">
      <c r="A34">
        <v>33</v>
      </c>
      <c r="B34" s="17">
        <v>42917</v>
      </c>
      <c r="C34" s="18">
        <v>3207.6</v>
      </c>
      <c r="D34" s="8">
        <f t="shared" si="4"/>
        <v>3209</v>
      </c>
      <c r="E34" s="8">
        <f t="shared" si="5"/>
        <v>3199.7750000000005</v>
      </c>
      <c r="F34" s="7">
        <f t="shared" si="6"/>
        <v>1.002445484448125</v>
      </c>
      <c r="G34" s="7"/>
      <c r="H34" s="8">
        <f t="shared" ref="H34" si="35">C34/$G$10</f>
        <v>3245.33966342024</v>
      </c>
      <c r="I34" s="8">
        <v>3245.33966342024</v>
      </c>
      <c r="J34" s="21">
        <v>3211.3895263242598</v>
      </c>
      <c r="K34" s="8">
        <f t="shared" ref="K34" si="36">$G$10*J34</f>
        <v>3174.044664952482</v>
      </c>
      <c r="L34" s="8">
        <f t="shared" si="0"/>
        <v>33.555335047517929</v>
      </c>
      <c r="M34" s="8">
        <f t="shared" si="1"/>
        <v>33.555335047517929</v>
      </c>
      <c r="N34" s="8">
        <f t="shared" si="2"/>
        <v>1125.960510151185</v>
      </c>
      <c r="O34" s="6">
        <f t="shared" si="3"/>
        <v>1.0461196859807311</v>
      </c>
    </row>
    <row r="35" spans="1:15" x14ac:dyDescent="0.45">
      <c r="A35">
        <v>34</v>
      </c>
      <c r="B35" s="17">
        <v>42948</v>
      </c>
      <c r="C35" s="18">
        <v>3160.6</v>
      </c>
      <c r="D35" s="8">
        <f t="shared" si="4"/>
        <v>3228.6499999999996</v>
      </c>
      <c r="E35" s="8">
        <f t="shared" si="5"/>
        <v>3218.8249999999998</v>
      </c>
      <c r="F35" s="7">
        <f t="shared" si="6"/>
        <v>0.9819111011005569</v>
      </c>
      <c r="G35" s="7"/>
      <c r="H35" s="8">
        <f t="shared" ref="H35" si="37">C35/$G$11</f>
        <v>3176.6322626216406</v>
      </c>
      <c r="I35" s="8">
        <v>3176.6322626216406</v>
      </c>
      <c r="J35" s="21">
        <v>3225.04907851599</v>
      </c>
      <c r="K35" s="8">
        <f t="shared" ref="K35" si="38">$G$11*J35</f>
        <v>3208.7724592790573</v>
      </c>
      <c r="L35" s="8">
        <f t="shared" si="0"/>
        <v>-48.172459279057421</v>
      </c>
      <c r="M35" s="8">
        <f t="shared" si="1"/>
        <v>48.172459279057421</v>
      </c>
      <c r="N35" s="8">
        <f t="shared" si="2"/>
        <v>2320.5858329924454</v>
      </c>
      <c r="O35" s="6">
        <f t="shared" si="3"/>
        <v>1.5241555172770176</v>
      </c>
    </row>
    <row r="36" spans="1:15" x14ac:dyDescent="0.45">
      <c r="A36">
        <v>35</v>
      </c>
      <c r="B36" s="17">
        <v>42979</v>
      </c>
      <c r="C36" s="18">
        <v>3148.9</v>
      </c>
      <c r="D36" s="8">
        <f t="shared" si="4"/>
        <v>3260.1583333333333</v>
      </c>
      <c r="E36" s="8">
        <f t="shared" si="5"/>
        <v>3244.4041666666662</v>
      </c>
      <c r="F36" s="7">
        <f t="shared" si="6"/>
        <v>0.97056341880956587</v>
      </c>
      <c r="G36" s="7"/>
      <c r="H36" s="8">
        <f t="shared" ref="H36" si="39">C36/$G$12</f>
        <v>3273.3803079685094</v>
      </c>
      <c r="I36" s="8">
        <v>3273.3803079685094</v>
      </c>
      <c r="J36" s="21">
        <v>3238.7086307077202</v>
      </c>
      <c r="K36" s="8">
        <f t="shared" ref="K36" si="40">$G$12*J36</f>
        <v>3115.5468194176142</v>
      </c>
      <c r="L36" s="8">
        <f t="shared" si="0"/>
        <v>33.353180582385903</v>
      </c>
      <c r="M36" s="8">
        <f t="shared" si="1"/>
        <v>33.353180582385903</v>
      </c>
      <c r="N36" s="8">
        <f t="shared" si="2"/>
        <v>1112.434654961244</v>
      </c>
      <c r="O36" s="6">
        <f t="shared" si="3"/>
        <v>1.0592010093170918</v>
      </c>
    </row>
    <row r="37" spans="1:15" x14ac:dyDescent="0.45">
      <c r="A37">
        <v>36</v>
      </c>
      <c r="B37" s="17">
        <v>43009</v>
      </c>
      <c r="C37" s="18">
        <v>3424.2</v>
      </c>
      <c r="D37" s="8">
        <f t="shared" si="4"/>
        <v>3276.0166666666664</v>
      </c>
      <c r="E37" s="8">
        <f t="shared" si="5"/>
        <v>3268.0874999999996</v>
      </c>
      <c r="F37" s="7">
        <f t="shared" si="6"/>
        <v>1.0477687638412374</v>
      </c>
      <c r="G37" s="7"/>
      <c r="H37" s="8">
        <f t="shared" ref="H37" si="41">C37/$G$13</f>
        <v>3298.5556269599342</v>
      </c>
      <c r="I37" s="8">
        <v>3298.5556269599342</v>
      </c>
      <c r="J37" s="21">
        <v>3252.3681828994499</v>
      </c>
      <c r="K37" s="8">
        <f t="shared" ref="K37" si="42">$G$13*J37</f>
        <v>3376.2532427407714</v>
      </c>
      <c r="L37" s="8">
        <f t="shared" si="0"/>
        <v>47.946757259228434</v>
      </c>
      <c r="M37" s="8">
        <f t="shared" si="1"/>
        <v>47.946757259228434</v>
      </c>
      <c r="N37" s="8">
        <f t="shared" si="2"/>
        <v>2298.8915316753746</v>
      </c>
      <c r="O37" s="6">
        <f t="shared" si="3"/>
        <v>1.4002323830158414</v>
      </c>
    </row>
    <row r="38" spans="1:15" x14ac:dyDescent="0.45">
      <c r="A38">
        <v>37</v>
      </c>
      <c r="B38" s="17">
        <v>43040</v>
      </c>
      <c r="C38" s="18">
        <v>3233.3</v>
      </c>
      <c r="D38" s="8">
        <f t="shared" si="4"/>
        <v>3289.5166666666664</v>
      </c>
      <c r="E38" s="8">
        <f t="shared" si="5"/>
        <v>3282.7666666666664</v>
      </c>
      <c r="F38" s="7">
        <f t="shared" si="6"/>
        <v>0.98493140948183966</v>
      </c>
      <c r="G38" s="7"/>
      <c r="H38" s="8">
        <f t="shared" ref="H38" si="43">C38/$G$14</f>
        <v>3223.1571162636346</v>
      </c>
      <c r="I38" s="8">
        <v>3223.1571162636346</v>
      </c>
      <c r="J38" s="21">
        <v>3266.0277350911801</v>
      </c>
      <c r="K38" s="8">
        <f t="shared" ref="K38" si="44">$G$14*J38</f>
        <v>3276.3055274549533</v>
      </c>
      <c r="L38" s="8">
        <f t="shared" si="0"/>
        <v>-43.005527454953153</v>
      </c>
      <c r="M38" s="8">
        <f t="shared" si="1"/>
        <v>43.005527454953153</v>
      </c>
      <c r="N38" s="8">
        <f t="shared" si="2"/>
        <v>1849.4753916787295</v>
      </c>
      <c r="O38" s="6">
        <f t="shared" si="3"/>
        <v>1.3300815716126912</v>
      </c>
    </row>
    <row r="39" spans="1:15" x14ac:dyDescent="0.45">
      <c r="A39">
        <v>38</v>
      </c>
      <c r="B39" s="17">
        <v>43070</v>
      </c>
      <c r="C39" s="18">
        <v>3673.3</v>
      </c>
      <c r="D39" s="8">
        <f t="shared" si="4"/>
        <v>3306.7749999999996</v>
      </c>
      <c r="E39" s="8">
        <f t="shared" si="5"/>
        <v>3298.145833333333</v>
      </c>
      <c r="F39" s="7">
        <f t="shared" si="6"/>
        <v>1.1137469916809319</v>
      </c>
      <c r="G39" s="7"/>
      <c r="H39" s="8">
        <f t="shared" ref="H39" si="45">C39/$G$15</f>
        <v>3319.3385112652868</v>
      </c>
      <c r="I39" s="8">
        <v>3319.3385112652868</v>
      </c>
      <c r="J39" s="21">
        <v>3279.6872872829099</v>
      </c>
      <c r="K39" s="8">
        <f t="shared" ref="K39" si="46">$G$15*J39</f>
        <v>3629.4205220377044</v>
      </c>
      <c r="L39" s="8">
        <f t="shared" si="0"/>
        <v>43.879477962295823</v>
      </c>
      <c r="M39" s="8">
        <f t="shared" si="1"/>
        <v>43.879477962295823</v>
      </c>
      <c r="N39" s="8">
        <f t="shared" si="2"/>
        <v>1925.4085862436048</v>
      </c>
      <c r="O39" s="6">
        <f t="shared" si="3"/>
        <v>1.1945519822038988</v>
      </c>
    </row>
    <row r="40" spans="1:15" x14ac:dyDescent="0.45">
      <c r="A40">
        <v>39</v>
      </c>
      <c r="B40" s="17">
        <v>43101</v>
      </c>
      <c r="C40" s="18">
        <v>3444</v>
      </c>
      <c r="D40" s="8">
        <f t="shared" si="4"/>
        <v>3324.6416666666664</v>
      </c>
      <c r="E40" s="8">
        <f t="shared" si="5"/>
        <v>3315.708333333333</v>
      </c>
      <c r="F40" s="7">
        <f t="shared" si="6"/>
        <v>1.0386920843962453</v>
      </c>
      <c r="G40" s="7"/>
      <c r="H40" s="8">
        <f t="shared" ref="H40" si="47">C40/$G$16</f>
        <v>3313.6663403902758</v>
      </c>
      <c r="I40" s="8">
        <v>3313.6663403902758</v>
      </c>
      <c r="J40" s="21">
        <v>3293.3468394746401</v>
      </c>
      <c r="K40" s="8">
        <f t="shared" ref="K40" si="48">$G$16*J40</f>
        <v>3422.8812891930434</v>
      </c>
      <c r="L40" s="8">
        <f t="shared" si="0"/>
        <v>21.118710806956642</v>
      </c>
      <c r="M40" s="8">
        <f t="shared" si="1"/>
        <v>21.118710806956642</v>
      </c>
      <c r="N40" s="8">
        <f t="shared" si="2"/>
        <v>445.99994614786726</v>
      </c>
      <c r="O40" s="6">
        <f t="shared" si="3"/>
        <v>0.61320298510327065</v>
      </c>
    </row>
    <row r="41" spans="1:15" x14ac:dyDescent="0.45">
      <c r="A41">
        <v>40</v>
      </c>
      <c r="B41" s="17">
        <v>43132</v>
      </c>
      <c r="C41" s="18">
        <v>3120.1</v>
      </c>
      <c r="D41" s="8">
        <f t="shared" si="4"/>
        <v>3338.0499999999997</v>
      </c>
      <c r="E41" s="8">
        <f t="shared" si="5"/>
        <v>3331.3458333333328</v>
      </c>
      <c r="F41" s="7">
        <f t="shared" si="6"/>
        <v>0.93658844085786164</v>
      </c>
      <c r="G41" s="7"/>
      <c r="H41" s="8">
        <f t="shared" ref="H41" si="49">C41/$G$17</f>
        <v>3337.6793571177404</v>
      </c>
      <c r="I41" s="8">
        <v>3337.6793571177404</v>
      </c>
      <c r="J41" s="21">
        <v>3307.0063916663698</v>
      </c>
      <c r="K41" s="8">
        <f t="shared" ref="K41" si="50">$G$17*J41</f>
        <v>3091.4265687727816</v>
      </c>
      <c r="L41" s="8">
        <f t="shared" si="0"/>
        <v>28.673431227218316</v>
      </c>
      <c r="M41" s="8">
        <f t="shared" si="1"/>
        <v>28.673431227218316</v>
      </c>
      <c r="N41" s="8">
        <f t="shared" si="2"/>
        <v>822.16565834201845</v>
      </c>
      <c r="O41" s="6">
        <f t="shared" si="3"/>
        <v>0.91899077680902275</v>
      </c>
    </row>
    <row r="42" spans="1:15" x14ac:dyDescent="0.45">
      <c r="A42">
        <v>41</v>
      </c>
      <c r="B42" s="17">
        <v>43160</v>
      </c>
      <c r="C42" s="18">
        <v>3455.2</v>
      </c>
      <c r="D42" s="8">
        <f t="shared" si="4"/>
        <v>3356.4249999999997</v>
      </c>
      <c r="E42" s="8">
        <f t="shared" si="5"/>
        <v>3347.2374999999997</v>
      </c>
      <c r="F42" s="7">
        <f t="shared" si="6"/>
        <v>1.0322542096280889</v>
      </c>
      <c r="G42" s="7"/>
      <c r="H42" s="8">
        <f t="shared" ref="H42" si="51">C42/$G$18</f>
        <v>3405.7307054381176</v>
      </c>
      <c r="I42" s="8">
        <v>3405.7307054381176</v>
      </c>
      <c r="J42" s="21">
        <v>3320.6659438581</v>
      </c>
      <c r="K42" s="8">
        <f t="shared" ref="K42" si="52">$G$18*J42</f>
        <v>3368.8996463807412</v>
      </c>
      <c r="L42" s="8">
        <f t="shared" si="0"/>
        <v>86.300353619258658</v>
      </c>
      <c r="M42" s="8">
        <f t="shared" si="1"/>
        <v>86.300353619258658</v>
      </c>
      <c r="N42" s="8">
        <f t="shared" si="2"/>
        <v>7447.7510348090909</v>
      </c>
      <c r="O42" s="6">
        <f t="shared" si="3"/>
        <v>2.4976948836321675</v>
      </c>
    </row>
    <row r="43" spans="1:15" x14ac:dyDescent="0.45">
      <c r="A43">
        <v>42</v>
      </c>
      <c r="B43" s="17">
        <v>43191</v>
      </c>
      <c r="C43" s="18">
        <v>3295.1</v>
      </c>
      <c r="D43" s="8">
        <f>AVERAGE(C38:C49)</f>
        <v>3363.9833333333336</v>
      </c>
      <c r="E43" s="8">
        <f t="shared" si="5"/>
        <v>3360.2041666666664</v>
      </c>
      <c r="F43" s="7">
        <f t="shared" si="6"/>
        <v>0.9806249372247966</v>
      </c>
      <c r="G43" s="7"/>
      <c r="H43" s="8">
        <f>C43/$G$19</f>
        <v>3378.3810340148543</v>
      </c>
      <c r="I43" s="8">
        <v>3378.3810340148543</v>
      </c>
      <c r="J43" s="21">
        <v>3334.3254960498298</v>
      </c>
      <c r="K43" s="8">
        <f t="shared" ref="K43" si="53">$G$19*J43</f>
        <v>3252.1304824450081</v>
      </c>
      <c r="L43" s="8">
        <f t="shared" si="0"/>
        <v>42.969517554991853</v>
      </c>
      <c r="M43" s="8">
        <f t="shared" si="1"/>
        <v>42.969517554991853</v>
      </c>
      <c r="N43" s="8">
        <f t="shared" si="2"/>
        <v>1846.3794389087529</v>
      </c>
      <c r="O43" s="6">
        <f t="shared" si="3"/>
        <v>1.3040428986978196</v>
      </c>
    </row>
    <row r="44" spans="1:15" x14ac:dyDescent="0.45">
      <c r="A44">
        <v>43</v>
      </c>
      <c r="B44" s="17">
        <v>43221</v>
      </c>
      <c r="C44" s="18">
        <v>3309.5</v>
      </c>
      <c r="H44" s="8">
        <f t="shared" ref="H44" si="54">C44/$G$8</f>
        <v>3282.9981683468427</v>
      </c>
      <c r="I44" s="8">
        <v>3282.9981683468427</v>
      </c>
      <c r="J44" s="21">
        <v>3347.98504824156</v>
      </c>
      <c r="K44" s="8">
        <f t="shared" ref="K44" si="55">$G$8*J44</f>
        <v>3375.0114830965217</v>
      </c>
      <c r="L44" s="8">
        <f t="shared" si="0"/>
        <v>-65.511483096521715</v>
      </c>
      <c r="M44" s="8">
        <f t="shared" si="1"/>
        <v>65.511483096521715</v>
      </c>
      <c r="N44" s="8">
        <f t="shared" si="2"/>
        <v>4291.7544175058501</v>
      </c>
      <c r="O44" s="6">
        <f t="shared" si="3"/>
        <v>1.9794979029013966</v>
      </c>
    </row>
    <row r="45" spans="1:15" x14ac:dyDescent="0.45">
      <c r="A45">
        <v>44</v>
      </c>
      <c r="B45" s="17">
        <v>43252</v>
      </c>
      <c r="C45" s="18">
        <v>3209.5</v>
      </c>
      <c r="H45" s="8">
        <f t="shared" ref="H45" si="56">C45/$G$9</f>
        <v>3403.9738596794418</v>
      </c>
      <c r="I45" s="8">
        <v>3403.9738596794418</v>
      </c>
      <c r="J45" s="21">
        <v>3361.6446004332902</v>
      </c>
      <c r="K45" s="8">
        <f t="shared" ref="K45" si="57">$G$9*J45</f>
        <v>3169.5890714350789</v>
      </c>
      <c r="L45" s="8">
        <f t="shared" si="0"/>
        <v>39.910928564921051</v>
      </c>
      <c r="M45" s="8">
        <f t="shared" si="1"/>
        <v>39.910928564921051</v>
      </c>
      <c r="N45" s="8">
        <f t="shared" si="2"/>
        <v>1592.8822189142311</v>
      </c>
      <c r="O45" s="6">
        <f t="shared" si="3"/>
        <v>1.2435248033937079</v>
      </c>
    </row>
    <row r="46" spans="1:15" x14ac:dyDescent="0.45">
      <c r="A46">
        <v>45</v>
      </c>
      <c r="B46" s="17">
        <v>43282</v>
      </c>
      <c r="C46" s="18">
        <v>3422</v>
      </c>
      <c r="F46" s="4" t="s">
        <v>10</v>
      </c>
      <c r="H46" s="8">
        <f t="shared" ref="H46" si="58">C46/$G$10</f>
        <v>3462.2622297743051</v>
      </c>
      <c r="I46" s="8">
        <v>3462.2622297743051</v>
      </c>
      <c r="J46" s="21">
        <v>3375.3041526250199</v>
      </c>
      <c r="K46" s="8">
        <f t="shared" ref="K46" si="59">$G$10*J46</f>
        <v>3336.0531478390499</v>
      </c>
      <c r="L46" s="8">
        <f t="shared" si="0"/>
        <v>85.946852160950129</v>
      </c>
      <c r="M46" s="8">
        <f t="shared" si="1"/>
        <v>85.946852160950129</v>
      </c>
      <c r="N46" s="8">
        <f t="shared" si="2"/>
        <v>7386.8613963762182</v>
      </c>
      <c r="O46" s="6">
        <f t="shared" si="3"/>
        <v>2.5115970824357139</v>
      </c>
    </row>
    <row r="47" spans="1:15" x14ac:dyDescent="0.45">
      <c r="A47">
        <v>46</v>
      </c>
      <c r="B47" s="17">
        <v>43313</v>
      </c>
      <c r="C47" s="18">
        <v>3321.5</v>
      </c>
      <c r="E47" s="3" t="s">
        <v>19</v>
      </c>
      <c r="F47" s="3"/>
      <c r="G47" s="3"/>
      <c r="H47" s="8">
        <f t="shared" ref="H47" si="60">C47/$G$11</f>
        <v>3338.3484339358915</v>
      </c>
      <c r="I47" s="8">
        <v>3338.3484339358915</v>
      </c>
      <c r="J47" s="21">
        <v>3388.9637048167501</v>
      </c>
      <c r="K47" s="8">
        <f t="shared" ref="K47" si="61">$G$11*J47</f>
        <v>3371.8598188019459</v>
      </c>
      <c r="L47" s="8">
        <f t="shared" si="0"/>
        <v>-50.359818801945949</v>
      </c>
      <c r="M47" s="8">
        <f t="shared" si="1"/>
        <v>50.359818801945949</v>
      </c>
      <c r="N47" s="8">
        <f t="shared" si="2"/>
        <v>2536.1113497648284</v>
      </c>
      <c r="O47" s="6">
        <f t="shared" si="3"/>
        <v>1.5161769923813322</v>
      </c>
    </row>
    <row r="48" spans="1:15" x14ac:dyDescent="0.45">
      <c r="A48">
        <v>47</v>
      </c>
      <c r="B48" s="17">
        <v>43344</v>
      </c>
      <c r="C48" s="18">
        <v>3369.4</v>
      </c>
      <c r="E48" s="3" t="s">
        <v>20</v>
      </c>
      <c r="F48" s="3"/>
      <c r="G48" s="3"/>
      <c r="H48" s="8">
        <f t="shared" ref="H48" si="62">C48/$G$12</f>
        <v>3502.596973441232</v>
      </c>
      <c r="I48" s="8">
        <v>3502.596973441232</v>
      </c>
      <c r="J48" s="21">
        <v>3402.6232570084799</v>
      </c>
      <c r="K48" s="8">
        <f t="shared" ref="K48" si="63">$G$12*J48</f>
        <v>3273.2280902134266</v>
      </c>
      <c r="L48" s="8">
        <f t="shared" si="0"/>
        <v>96.171909786573451</v>
      </c>
      <c r="M48" s="8">
        <f t="shared" si="1"/>
        <v>96.171909786573451</v>
      </c>
      <c r="N48" s="8">
        <f t="shared" si="2"/>
        <v>9249.0362319968226</v>
      </c>
      <c r="O48" s="6">
        <f t="shared" si="3"/>
        <v>2.8542740483935849</v>
      </c>
    </row>
    <row r="49" spans="1:15" x14ac:dyDescent="0.45">
      <c r="A49">
        <v>48</v>
      </c>
      <c r="B49" s="17">
        <v>43374</v>
      </c>
      <c r="C49" s="18">
        <v>3514.9</v>
      </c>
      <c r="H49" s="8">
        <f t="shared" ref="H49" si="64">C49/$G$13</f>
        <v>3385.9275664977145</v>
      </c>
      <c r="I49" s="8">
        <v>3385.9275664977145</v>
      </c>
      <c r="J49" s="21">
        <v>3416.2828092002101</v>
      </c>
      <c r="K49" s="8">
        <f>$G$13*J49</f>
        <v>3546.4114958839373</v>
      </c>
      <c r="L49" s="8">
        <f t="shared" si="0"/>
        <v>-31.511495883937187</v>
      </c>
      <c r="M49" s="8">
        <f t="shared" si="1"/>
        <v>31.511495883937187</v>
      </c>
      <c r="N49" s="8">
        <f t="shared" si="2"/>
        <v>992.97437284339026</v>
      </c>
      <c r="O49" s="6">
        <f t="shared" si="3"/>
        <v>0.89651187470304095</v>
      </c>
    </row>
    <row r="50" spans="1:15" x14ac:dyDescent="0.45">
      <c r="A50" s="23">
        <v>49</v>
      </c>
      <c r="B50" s="17">
        <v>43405</v>
      </c>
      <c r="C50" s="19"/>
      <c r="D50" s="22"/>
      <c r="E50" s="22"/>
      <c r="F50" s="22"/>
      <c r="G50" s="22"/>
      <c r="H50" s="21"/>
      <c r="I50" s="9">
        <v>3429.9423613919398</v>
      </c>
      <c r="J50" s="5">
        <v>3429.9423613919398</v>
      </c>
      <c r="K50" s="11">
        <f>$G$14*J50</f>
        <v>3440.7359731642268</v>
      </c>
    </row>
    <row r="51" spans="1:15" x14ac:dyDescent="0.45">
      <c r="A51" s="23">
        <v>50</v>
      </c>
      <c r="B51" s="17">
        <v>43435</v>
      </c>
      <c r="C51" s="19"/>
      <c r="D51" s="22"/>
      <c r="E51" s="22"/>
      <c r="F51" s="22" t="s">
        <v>17</v>
      </c>
      <c r="G51" s="22"/>
      <c r="H51" s="21"/>
      <c r="I51" s="9">
        <v>3443.60191358367</v>
      </c>
      <c r="J51" s="5">
        <v>3443.60191358367</v>
      </c>
      <c r="K51" s="11">
        <f t="shared" ref="K51" si="65">$G$15*J51</f>
        <v>3810.8143734774198</v>
      </c>
    </row>
    <row r="52" spans="1:15" x14ac:dyDescent="0.45">
      <c r="A52" s="23">
        <v>51</v>
      </c>
      <c r="B52" s="17">
        <v>43466</v>
      </c>
      <c r="C52" s="19"/>
      <c r="D52" s="22"/>
      <c r="E52" s="22"/>
      <c r="F52" s="22"/>
      <c r="G52" s="22"/>
      <c r="H52" s="21"/>
      <c r="I52" s="9">
        <v>3457.2614657753902</v>
      </c>
      <c r="J52" s="5">
        <v>3457.2614657753902</v>
      </c>
      <c r="K52" s="11">
        <f t="shared" ref="K52" si="66">$G$16*J52</f>
        <v>3593.2430320453109</v>
      </c>
      <c r="M52" s="1" t="s">
        <v>3</v>
      </c>
      <c r="N52" s="1" t="s">
        <v>4</v>
      </c>
      <c r="O52" s="1" t="s">
        <v>5</v>
      </c>
    </row>
    <row r="53" spans="1:15" x14ac:dyDescent="0.45">
      <c r="A53" s="23">
        <v>52</v>
      </c>
      <c r="B53" s="17">
        <v>43497</v>
      </c>
      <c r="C53" s="19"/>
      <c r="D53" s="22"/>
      <c r="E53" s="22"/>
      <c r="F53" s="22"/>
      <c r="G53" s="22"/>
      <c r="H53" s="21"/>
      <c r="I53" s="9">
        <v>3470.9210179671099</v>
      </c>
      <c r="J53" s="5">
        <v>3470.9210179671099</v>
      </c>
      <c r="K53" s="11">
        <f t="shared" ref="K53" si="67">$G$17*J53</f>
        <v>3244.6557950704764</v>
      </c>
      <c r="M53">
        <f>AVERAGE(M2:M49)</f>
        <v>46.14305511641507</v>
      </c>
      <c r="N53">
        <f t="shared" ref="N53:O53" si="68">AVERAGE(N2:N49)</f>
        <v>3170.3840510174173</v>
      </c>
      <c r="O53">
        <f t="shared" si="68"/>
        <v>1.4958587336315963</v>
      </c>
    </row>
    <row r="54" spans="1:15" x14ac:dyDescent="0.45">
      <c r="A54" s="23">
        <v>53</v>
      </c>
      <c r="B54" s="17">
        <v>43525</v>
      </c>
      <c r="C54" s="19"/>
      <c r="D54" s="22"/>
      <c r="E54" s="22" t="s">
        <v>21</v>
      </c>
      <c r="F54" s="22"/>
      <c r="G54" s="22"/>
      <c r="H54" s="21"/>
      <c r="I54" s="9">
        <v>3484.5805701588401</v>
      </c>
      <c r="J54" s="5">
        <v>3484.5805701588401</v>
      </c>
      <c r="K54" s="11">
        <f t="shared" ref="K54" si="69">$G$18*J54</f>
        <v>3535.1951834559368</v>
      </c>
    </row>
    <row r="55" spans="1:15" x14ac:dyDescent="0.45">
      <c r="A55" s="23">
        <v>54</v>
      </c>
      <c r="B55" s="17">
        <v>43556</v>
      </c>
      <c r="C55" s="19"/>
      <c r="D55" s="22"/>
      <c r="E55" s="22" t="s">
        <v>22</v>
      </c>
      <c r="F55" s="22"/>
      <c r="G55" s="22"/>
      <c r="H55" s="21"/>
      <c r="I55" s="9">
        <v>3498.2401223505599</v>
      </c>
      <c r="J55" s="5">
        <v>3498.2401223505599</v>
      </c>
      <c r="K55" s="11">
        <f t="shared" ref="K55" si="70">$G$19*J55</f>
        <v>3412.0044219697234</v>
      </c>
      <c r="N55" s="1" t="s">
        <v>16</v>
      </c>
    </row>
    <row r="56" spans="1:15" x14ac:dyDescent="0.45">
      <c r="A56" s="23">
        <v>55</v>
      </c>
      <c r="B56" s="17">
        <v>43586</v>
      </c>
      <c r="C56" s="19"/>
      <c r="D56" s="22"/>
      <c r="E56" s="22" t="s">
        <v>23</v>
      </c>
      <c r="F56" s="22"/>
      <c r="G56" s="22"/>
      <c r="H56" s="21"/>
      <c r="I56" s="9">
        <v>3511.8996745422801</v>
      </c>
      <c r="J56" s="5">
        <v>3511.8996745422801</v>
      </c>
      <c r="K56" s="11">
        <f t="shared" ref="K56" si="71">$G$8*J56</f>
        <v>3540.2493016772728</v>
      </c>
      <c r="N56">
        <f>N53^0.5</f>
        <v>56.306163526006792</v>
      </c>
    </row>
    <row r="57" spans="1:15" x14ac:dyDescent="0.45">
      <c r="A57" s="23">
        <v>56</v>
      </c>
      <c r="B57" s="17">
        <v>43617</v>
      </c>
      <c r="C57" s="19"/>
      <c r="D57" s="22"/>
      <c r="E57" s="22" t="s">
        <v>24</v>
      </c>
      <c r="F57" s="22"/>
      <c r="G57" s="22"/>
      <c r="H57" s="21"/>
      <c r="I57" s="9">
        <v>3525.5592267340098</v>
      </c>
      <c r="J57" s="5">
        <v>3525.5592267340098</v>
      </c>
      <c r="K57" s="11">
        <f t="shared" ref="K57" si="72">$G$9*J57</f>
        <v>3324.1390224037691</v>
      </c>
    </row>
    <row r="58" spans="1:15" x14ac:dyDescent="0.45">
      <c r="A58" s="23">
        <v>57</v>
      </c>
      <c r="B58" s="17">
        <v>43647</v>
      </c>
      <c r="C58" s="19"/>
      <c r="D58" s="22"/>
      <c r="E58" s="22" t="s">
        <v>25</v>
      </c>
      <c r="F58" s="22"/>
      <c r="G58" s="22"/>
      <c r="H58" s="21"/>
      <c r="I58" s="9">
        <v>3539.21877892573</v>
      </c>
      <c r="J58" s="5">
        <v>3539.21877892573</v>
      </c>
      <c r="K58" s="11">
        <f t="shared" ref="K58" si="73">$G$10*J58</f>
        <v>3498.0616307255686</v>
      </c>
    </row>
    <row r="59" spans="1:15" x14ac:dyDescent="0.45">
      <c r="A59" s="23">
        <v>58</v>
      </c>
      <c r="B59" s="17">
        <v>43678</v>
      </c>
      <c r="C59" s="20"/>
      <c r="D59" s="22"/>
      <c r="E59" s="22" t="s">
        <v>26</v>
      </c>
      <c r="F59" s="22"/>
      <c r="G59" s="22"/>
      <c r="H59" s="21"/>
      <c r="I59" s="9">
        <v>3552.8783311174502</v>
      </c>
      <c r="J59" s="5">
        <v>3552.8783311174502</v>
      </c>
      <c r="K59" s="11">
        <f t="shared" ref="K59" si="74">$G$11*J59</f>
        <v>3534.9471783247745</v>
      </c>
    </row>
    <row r="60" spans="1:15" x14ac:dyDescent="0.45">
      <c r="A60" s="23">
        <v>59</v>
      </c>
      <c r="B60" s="17">
        <v>43709</v>
      </c>
      <c r="C60" s="19"/>
      <c r="D60" s="5"/>
      <c r="E60" s="5" t="s">
        <v>27</v>
      </c>
      <c r="F60" s="5"/>
      <c r="G60" s="5"/>
      <c r="H60" s="5"/>
      <c r="I60" s="9">
        <v>3566.53788330918</v>
      </c>
      <c r="J60" s="5">
        <v>3566.53788330918</v>
      </c>
      <c r="K60" s="11">
        <f t="shared" ref="K60" si="75">$G$12*J60</f>
        <v>3430.9093610091818</v>
      </c>
      <c r="M60" t="s">
        <v>18</v>
      </c>
    </row>
    <row r="61" spans="1:15" x14ac:dyDescent="0.45">
      <c r="A61" s="23">
        <v>60</v>
      </c>
      <c r="B61" s="17">
        <v>43739</v>
      </c>
      <c r="C61" s="19"/>
      <c r="D61" s="22"/>
      <c r="E61" s="22"/>
      <c r="F61" s="22"/>
      <c r="G61" s="22"/>
      <c r="H61" s="21"/>
      <c r="I61" s="9">
        <v>3580.1974355009002</v>
      </c>
      <c r="J61" s="5">
        <v>3580.1974355009002</v>
      </c>
      <c r="K61" s="11">
        <f t="shared" ref="K61" si="76">$G$13*J61</f>
        <v>3716.5697490270304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B69D4D-ABFB-4E02-B2E7-AAD06433C8BE}"/>
</file>

<file path=customXml/itemProps2.xml><?xml version="1.0" encoding="utf-8"?>
<ds:datastoreItem xmlns:ds="http://schemas.openxmlformats.org/officeDocument/2006/customXml" ds:itemID="{09D67516-7ED0-4A99-AA08-60CF345E68E7}"/>
</file>

<file path=customXml/itemProps3.xml><?xml version="1.0" encoding="utf-8"?>
<ds:datastoreItem xmlns:ds="http://schemas.openxmlformats.org/officeDocument/2006/customXml" ds:itemID="{EF8D8460-C661-4B86-A2D7-F807EE91F1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 Karunaratne</dc:creator>
  <cp:lastModifiedBy>Dr Prashan Karunaratne</cp:lastModifiedBy>
  <dcterms:created xsi:type="dcterms:W3CDTF">2017-04-10T11:29:17Z</dcterms:created>
  <dcterms:modified xsi:type="dcterms:W3CDTF">2021-03-08T18:12:23Z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