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richPivotRecords1.xml" ContentType="application/vnd.openxmlformats-officedocument.spreadsheetml.richPivotRecords+xml"/>
  <Override PartName="/xl/richData/rdrichvaluestructure.xml" ContentType="application/vnd.ms-excel.rdrichvaluestructure+xml"/>
  <Override PartName="/xl/richData/rdRichValueTypes.xml" ContentType="application/vnd.ms-excel.rdrichvaluetypes+xml"/>
  <Override PartName="/xl/richData/rdrichvalue.xml" ContentType="application/vnd.ms-excel.rdrichvalue+xml"/>
  <Override PartName="/xl/richData/rdsupportingpropertybag.xml" ContentType="application/vnd.ms-excel.rdsupportingpropertybag+xml"/>
  <Override PartName="/xl/richData/rdsupportingpropertybagstructure.xml" ContentType="application/vnd.ms-excel.rdsupportingpropertybagstructure+xml"/>
  <Override PartName="/xl/richData/rdRichValueWebImage.xml" ContentType="application/vnd.ms-excel.rdrichvaluewebimage+xml"/>
  <Override PartName="/xl/richData/richStyles.xml" ContentType="application/vnd.ms-excel.richstyles+xml"/>
  <Override PartName="/xl/richData/rdarray.xml" ContentType="application/vnd.ms-excel.rdarray+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bookViews>
    <workbookView xWindow="0" yWindow="0" windowWidth="23040" windowHeight="8136" tabRatio="665" firstSheet="2" activeTab="2"/>
  </bookViews>
  <sheets>
    <sheet name="Smart appliance sales" sheetId="1" r:id="rId1"/>
    <sheet name="Smart Appliances Table 2" sheetId="2" r:id="rId2"/>
    <sheet name="Units Sold By Continent" sheetId="3" r:id="rId3"/>
    <sheet name="Total Sales by Product Type" sheetId="4" r:id="rId4"/>
    <sheet name="Top 3 Units Sold By Country" sheetId="5" r:id="rId5"/>
  </sheets>
  <calcPr calcId="191028"/>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2" i="2" l="1"/>
  <c r="W3"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W102" i="2"/>
  <c r="W103" i="2"/>
  <c r="W104" i="2"/>
  <c r="W105" i="2"/>
  <c r="W106" i="2"/>
  <c r="W107" i="2"/>
  <c r="W108" i="2"/>
  <c r="W109" i="2"/>
  <c r="W110" i="2"/>
  <c r="W111" i="2"/>
  <c r="W112" i="2"/>
  <c r="W113" i="2"/>
  <c r="W114" i="2"/>
  <c r="W115" i="2"/>
  <c r="W116" i="2"/>
  <c r="W117" i="2"/>
  <c r="W118" i="2"/>
  <c r="W119" i="2"/>
  <c r="W120" i="2"/>
  <c r="W121" i="2"/>
  <c r="W122" i="2"/>
  <c r="W123" i="2"/>
  <c r="W124" i="2"/>
  <c r="W125" i="2"/>
  <c r="W126" i="2"/>
  <c r="W127" i="2"/>
  <c r="W128" i="2"/>
  <c r="W129" i="2"/>
  <c r="W130" i="2"/>
  <c r="W131" i="2"/>
  <c r="W132" i="2"/>
  <c r="W133" i="2"/>
  <c r="W134" i="2"/>
  <c r="W135" i="2"/>
  <c r="W136" i="2"/>
  <c r="W137" i="2"/>
  <c r="W138" i="2"/>
  <c r="W139" i="2"/>
  <c r="W140" i="2"/>
  <c r="W141" i="2"/>
  <c r="W142" i="2"/>
  <c r="W143" i="2"/>
  <c r="W144" i="2"/>
  <c r="W145" i="2"/>
  <c r="W146" i="2"/>
  <c r="W147" i="2"/>
  <c r="W148" i="2"/>
  <c r="W149" i="2"/>
  <c r="W150" i="2"/>
  <c r="W151" i="2"/>
  <c r="W152" i="2"/>
  <c r="W153" i="2"/>
  <c r="W154" i="2"/>
  <c r="W155" i="2"/>
  <c r="W156" i="2"/>
  <c r="W157" i="2"/>
  <c r="W158" i="2"/>
  <c r="W159" i="2"/>
  <c r="W160" i="2"/>
  <c r="W161" i="2"/>
  <c r="W162" i="2"/>
  <c r="W163" i="2"/>
  <c r="W164" i="2"/>
  <c r="W165" i="2"/>
  <c r="W166" i="2"/>
  <c r="W167" i="2"/>
  <c r="W168" i="2"/>
  <c r="W169" i="2"/>
  <c r="W170" i="2"/>
  <c r="W171" i="2"/>
  <c r="V29" i="2"/>
  <c r="V34" i="2"/>
  <c r="V77" i="2"/>
  <c r="V82" i="2"/>
  <c r="V125" i="2"/>
  <c r="V130" i="2"/>
  <c r="U3"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2" i="2"/>
  <c r="T3" i="2"/>
  <c r="V3" i="2" s="1"/>
  <c r="T4" i="2"/>
  <c r="T5" i="2"/>
  <c r="V5" i="2" s="1"/>
  <c r="T6" i="2"/>
  <c r="V6" i="2" s="1"/>
  <c r="T7" i="2"/>
  <c r="V7" i="2" s="1"/>
  <c r="T8" i="2"/>
  <c r="T9" i="2"/>
  <c r="V9" i="2" s="1"/>
  <c r="T10" i="2"/>
  <c r="V10" i="2" s="1"/>
  <c r="T11" i="2"/>
  <c r="V11" i="2" s="1"/>
  <c r="T12" i="2"/>
  <c r="V12" i="2" s="1"/>
  <c r="T13" i="2"/>
  <c r="V13" i="2" s="1"/>
  <c r="T14" i="2"/>
  <c r="V14" i="2" s="1"/>
  <c r="T15" i="2"/>
  <c r="V15" i="2" s="1"/>
  <c r="T16" i="2"/>
  <c r="T17" i="2"/>
  <c r="V17" i="2" s="1"/>
  <c r="T18" i="2"/>
  <c r="V18" i="2" s="1"/>
  <c r="T19" i="2"/>
  <c r="V19" i="2" s="1"/>
  <c r="T20" i="2"/>
  <c r="T21" i="2"/>
  <c r="V21" i="2" s="1"/>
  <c r="T22" i="2"/>
  <c r="V22" i="2" s="1"/>
  <c r="T23" i="2"/>
  <c r="V23" i="2" s="1"/>
  <c r="T24" i="2"/>
  <c r="V24" i="2" s="1"/>
  <c r="T25" i="2"/>
  <c r="V25" i="2" s="1"/>
  <c r="T26" i="2"/>
  <c r="V26" i="2" s="1"/>
  <c r="T27" i="2"/>
  <c r="V27" i="2" s="1"/>
  <c r="T28" i="2"/>
  <c r="T29" i="2"/>
  <c r="T30" i="2"/>
  <c r="V30" i="2" s="1"/>
  <c r="T31" i="2"/>
  <c r="V31" i="2" s="1"/>
  <c r="T32" i="2"/>
  <c r="V32" i="2" s="1"/>
  <c r="T33" i="2"/>
  <c r="V33" i="2" s="1"/>
  <c r="T34" i="2"/>
  <c r="T35" i="2"/>
  <c r="V35" i="2" s="1"/>
  <c r="T36" i="2"/>
  <c r="V36" i="2" s="1"/>
  <c r="T37" i="2"/>
  <c r="V37" i="2" s="1"/>
  <c r="T38" i="2"/>
  <c r="V38" i="2" s="1"/>
  <c r="T39" i="2"/>
  <c r="V39" i="2" s="1"/>
  <c r="T40" i="2"/>
  <c r="T41" i="2"/>
  <c r="V41" i="2" s="1"/>
  <c r="T42" i="2"/>
  <c r="V42" i="2" s="1"/>
  <c r="T43" i="2"/>
  <c r="V43" i="2" s="1"/>
  <c r="T44" i="2"/>
  <c r="V44" i="2" s="1"/>
  <c r="T45" i="2"/>
  <c r="V45" i="2" s="1"/>
  <c r="T46" i="2"/>
  <c r="V46" i="2" s="1"/>
  <c r="T47" i="2"/>
  <c r="V47" i="2" s="1"/>
  <c r="T48" i="2"/>
  <c r="V48" i="2" s="1"/>
  <c r="T49" i="2"/>
  <c r="V49" i="2" s="1"/>
  <c r="T50" i="2"/>
  <c r="V50" i="2" s="1"/>
  <c r="T51" i="2"/>
  <c r="V51" i="2" s="1"/>
  <c r="T52" i="2"/>
  <c r="T53" i="2"/>
  <c r="V53" i="2" s="1"/>
  <c r="T54" i="2"/>
  <c r="V54" i="2" s="1"/>
  <c r="T55" i="2"/>
  <c r="V55" i="2" s="1"/>
  <c r="T56" i="2"/>
  <c r="V56" i="2" s="1"/>
  <c r="T57" i="2"/>
  <c r="V57" i="2" s="1"/>
  <c r="T58" i="2"/>
  <c r="V58" i="2" s="1"/>
  <c r="T59" i="2"/>
  <c r="V59" i="2" s="1"/>
  <c r="T60" i="2"/>
  <c r="V60" i="2" s="1"/>
  <c r="T61" i="2"/>
  <c r="V61" i="2" s="1"/>
  <c r="T62" i="2"/>
  <c r="V62" i="2" s="1"/>
  <c r="T63" i="2"/>
  <c r="V63" i="2" s="1"/>
  <c r="T64" i="2"/>
  <c r="T65" i="2"/>
  <c r="V65" i="2" s="1"/>
  <c r="T66" i="2"/>
  <c r="V66" i="2" s="1"/>
  <c r="T67" i="2"/>
  <c r="V67" i="2" s="1"/>
  <c r="T68" i="2"/>
  <c r="V68" i="2" s="1"/>
  <c r="T69" i="2"/>
  <c r="V69" i="2" s="1"/>
  <c r="T70" i="2"/>
  <c r="V70" i="2" s="1"/>
  <c r="T71" i="2"/>
  <c r="V71" i="2" s="1"/>
  <c r="T72" i="2"/>
  <c r="V72" i="2" s="1"/>
  <c r="T73" i="2"/>
  <c r="V73" i="2" s="1"/>
  <c r="T74" i="2"/>
  <c r="V74" i="2" s="1"/>
  <c r="T75" i="2"/>
  <c r="V75" i="2" s="1"/>
  <c r="T76" i="2"/>
  <c r="T77" i="2"/>
  <c r="T78" i="2"/>
  <c r="V78" i="2" s="1"/>
  <c r="T79" i="2"/>
  <c r="V79" i="2" s="1"/>
  <c r="T80" i="2"/>
  <c r="V80" i="2" s="1"/>
  <c r="T81" i="2"/>
  <c r="V81" i="2" s="1"/>
  <c r="T82" i="2"/>
  <c r="T83" i="2"/>
  <c r="V83" i="2" s="1"/>
  <c r="T84" i="2"/>
  <c r="V84" i="2" s="1"/>
  <c r="T85" i="2"/>
  <c r="V85" i="2" s="1"/>
  <c r="T86" i="2"/>
  <c r="V86" i="2" s="1"/>
  <c r="T87" i="2"/>
  <c r="V87" i="2" s="1"/>
  <c r="T88" i="2"/>
  <c r="T89" i="2"/>
  <c r="V89" i="2" s="1"/>
  <c r="T90" i="2"/>
  <c r="V90" i="2" s="1"/>
  <c r="T91" i="2"/>
  <c r="V91" i="2" s="1"/>
  <c r="T92" i="2"/>
  <c r="V92" i="2" s="1"/>
  <c r="T93" i="2"/>
  <c r="V93" i="2" s="1"/>
  <c r="T94" i="2"/>
  <c r="V94" i="2" s="1"/>
  <c r="T95" i="2"/>
  <c r="V95" i="2" s="1"/>
  <c r="T96" i="2"/>
  <c r="V96" i="2" s="1"/>
  <c r="T97" i="2"/>
  <c r="V97" i="2" s="1"/>
  <c r="T98" i="2"/>
  <c r="V98" i="2" s="1"/>
  <c r="T99" i="2"/>
  <c r="V99" i="2" s="1"/>
  <c r="T100" i="2"/>
  <c r="T101" i="2"/>
  <c r="V101" i="2" s="1"/>
  <c r="T102" i="2"/>
  <c r="V102" i="2" s="1"/>
  <c r="T103" i="2"/>
  <c r="V103" i="2" s="1"/>
  <c r="T104" i="2"/>
  <c r="V104" i="2" s="1"/>
  <c r="T105" i="2"/>
  <c r="V105" i="2" s="1"/>
  <c r="T106" i="2"/>
  <c r="V106" i="2" s="1"/>
  <c r="T107" i="2"/>
  <c r="V107" i="2" s="1"/>
  <c r="T108" i="2"/>
  <c r="V108" i="2" s="1"/>
  <c r="T109" i="2"/>
  <c r="V109" i="2" s="1"/>
  <c r="T110" i="2"/>
  <c r="V110" i="2" s="1"/>
  <c r="T111" i="2"/>
  <c r="V111" i="2" s="1"/>
  <c r="T112" i="2"/>
  <c r="T113" i="2"/>
  <c r="V113" i="2" s="1"/>
  <c r="T114" i="2"/>
  <c r="V114" i="2" s="1"/>
  <c r="T115" i="2"/>
  <c r="V115" i="2" s="1"/>
  <c r="T116" i="2"/>
  <c r="V116" i="2" s="1"/>
  <c r="T117" i="2"/>
  <c r="V117" i="2" s="1"/>
  <c r="T118" i="2"/>
  <c r="V118" i="2" s="1"/>
  <c r="T119" i="2"/>
  <c r="V119" i="2" s="1"/>
  <c r="T120" i="2"/>
  <c r="V120" i="2" s="1"/>
  <c r="T121" i="2"/>
  <c r="V121" i="2" s="1"/>
  <c r="T122" i="2"/>
  <c r="V122" i="2" s="1"/>
  <c r="T123" i="2"/>
  <c r="V123" i="2" s="1"/>
  <c r="T124" i="2"/>
  <c r="T125" i="2"/>
  <c r="T126" i="2"/>
  <c r="V126" i="2" s="1"/>
  <c r="T127" i="2"/>
  <c r="V127" i="2" s="1"/>
  <c r="T128" i="2"/>
  <c r="V128" i="2" s="1"/>
  <c r="T129" i="2"/>
  <c r="V129" i="2" s="1"/>
  <c r="T130" i="2"/>
  <c r="T131" i="2"/>
  <c r="V131" i="2" s="1"/>
  <c r="T132" i="2"/>
  <c r="V132" i="2" s="1"/>
  <c r="T133" i="2"/>
  <c r="V133" i="2" s="1"/>
  <c r="T134" i="2"/>
  <c r="V134" i="2" s="1"/>
  <c r="T135" i="2"/>
  <c r="V135" i="2" s="1"/>
  <c r="T136" i="2"/>
  <c r="T137" i="2"/>
  <c r="V137" i="2" s="1"/>
  <c r="T138" i="2"/>
  <c r="V138" i="2" s="1"/>
  <c r="T139" i="2"/>
  <c r="V139" i="2" s="1"/>
  <c r="T140" i="2"/>
  <c r="V140" i="2" s="1"/>
  <c r="T141" i="2"/>
  <c r="V141" i="2" s="1"/>
  <c r="T142" i="2"/>
  <c r="V142" i="2" s="1"/>
  <c r="T143" i="2"/>
  <c r="V143" i="2" s="1"/>
  <c r="T144" i="2"/>
  <c r="V144" i="2" s="1"/>
  <c r="T145" i="2"/>
  <c r="V145" i="2" s="1"/>
  <c r="T146" i="2"/>
  <c r="V146" i="2" s="1"/>
  <c r="T147" i="2"/>
  <c r="V147" i="2" s="1"/>
  <c r="T148" i="2"/>
  <c r="T149" i="2"/>
  <c r="V149" i="2" s="1"/>
  <c r="T150" i="2"/>
  <c r="V150" i="2" s="1"/>
  <c r="T151" i="2"/>
  <c r="V151" i="2" s="1"/>
  <c r="T152" i="2"/>
  <c r="V152" i="2" s="1"/>
  <c r="T153" i="2"/>
  <c r="V153" i="2" s="1"/>
  <c r="T154" i="2"/>
  <c r="V154" i="2" s="1"/>
  <c r="T155" i="2"/>
  <c r="V155" i="2" s="1"/>
  <c r="T156" i="2"/>
  <c r="V156" i="2" s="1"/>
  <c r="T157" i="2"/>
  <c r="V157" i="2" s="1"/>
  <c r="T158" i="2"/>
  <c r="V158" i="2" s="1"/>
  <c r="T159" i="2"/>
  <c r="V159" i="2" s="1"/>
  <c r="T160" i="2"/>
  <c r="T161" i="2"/>
  <c r="V161" i="2" s="1"/>
  <c r="T162" i="2"/>
  <c r="V162" i="2" s="1"/>
  <c r="T163" i="2"/>
  <c r="V163" i="2" s="1"/>
  <c r="T164" i="2"/>
  <c r="V164" i="2" s="1"/>
  <c r="T165" i="2"/>
  <c r="V165" i="2" s="1"/>
  <c r="T166" i="2"/>
  <c r="V166" i="2" s="1"/>
  <c r="T167" i="2"/>
  <c r="V167" i="2" s="1"/>
  <c r="T168" i="2"/>
  <c r="V168" i="2" s="1"/>
  <c r="T169" i="2"/>
  <c r="V169" i="2" s="1"/>
  <c r="T170" i="2"/>
  <c r="V170" i="2" s="1"/>
  <c r="T171" i="2"/>
  <c r="V171" i="2" s="1"/>
  <c r="T2"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R2" i="2"/>
  <c r="S2" i="2" s="1"/>
  <c r="R3" i="2"/>
  <c r="S3" i="2" s="1"/>
  <c r="R4" i="2"/>
  <c r="S4" i="2" s="1"/>
  <c r="R5" i="2"/>
  <c r="S5" i="2" s="1"/>
  <c r="R6" i="2"/>
  <c r="S6" i="2" s="1"/>
  <c r="R7" i="2"/>
  <c r="S7" i="2" s="1"/>
  <c r="R8" i="2"/>
  <c r="S8" i="2" s="1"/>
  <c r="R9" i="2"/>
  <c r="S9" i="2" s="1"/>
  <c r="R10" i="2"/>
  <c r="S10" i="2" s="1"/>
  <c r="R11" i="2"/>
  <c r="S11" i="2" s="1"/>
  <c r="R12" i="2"/>
  <c r="S12" i="2" s="1"/>
  <c r="R13" i="2"/>
  <c r="S13" i="2" s="1"/>
  <c r="R14" i="2"/>
  <c r="S14" i="2" s="1"/>
  <c r="R15" i="2"/>
  <c r="S15" i="2" s="1"/>
  <c r="R16" i="2"/>
  <c r="S16" i="2" s="1"/>
  <c r="R17" i="2"/>
  <c r="S17" i="2" s="1"/>
  <c r="R18" i="2"/>
  <c r="S18" i="2" s="1"/>
  <c r="R19" i="2"/>
  <c r="S19" i="2" s="1"/>
  <c r="R20" i="2"/>
  <c r="S20" i="2" s="1"/>
  <c r="R21" i="2"/>
  <c r="S21" i="2" s="1"/>
  <c r="R22" i="2"/>
  <c r="S22" i="2" s="1"/>
  <c r="R23" i="2"/>
  <c r="S23" i="2" s="1"/>
  <c r="R24" i="2"/>
  <c r="S24" i="2" s="1"/>
  <c r="R25" i="2"/>
  <c r="S25" i="2" s="1"/>
  <c r="R57" i="2"/>
  <c r="S57" i="2" s="1"/>
  <c r="R58" i="2"/>
  <c r="S58" i="2" s="1"/>
  <c r="R59" i="2"/>
  <c r="S59" i="2" s="1"/>
  <c r="R60" i="2"/>
  <c r="S60" i="2" s="1"/>
  <c r="R61" i="2"/>
  <c r="S61" i="2" s="1"/>
  <c r="R62" i="2"/>
  <c r="S62" i="2" s="1"/>
  <c r="R63" i="2"/>
  <c r="S63" i="2" s="1"/>
  <c r="R64" i="2"/>
  <c r="S64" i="2" s="1"/>
  <c r="R65" i="2"/>
  <c r="S65" i="2" s="1"/>
  <c r="R66" i="2"/>
  <c r="S66" i="2" s="1"/>
  <c r="R67" i="2"/>
  <c r="S67" i="2" s="1"/>
  <c r="R68" i="2"/>
  <c r="S68" i="2" s="1"/>
  <c r="R69" i="2"/>
  <c r="S69" i="2" s="1"/>
  <c r="R70" i="2"/>
  <c r="S70" i="2" s="1"/>
  <c r="R71" i="2"/>
  <c r="S71" i="2" s="1"/>
  <c r="R72" i="2"/>
  <c r="S72" i="2" s="1"/>
  <c r="R73" i="2"/>
  <c r="S73" i="2" s="1"/>
  <c r="R74" i="2"/>
  <c r="S74" i="2" s="1"/>
  <c r="R75" i="2"/>
  <c r="S75" i="2" s="1"/>
  <c r="R76" i="2"/>
  <c r="S76" i="2" s="1"/>
  <c r="R107" i="2"/>
  <c r="S107" i="2" s="1"/>
  <c r="R108" i="2"/>
  <c r="S108" i="2" s="1"/>
  <c r="R109" i="2"/>
  <c r="S109" i="2" s="1"/>
  <c r="R110" i="2"/>
  <c r="S110" i="2" s="1"/>
  <c r="R111" i="2"/>
  <c r="S111" i="2" s="1"/>
  <c r="R112" i="2"/>
  <c r="S112" i="2" s="1"/>
  <c r="R113" i="2"/>
  <c r="S113" i="2" s="1"/>
  <c r="R114" i="2"/>
  <c r="S114" i="2" s="1"/>
  <c r="R115" i="2"/>
  <c r="S115" i="2" s="1"/>
  <c r="R116" i="2"/>
  <c r="S116" i="2" s="1"/>
  <c r="R117" i="2"/>
  <c r="S117" i="2" s="1"/>
  <c r="R118" i="2"/>
  <c r="S118" i="2" s="1"/>
  <c r="R119" i="2"/>
  <c r="S119" i="2" s="1"/>
  <c r="R120" i="2"/>
  <c r="S120" i="2" s="1"/>
  <c r="R121" i="2"/>
  <c r="S121" i="2" s="1"/>
  <c r="R122" i="2"/>
  <c r="S122" i="2" s="1"/>
  <c r="R123" i="2"/>
  <c r="S123" i="2" s="1"/>
  <c r="R124" i="2"/>
  <c r="S124" i="2" s="1"/>
  <c r="R125" i="2"/>
  <c r="S125" i="2" s="1"/>
  <c r="R126" i="2"/>
  <c r="S126" i="2" s="1"/>
  <c r="R127" i="2"/>
  <c r="S127" i="2" s="1"/>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2" i="2"/>
  <c r="V20" i="2" l="1"/>
  <c r="V8" i="2"/>
  <c r="V160" i="2"/>
  <c r="V148" i="2"/>
  <c r="V136" i="2"/>
  <c r="V124" i="2"/>
  <c r="V112" i="2"/>
  <c r="V100" i="2"/>
  <c r="V88" i="2"/>
  <c r="V76" i="2"/>
  <c r="V64" i="2"/>
  <c r="V52" i="2"/>
  <c r="V40" i="2"/>
  <c r="V28" i="2"/>
  <c r="V16" i="2"/>
  <c r="V4" i="2"/>
  <c r="V2" i="2"/>
</calcChain>
</file>

<file path=xl/metadata.xml><?xml version="1.0" encoding="utf-8"?>
<metadata xmlns="http://schemas.openxmlformats.org/spreadsheetml/2006/main">
  <metadataTypes count="1">
    <metadataType name="XLRICHVALUE" minSupportedVersion="120000" copy="1" pasteAll="1" pasteValues="1" merge="1" splitFirst="1" rowColShift="1" clearFormats="1" clearComments="1" assign="1" coerce="1"/>
  </metadataTypes>
  <futureMetadata name="XLRICHVALUE" count="12">
    <bk>
      <extLst>
        <ext xmlns:xlrd="http://schemas.microsoft.com/office/spreadsheetml/2017/richdata" uri="{3e2802c4-a4d2-4d8b-9148-e3be6c30e623}">
          <xlrd:rvb i="0"/>
        </ext>
      </extLst>
    </bk>
    <bk>
      <extLst>
        <ext xmlns:xlrd="http://schemas.microsoft.com/office/spreadsheetml/2017/richdata" uri="{3e2802c4-a4d2-4d8b-9148-e3be6c30e623}">
          <xlrd:rvb i="105"/>
        </ext>
      </extLst>
    </bk>
    <bk>
      <extLst>
        <ext xmlns:xlrd="http://schemas.microsoft.com/office/spreadsheetml/2017/richdata" uri="{3e2802c4-a4d2-4d8b-9148-e3be6c30e623}">
          <xlrd:rvb i="165"/>
        </ext>
      </extLst>
    </bk>
    <bk>
      <extLst>
        <ext xmlns:xlrd="http://schemas.microsoft.com/office/spreadsheetml/2017/richdata" uri="{3e2802c4-a4d2-4d8b-9148-e3be6c30e623}">
          <xlrd:rvb i="243"/>
        </ext>
      </extLst>
    </bk>
    <bk>
      <extLst>
        <ext xmlns:xlrd="http://schemas.microsoft.com/office/spreadsheetml/2017/richdata" uri="{3e2802c4-a4d2-4d8b-9148-e3be6c30e623}">
          <xlrd:rvb i="317"/>
        </ext>
      </extLst>
    </bk>
    <bk>
      <extLst>
        <ext xmlns:xlrd="http://schemas.microsoft.com/office/spreadsheetml/2017/richdata" uri="{3e2802c4-a4d2-4d8b-9148-e3be6c30e623}">
          <xlrd:rvb i="366"/>
        </ext>
      </extLst>
    </bk>
    <bk>
      <extLst>
        <ext xmlns:xlrd="http://schemas.microsoft.com/office/spreadsheetml/2017/richdata" uri="{3e2802c4-a4d2-4d8b-9148-e3be6c30e623}">
          <xlrd:rvb i="425"/>
        </ext>
      </extLst>
    </bk>
    <bk>
      <extLst>
        <ext xmlns:xlrd="http://schemas.microsoft.com/office/spreadsheetml/2017/richdata" uri="{3e2802c4-a4d2-4d8b-9148-e3be6c30e623}">
          <xlrd:rvb i="495"/>
        </ext>
      </extLst>
    </bk>
    <bk>
      <extLst>
        <ext xmlns:xlrd="http://schemas.microsoft.com/office/spreadsheetml/2017/richdata" uri="{3e2802c4-a4d2-4d8b-9148-e3be6c30e623}">
          <xlrd:rvb i="574"/>
        </ext>
      </extLst>
    </bk>
    <bk>
      <extLst>
        <ext xmlns:xlrd="http://schemas.microsoft.com/office/spreadsheetml/2017/richdata" uri="{3e2802c4-a4d2-4d8b-9148-e3be6c30e623}">
          <xlrd:rvb i="657"/>
        </ext>
      </extLst>
    </bk>
    <bk>
      <extLst>
        <ext xmlns:xlrd="http://schemas.microsoft.com/office/spreadsheetml/2017/richdata" uri="{3e2802c4-a4d2-4d8b-9148-e3be6c30e623}">
          <xlrd:rvb i="714"/>
        </ext>
      </extLst>
    </bk>
    <bk>
      <extLst>
        <ext xmlns:xlrd="http://schemas.microsoft.com/office/spreadsheetml/2017/richdata" uri="{3e2802c4-a4d2-4d8b-9148-e3be6c30e623}">
          <xlrd:rvb i="768"/>
        </ext>
      </extLst>
    </bk>
  </futureMetadata>
  <valueMetadata count="12">
    <bk>
      <rc t="1" v="0"/>
    </bk>
    <bk>
      <rc t="1" v="1"/>
    </bk>
    <bk>
      <rc t="1" v="2"/>
    </bk>
    <bk>
      <rc t="1" v="3"/>
    </bk>
    <bk>
      <rc t="1" v="4"/>
    </bk>
    <bk>
      <rc t="1" v="5"/>
    </bk>
    <bk>
      <rc t="1" v="6"/>
    </bk>
    <bk>
      <rc t="1" v="7"/>
    </bk>
    <bk>
      <rc t="1" v="8"/>
    </bk>
    <bk>
      <rc t="1" v="9"/>
    </bk>
    <bk>
      <rc t="1" v="10"/>
    </bk>
    <bk>
      <rc t="1" v="11"/>
    </bk>
  </valueMetadata>
</metadata>
</file>

<file path=xl/sharedStrings.xml><?xml version="1.0" encoding="utf-8"?>
<sst xmlns="http://schemas.openxmlformats.org/spreadsheetml/2006/main" count="3176" uniqueCount="189">
  <si>
    <t>Sales Rep ID</t>
  </si>
  <si>
    <t>Rep First Name</t>
  </si>
  <si>
    <t>Rep Last Name</t>
  </si>
  <si>
    <t>Month</t>
  </si>
  <si>
    <t>Product Type</t>
  </si>
  <si>
    <t>Min Speed</t>
  </si>
  <si>
    <t>Max Speed</t>
  </si>
  <si>
    <t>Distance</t>
  </si>
  <si>
    <t>Shipping Address</t>
  </si>
  <si>
    <t>Country Code</t>
  </si>
  <si>
    <t>Unit Price</t>
  </si>
  <si>
    <t>Units Sold</t>
  </si>
  <si>
    <t>Discount (%)</t>
  </si>
  <si>
    <t>Jamie</t>
  </si>
  <si>
    <t>Davis</t>
  </si>
  <si>
    <t>June</t>
  </si>
  <si>
    <t>AI Coffee Machine</t>
  </si>
  <si>
    <t>1 m/s</t>
  </si>
  <si>
    <t>15 cups/hour</t>
  </si>
  <si>
    <t>500 sq. meters</t>
  </si>
  <si>
    <t>1234 Maple Street, Los Angeles, 90210</t>
  </si>
  <si>
    <t>US</t>
  </si>
  <si>
    <t>150 USD</t>
  </si>
  <si>
    <t>Taylor</t>
  </si>
  <si>
    <t>Smith</t>
  </si>
  <si>
    <t>May</t>
  </si>
  <si>
    <t>Robotic Vacuum</t>
  </si>
  <si>
    <t>2 cycles/min</t>
  </si>
  <si>
    <t>3 m/s</t>
  </si>
  <si>
    <t>Alex</t>
  </si>
  <si>
    <t>5678 Oak Avenue, New York, 10001</t>
  </si>
  <si>
    <t>200 USD</t>
  </si>
  <si>
    <t>9101 Pine Drive, Atlanta, 30301</t>
  </si>
  <si>
    <t>250 USD</t>
  </si>
  <si>
    <t>January</t>
  </si>
  <si>
    <t>2345 Birch Lane, Chicago, 60614</t>
  </si>
  <si>
    <t>300 USD</t>
  </si>
  <si>
    <t>Lee</t>
  </si>
  <si>
    <t>February</t>
  </si>
  <si>
    <t>Solar Air Purifier</t>
  </si>
  <si>
    <t>123 Queen Street, Toronto, M5H 2N2</t>
  </si>
  <si>
    <t>CA</t>
  </si>
  <si>
    <t>204 CAD</t>
  </si>
  <si>
    <t>Smart Refrigerator</t>
  </si>
  <si>
    <t>5 cups/hour</t>
  </si>
  <si>
    <t>Jordan</t>
  </si>
  <si>
    <t>April</t>
  </si>
  <si>
    <t>5 cycles/min</t>
  </si>
  <si>
    <t>456 King Road, Ottawa, K1A 0B1</t>
  </si>
  <si>
    <t>272 CAD</t>
  </si>
  <si>
    <t>March</t>
  </si>
  <si>
    <t>789 Elm Boulevard, Vancouver, L4T 1P5</t>
  </si>
  <si>
    <t>340 CAD</t>
  </si>
  <si>
    <t>July</t>
  </si>
  <si>
    <t>321 Cedar Crescent, Calgary, T5A 0H2</t>
  </si>
  <si>
    <t>408 CAD</t>
  </si>
  <si>
    <t>Johnson</t>
  </si>
  <si>
    <t>300 sq. meters</t>
  </si>
  <si>
    <t>456 Avenida Reforma, Mexico City, 06080</t>
  </si>
  <si>
    <t>MX</t>
  </si>
  <si>
    <t>2,645 MXN</t>
  </si>
  <si>
    <t>789 Calle Juárez, Guadalajara, 66000</t>
  </si>
  <si>
    <t>3,527 MXN</t>
  </si>
  <si>
    <t>234 Paseo de la Reforma, Monterrey, 06500</t>
  </si>
  <si>
    <t>4,404 MXN</t>
  </si>
  <si>
    <t>678 Calle 5 de Febrero, Puebla, 03230</t>
  </si>
  <si>
    <t>5,289 MXN</t>
  </si>
  <si>
    <t>Morgan</t>
  </si>
  <si>
    <t>123 Rua da Liberdade, São Paulo, 01234-000</t>
  </si>
  <si>
    <t>BR</t>
  </si>
  <si>
    <t>758 BRL</t>
  </si>
  <si>
    <t>456 Avenida Paulista, Rio de Janeiro, 01311-000</t>
  </si>
  <si>
    <t>1,012 BRL</t>
  </si>
  <si>
    <t>789 Rua dos Três Irmãos, Brasília, 05432-000</t>
  </si>
  <si>
    <t>1,265 BRL</t>
  </si>
  <si>
    <t>321 Rua das Flores, Belo Horizonte, 01235-000</t>
  </si>
  <si>
    <t>1,512 BRL</t>
  </si>
  <si>
    <t>12 High Street, London, SW1A 1AA</t>
  </si>
  <si>
    <t>GB</t>
  </si>
  <si>
    <t>117 GBP</t>
  </si>
  <si>
    <t>34 King’s Road, Liverpool, W8 4PX</t>
  </si>
  <si>
    <t>156 GBP</t>
  </si>
  <si>
    <t>56 Queen Street, Edinburgh, EH2 4GQ</t>
  </si>
  <si>
    <t>195 GBP</t>
  </si>
  <si>
    <t>78 Church Lane, Birmingham, B1 1AA</t>
  </si>
  <si>
    <t>234 GBP</t>
  </si>
  <si>
    <t>123 Hauptstraße, Berlin, 10115</t>
  </si>
  <si>
    <t>DE</t>
  </si>
  <si>
    <t>139 EUR</t>
  </si>
  <si>
    <t>456 Bahnhofstraße, Frankfurt, 60329</t>
  </si>
  <si>
    <t>186 EUR</t>
  </si>
  <si>
    <t>789 Lindenweg, Munich, 10179</t>
  </si>
  <si>
    <t>232 EUR</t>
  </si>
  <si>
    <t>321 Gartenstraße, Dresden, 01067</t>
  </si>
  <si>
    <t>279 EUR</t>
  </si>
  <si>
    <t>123 Rue de la Paix, Paris, 75002</t>
  </si>
  <si>
    <t>FR</t>
  </si>
  <si>
    <t>456 Boulevard Saint-Germain, Lyon, 75006</t>
  </si>
  <si>
    <t>789 Avenue des Champs-Élysées, Marseille, 75008</t>
  </si>
  <si>
    <t>321 Rue du Faubourg, Toulouse, 75010</t>
  </si>
  <si>
    <t>123 Chang'an Avenue, Beijing, 100001</t>
  </si>
  <si>
    <t>CN</t>
  </si>
  <si>
    <t>1,083 CNY</t>
  </si>
  <si>
    <t>456 Wangfujing Street, Shanghai, 100006</t>
  </si>
  <si>
    <t>1,445 CNY</t>
  </si>
  <si>
    <t>789 Nanjing Road, Shenzhen, 200001</t>
  </si>
  <si>
    <t>1,807 CNY</t>
  </si>
  <si>
    <t>321 Huaihai Road, Guangzhou, 200020</t>
  </si>
  <si>
    <t>2,069 CNY</t>
  </si>
  <si>
    <t>123 MG Road, Bangalore, 560001</t>
  </si>
  <si>
    <t>IN</t>
  </si>
  <si>
    <t>12,348 INR</t>
  </si>
  <si>
    <t>456 Connaught Place, New Delhi, 110001</t>
  </si>
  <si>
    <t>16,456 INR</t>
  </si>
  <si>
    <t>789 Brigade Road, Mumbai, 560025</t>
  </si>
  <si>
    <t>20,565 INR</t>
  </si>
  <si>
    <t>321 Jayanagar, Kolkata, 560041</t>
  </si>
  <si>
    <t>24,673 INR</t>
  </si>
  <si>
    <t>123 George Street, Sydney, 2000</t>
  </si>
  <si>
    <t>AU</t>
  </si>
  <si>
    <t>222 AUD</t>
  </si>
  <si>
    <t>456 King Street, Melbourne, 3000</t>
  </si>
  <si>
    <t>296 AUD</t>
  </si>
  <si>
    <t>789 Victoria Road, Brisbane, 2048</t>
  </si>
  <si>
    <t>370 AUD</t>
  </si>
  <si>
    <t>321 Oxford Street, Perth, 2011</t>
  </si>
  <si>
    <t>444 AUD</t>
  </si>
  <si>
    <t>123 Long Street, Cape Town, 8001</t>
  </si>
  <si>
    <t>ZA</t>
  </si>
  <si>
    <t>2,743 ZAR</t>
  </si>
  <si>
    <t>456 Bree Street, Johannesburg, 8001</t>
  </si>
  <si>
    <t>3,652 ZAR</t>
  </si>
  <si>
    <t>789 Loop Street, Durban, 8000</t>
  </si>
  <si>
    <t>4,500 ZAR</t>
  </si>
  <si>
    <t>321 Church Street, Pretoria, 8001</t>
  </si>
  <si>
    <t>5,478 ZAR</t>
  </si>
  <si>
    <t>123 Shibuya Crossing, Tokyo, 150-0002</t>
  </si>
  <si>
    <t>JP</t>
  </si>
  <si>
    <t>22,313 JPY</t>
  </si>
  <si>
    <t>456 Akihabara, Osaka, 110-0006</t>
  </si>
  <si>
    <t>29,750 JPY</t>
  </si>
  <si>
    <t>789 Roppongi Hills, Yokohama, 106-0032</t>
  </si>
  <si>
    <t>37,188 JPY</t>
  </si>
  <si>
    <t>321 Ginza, Nagoya, 104-0061</t>
  </si>
  <si>
    <t>44,625 JPY</t>
  </si>
  <si>
    <t>696 Oak St, San Francisco, CA, 37702</t>
  </si>
  <si>
    <t>CAD 1,500</t>
  </si>
  <si>
    <t>817 Pine St, Chicago, IL, 63584</t>
  </si>
  <si>
    <t>794 Maple Ave, New York, NY, 24126</t>
  </si>
  <si>
    <t>Â£950</t>
  </si>
  <si>
    <t>553 Cedar Rd, New York, NY, 98297</t>
  </si>
  <si>
    <t>391 Pine St, New York, NY, 69250</t>
  </si>
  <si>
    <t>993 Cedar Rd, Toronto, ON, 44299</t>
  </si>
  <si>
    <t>107 Pine St, Toronto, ON, 45432</t>
  </si>
  <si>
    <t>851 Cedar Rd, New York, NY, 62652</t>
  </si>
  <si>
    <t>218 Oak St, Chicago, IL, 92687</t>
  </si>
  <si>
    <t>235 Maple Ave, Toronto, ON, 32887</t>
  </si>
  <si>
    <t>891 Cedar Rd, San Francisco, CA, 94121</t>
  </si>
  <si>
    <t>826 Pine St, Chicago, IL, 65818</t>
  </si>
  <si>
    <t>284 Oak St, Chicago, IL, 46713</t>
  </si>
  <si>
    <t>399 Pine St, San Francisco, CA, 51599</t>
  </si>
  <si>
    <t>919 Oak St, San Francisco, CA, 69499</t>
  </si>
  <si>
    <t>245 Cedar Rd, Chicago, IL, 77580</t>
  </si>
  <si>
    <t>709 Cedar Rd, San Francisco, CA, 74115</t>
  </si>
  <si>
    <t>265 Pine St, New York, NY, 43516</t>
  </si>
  <si>
    <t>164 Maple Ave, New York, NY, 35789</t>
  </si>
  <si>
    <t>755 Oak St, Chicago, IL, 95048</t>
  </si>
  <si>
    <t>Street Address</t>
  </si>
  <si>
    <t>City</t>
  </si>
  <si>
    <t>Postal Code</t>
  </si>
  <si>
    <t>Country Name</t>
  </si>
  <si>
    <t>North America</t>
  </si>
  <si>
    <t>Continent</t>
  </si>
  <si>
    <t>South America</t>
  </si>
  <si>
    <t>Africa</t>
  </si>
  <si>
    <t>Europe</t>
  </si>
  <si>
    <t>Asia</t>
  </si>
  <si>
    <t>Oceania</t>
  </si>
  <si>
    <t>Unit Price (USD)</t>
  </si>
  <si>
    <t>Total Sales</t>
  </si>
  <si>
    <t>Min Speed (m/s)</t>
  </si>
  <si>
    <t>Max Speed (m/s)</t>
  </si>
  <si>
    <t>Speed Range</t>
  </si>
  <si>
    <t>Full Name</t>
  </si>
  <si>
    <t>400 sq. meters</t>
  </si>
  <si>
    <t>Sum of Units Sold</t>
  </si>
  <si>
    <t>Row Labels</t>
  </si>
  <si>
    <t>Grand Total</t>
  </si>
  <si>
    <t>Sum of 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</si>
</sst>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quot;$&quot;#,##0;[Red]\-&quot;$&quot;#,##0"/>
    <numFmt numFmtId="165" formatCode="_-&quot;$&quot;* #,##0.00_-;\-&quot;$&quot;* #,##0.00_-;_-&quot;$&quot;* &quot;-&quot;??_-;_-@_-"/>
    <numFmt numFmtId="166" formatCode="&quot;$&quot;#,##0.00"/>
    <numFmt numFmtId="167" formatCode="&quot;$&quot;#,##0"/>
  </numFmts>
  <fonts count="2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FFFFFF"/>
      <name val="Arial"/>
      <family val="2"/>
    </font>
    <font>
      <sz val="11"/>
      <color theme="1"/>
      <name val="Arial"/>
      <family val="2"/>
    </font>
    <font>
      <sz val="11"/>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rgb="FF000000"/>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5" fontId="1" fillId="0" borderId="0" applyFont="0" applyFill="0" applyBorder="0" applyAlignment="0" applyProtection="0"/>
  </cellStyleXfs>
  <cellXfs count="45">
    <xf numFmtId="0" fontId="0" fillId="0" borderId="0" xfId="0"/>
    <xf numFmtId="0" fontId="18" fillId="33" borderId="15" xfId="0" applyFont="1" applyFill="1" applyBorder="1" applyAlignment="1">
      <alignment horizontal="center" vertical="center"/>
    </xf>
    <xf numFmtId="0" fontId="18" fillId="33" borderId="13" xfId="0" applyFont="1" applyFill="1" applyBorder="1" applyAlignment="1">
      <alignment horizontal="center" vertical="center"/>
    </xf>
    <xf numFmtId="0" fontId="18" fillId="33" borderId="17" xfId="0" applyFont="1" applyFill="1" applyBorder="1" applyAlignment="1">
      <alignment horizontal="center" vertical="center"/>
    </xf>
    <xf numFmtId="0" fontId="19" fillId="0" borderId="16" xfId="0" applyFont="1" applyBorder="1"/>
    <xf numFmtId="0" fontId="19" fillId="0" borderId="12" xfId="0" applyFont="1" applyBorder="1"/>
    <xf numFmtId="164" fontId="19" fillId="0" borderId="12" xfId="0" applyNumberFormat="1" applyFont="1" applyBorder="1"/>
    <xf numFmtId="0" fontId="19" fillId="0" borderId="18" xfId="0" applyFont="1" applyBorder="1"/>
    <xf numFmtId="0" fontId="19" fillId="0" borderId="11" xfId="0" applyFont="1" applyBorder="1"/>
    <xf numFmtId="0" fontId="19" fillId="0" borderId="14" xfId="0" applyFont="1" applyBorder="1"/>
    <xf numFmtId="164" fontId="19" fillId="0" borderId="14" xfId="0" applyNumberFormat="1" applyFont="1" applyBorder="1"/>
    <xf numFmtId="0" fontId="19" fillId="0" borderId="10" xfId="0" applyFont="1" applyBorder="1"/>
    <xf numFmtId="0" fontId="0" fillId="0" borderId="0" xfId="0" applyNumberFormat="1"/>
    <xf numFmtId="165" fontId="18" fillId="33" borderId="13" xfId="42" applyFont="1" applyFill="1" applyBorder="1" applyAlignment="1">
      <alignment horizontal="center" vertical="center"/>
    </xf>
    <xf numFmtId="165" fontId="0" fillId="0" borderId="0" xfId="42" applyFont="1"/>
    <xf numFmtId="166" fontId="18" fillId="33" borderId="13" xfId="42" applyNumberFormat="1" applyFont="1" applyFill="1" applyBorder="1" applyAlignment="1">
      <alignment horizontal="center" vertical="center"/>
    </xf>
    <xf numFmtId="166" fontId="0" fillId="0" borderId="0" xfId="42" applyNumberFormat="1" applyFont="1"/>
    <xf numFmtId="167" fontId="18" fillId="33" borderId="13" xfId="0" applyNumberFormat="1" applyFont="1" applyFill="1" applyBorder="1" applyAlignment="1">
      <alignment horizontal="center" vertical="center"/>
    </xf>
    <xf numFmtId="167" fontId="0" fillId="0" borderId="0" xfId="0" applyNumberFormat="1"/>
    <xf numFmtId="0" fontId="20" fillId="0" borderId="0" xfId="0" applyFont="1"/>
    <xf numFmtId="0" fontId="20" fillId="0" borderId="11" xfId="0" applyFont="1" applyBorder="1"/>
    <xf numFmtId="0" fontId="20" fillId="0" borderId="14" xfId="0" applyFont="1" applyBorder="1"/>
    <xf numFmtId="166" fontId="20" fillId="0" borderId="14" xfId="0" applyNumberFormat="1" applyFont="1" applyBorder="1"/>
    <xf numFmtId="0" fontId="20" fillId="0" borderId="10" xfId="0" applyFont="1" applyBorder="1"/>
    <xf numFmtId="0" fontId="20" fillId="0" borderId="14" xfId="0" applyNumberFormat="1" applyFont="1" applyBorder="1"/>
    <xf numFmtId="0" fontId="20" fillId="0" borderId="0" xfId="0" applyNumberFormat="1" applyFont="1" applyBorder="1"/>
    <xf numFmtId="0" fontId="20" fillId="0" borderId="0" xfId="0" applyFont="1" applyBorder="1"/>
    <xf numFmtId="165" fontId="20" fillId="0" borderId="0" xfId="0" applyNumberFormat="1" applyFont="1" applyBorder="1"/>
    <xf numFmtId="167" fontId="20" fillId="0" borderId="0" xfId="0" applyNumberFormat="1" applyFont="1" applyBorder="1"/>
    <xf numFmtId="0" fontId="19" fillId="0" borderId="16" xfId="0" applyFont="1" applyBorder="1" applyAlignment="1">
      <alignment horizontal="left"/>
    </xf>
    <xf numFmtId="0" fontId="19" fillId="0" borderId="12" xfId="0" applyFont="1" applyBorder="1" applyAlignment="1">
      <alignment horizontal="left"/>
    </xf>
    <xf numFmtId="166" fontId="19" fillId="0" borderId="12" xfId="42" applyNumberFormat="1" applyFont="1" applyBorder="1" applyAlignment="1">
      <alignment horizontal="left"/>
    </xf>
    <xf numFmtId="0" fontId="19" fillId="0" borderId="18" xfId="0" applyFont="1" applyBorder="1" applyAlignment="1">
      <alignment horizontal="left"/>
    </xf>
    <xf numFmtId="0" fontId="19" fillId="0" borderId="13" xfId="0" applyNumberFormat="1" applyFont="1" applyBorder="1" applyAlignment="1">
      <alignment horizontal="left"/>
    </xf>
    <xf numFmtId="0" fontId="19" fillId="0" borderId="0" xfId="0" applyNumberFormat="1" applyFont="1" applyAlignment="1">
      <alignment horizontal="left"/>
    </xf>
    <xf numFmtId="0" fontId="19" fillId="0" borderId="0" xfId="0" applyFont="1" applyAlignment="1">
      <alignment horizontal="left"/>
    </xf>
    <xf numFmtId="165" fontId="19" fillId="0" borderId="0" xfId="42" applyFont="1" applyAlignment="1">
      <alignment horizontal="left"/>
    </xf>
    <xf numFmtId="167" fontId="19" fillId="0" borderId="0" xfId="0" applyNumberFormat="1" applyFont="1" applyAlignment="1">
      <alignment horizontal="left"/>
    </xf>
    <xf numFmtId="0" fontId="20" fillId="0" borderId="0" xfId="0" applyFont="1" applyAlignment="1">
      <alignment horizontal="left"/>
    </xf>
    <xf numFmtId="0" fontId="19" fillId="0" borderId="11" xfId="0" applyFont="1" applyBorder="1" applyAlignment="1">
      <alignment horizontal="left"/>
    </xf>
    <xf numFmtId="0" fontId="19" fillId="0" borderId="14" xfId="0" applyFont="1" applyBorder="1" applyAlignment="1">
      <alignment horizontal="left"/>
    </xf>
    <xf numFmtId="166" fontId="19" fillId="0" borderId="14" xfId="42" applyNumberFormat="1" applyFont="1" applyBorder="1" applyAlignment="1">
      <alignment horizontal="left"/>
    </xf>
    <xf numFmtId="0" fontId="19" fillId="0" borderId="10" xfId="0" applyFont="1" applyBorder="1" applyAlignment="1">
      <alignment horizontal="left"/>
    </xf>
    <xf numFmtId="0" fontId="0" fillId="0" borderId="0" xfId="0" pivotButton="1"/>
    <xf numFmtId="0" fontId="0" fillId="0" borderId="0" xfId="0"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9">
    <dxf>
      <font>
        <b val="0"/>
        <i val="0"/>
        <strike val="0"/>
        <condense val="0"/>
        <extend val="0"/>
        <outline val="0"/>
        <shadow val="0"/>
        <u val="none"/>
        <vertAlign val="baseline"/>
        <sz val="11"/>
        <color theme="1"/>
        <name val="Arial"/>
        <scheme val="none"/>
      </font>
      <numFmt numFmtId="0" formatCode="General"/>
      <border diagonalUp="0" diagonalDown="0" outline="0">
        <left/>
        <right/>
        <top/>
        <bottom/>
      </border>
    </dxf>
    <dxf>
      <font>
        <name val="Arial"/>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1"/>
        <color theme="1"/>
        <name val="Arial"/>
        <scheme val="none"/>
      </font>
      <numFmt numFmtId="0" formatCode="General"/>
      <border diagonalUp="0" diagonalDown="0" outline="0">
        <left/>
        <right/>
        <top/>
        <bottom/>
      </border>
    </dxf>
    <dxf>
      <font>
        <name val="Arial"/>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1"/>
        <color theme="1"/>
        <name val="Arial"/>
        <scheme val="none"/>
      </font>
      <numFmt numFmtId="0" formatCode="General"/>
      <border diagonalUp="0" diagonalDown="0" outline="0">
        <left/>
        <right/>
        <top/>
        <bottom/>
      </border>
    </dxf>
    <dxf>
      <font>
        <name val="Arial"/>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1"/>
        <color theme="1"/>
        <name val="Arial"/>
        <scheme val="none"/>
      </font>
      <numFmt numFmtId="0" formatCode="General"/>
      <border diagonalUp="0" diagonalDown="0" outline="0">
        <left/>
        <right/>
        <top/>
        <bottom/>
      </border>
    </dxf>
    <dxf>
      <font>
        <name val="Arial"/>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1"/>
        <color theme="1"/>
        <name val="Arial"/>
        <scheme val="none"/>
      </font>
      <numFmt numFmtId="167" formatCode="&quot;$&quot;#,##0"/>
      <border diagonalUp="0" diagonalDown="0" outline="0">
        <left/>
        <right/>
        <top/>
        <bottom/>
      </border>
    </dxf>
    <dxf>
      <font>
        <name val="Arial"/>
      </font>
      <numFmt numFmtId="167" formatCode="&quot;$&quot;#,##0"/>
      <alignment horizontal="left" vertical="bottom" textRotation="0" wrapText="0" indent="0" justifyLastLine="0" shrinkToFit="0" readingOrder="0"/>
    </dxf>
    <dxf>
      <font>
        <b val="0"/>
        <i val="0"/>
        <strike val="0"/>
        <condense val="0"/>
        <extend val="0"/>
        <outline val="0"/>
        <shadow val="0"/>
        <u val="none"/>
        <vertAlign val="baseline"/>
        <sz val="11"/>
        <color theme="1"/>
        <name val="Arial"/>
        <scheme val="none"/>
      </font>
      <numFmt numFmtId="165" formatCode="_-&quot;$&quot;* #,##0.00_-;\-&quot;$&quot;* #,##0.00_-;_-&quot;$&quot;* &quot;-&quot;??_-;_-@_-"/>
      <border diagonalUp="0" diagonalDown="0" outline="0">
        <left/>
        <right/>
        <top/>
        <bottom/>
      </border>
    </dxf>
    <dxf>
      <font>
        <name val="Arial"/>
      </font>
      <alignment horizontal="left" vertical="bottom" textRotation="0" wrapText="0" indent="0" justifyLastLine="0" shrinkToFit="0" readingOrder="0"/>
    </dxf>
    <dxf>
      <font>
        <b val="0"/>
        <i val="0"/>
        <strike val="0"/>
        <condense val="0"/>
        <extend val="0"/>
        <outline val="0"/>
        <shadow val="0"/>
        <u val="none"/>
        <vertAlign val="baseline"/>
        <sz val="11"/>
        <color theme="1"/>
        <name val="Arial"/>
        <scheme val="none"/>
      </font>
      <border diagonalUp="0" diagonalDown="0" outline="0">
        <left/>
        <right/>
        <top/>
        <bottom/>
      </border>
    </dxf>
    <dxf>
      <font>
        <name val="Arial"/>
      </font>
      <alignment horizontal="left" vertical="bottom" textRotation="0" wrapText="0" indent="0" justifyLastLine="0" shrinkToFit="0" readingOrder="0"/>
    </dxf>
    <dxf>
      <font>
        <b val="0"/>
        <i val="0"/>
        <strike val="0"/>
        <condense val="0"/>
        <extend val="0"/>
        <outline val="0"/>
        <shadow val="0"/>
        <u val="none"/>
        <vertAlign val="baseline"/>
        <sz val="11"/>
        <color theme="1"/>
        <name val="Arial"/>
        <scheme val="none"/>
      </font>
      <border diagonalUp="0" diagonalDown="0" outline="0">
        <left/>
        <right/>
        <top/>
        <bottom/>
      </border>
    </dxf>
    <dxf>
      <font>
        <name val="Arial"/>
      </font>
      <alignment horizontal="left" vertical="bottom" textRotation="0" wrapText="0" indent="0" justifyLastLine="0" shrinkToFit="0" readingOrder="0"/>
    </dxf>
    <dxf>
      <font>
        <b val="0"/>
        <i val="0"/>
        <strike val="0"/>
        <condense val="0"/>
        <extend val="0"/>
        <outline val="0"/>
        <shadow val="0"/>
        <u val="none"/>
        <vertAlign val="baseline"/>
        <sz val="11"/>
        <color theme="1"/>
        <name val="Arial"/>
        <scheme val="none"/>
      </font>
      <numFmt numFmtId="0" formatCode="General"/>
      <border diagonalUp="0" diagonalDown="0" outline="0">
        <left/>
        <right/>
        <top/>
        <bottom/>
      </border>
    </dxf>
    <dxf>
      <font>
        <name val="Arial"/>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1"/>
        <color theme="1"/>
        <name val="Arial"/>
        <scheme val="none"/>
      </font>
      <numFmt numFmtId="0" formatCode="General"/>
      <border diagonalUp="0" diagonalDown="0" outline="0">
        <left style="thin">
          <color rgb="FF000000"/>
        </left>
        <right style="thin">
          <color rgb="FF000000"/>
        </right>
        <top style="thin">
          <color rgb="FF000000"/>
        </top>
        <bottom/>
      </border>
    </dxf>
    <dxf>
      <font>
        <name val="Arial"/>
      </font>
      <numFmt numFmtId="0" formatCode="General"/>
      <alignment horizontal="left" vertical="bottom" textRotation="0" wrapText="0" indent="0" justifyLastLine="0" shrinkToFit="0" readingOrder="0"/>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Arial"/>
        <scheme val="none"/>
      </font>
      <numFmt numFmtId="0" formatCode="General"/>
      <border diagonalUp="0" diagonalDown="0" outline="0">
        <left style="thin">
          <color rgb="FF000000"/>
        </left>
        <right style="thin">
          <color rgb="FF000000"/>
        </right>
        <top style="thin">
          <color rgb="FF000000"/>
        </top>
        <bottom/>
      </border>
    </dxf>
    <dxf>
      <font>
        <name val="Arial"/>
      </font>
      <numFmt numFmtId="0" formatCode="General"/>
      <alignment horizontal="left" vertical="bottom" textRotation="0" wrapText="0" indent="0" justifyLastLine="0" shrinkToFit="0" readingOrder="0"/>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Arial"/>
        <scheme val="none"/>
      </font>
      <border diagonalUp="0" diagonalDown="0" outline="0">
        <left style="thin">
          <color rgb="FF000000"/>
        </left>
        <right/>
        <top style="thin">
          <color rgb="FF000000"/>
        </top>
        <bottom/>
      </border>
    </dxf>
    <dxf>
      <font>
        <name val="Arial"/>
      </font>
      <alignment horizontal="left" vertical="bottom" textRotation="0" wrapText="0" indent="0" justifyLastLine="0" shrinkToFit="0" readingOrder="0"/>
      <border outline="0">
        <left style="thin">
          <color rgb="FF000000"/>
        </left>
        <right/>
        <top style="thin">
          <color rgb="FF000000"/>
        </top>
        <bottom style="thin">
          <color rgb="FF000000"/>
        </bottom>
      </border>
    </dxf>
    <dxf>
      <font>
        <b val="0"/>
        <i val="0"/>
        <strike val="0"/>
        <condense val="0"/>
        <extend val="0"/>
        <outline val="0"/>
        <shadow val="0"/>
        <u val="none"/>
        <vertAlign val="baseline"/>
        <sz val="11"/>
        <color theme="1"/>
        <name val="Arial"/>
        <scheme val="none"/>
      </font>
      <border diagonalUp="0" diagonalDown="0" outline="0">
        <left style="thin">
          <color rgb="FF000000"/>
        </left>
        <right style="thin">
          <color rgb="FF000000"/>
        </right>
        <top style="thin">
          <color rgb="FF000000"/>
        </top>
        <bottom/>
      </border>
    </dxf>
    <dxf>
      <font>
        <name val="Arial"/>
      </font>
      <alignment horizontal="left" vertical="bottom" textRotation="0" wrapText="0" indent="0" justifyLastLine="0" shrinkToFit="0" readingOrder="0"/>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Arial"/>
        <scheme val="none"/>
      </font>
      <numFmt numFmtId="166" formatCode="&quot;$&quot;#,##0.00"/>
      <border diagonalUp="0" diagonalDown="0" outline="0">
        <left style="thin">
          <color rgb="FF000000"/>
        </left>
        <right style="thin">
          <color rgb="FF000000"/>
        </right>
        <top style="thin">
          <color rgb="FF000000"/>
        </top>
        <bottom/>
      </border>
    </dxf>
    <dxf>
      <font>
        <name val="Arial"/>
      </font>
      <numFmt numFmtId="166" formatCode="&quot;$&quot;#,##0.00"/>
      <alignment horizontal="left" vertical="bottom" textRotation="0" wrapText="0" indent="0" justifyLastLine="0" shrinkToFit="0" readingOrder="0"/>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Arial"/>
        <scheme val="none"/>
      </font>
      <border diagonalUp="0" diagonalDown="0" outline="0">
        <left style="thin">
          <color rgb="FF000000"/>
        </left>
        <right style="thin">
          <color rgb="FF000000"/>
        </right>
        <top style="thin">
          <color rgb="FF000000"/>
        </top>
        <bottom/>
      </border>
    </dxf>
    <dxf>
      <font>
        <name val="Arial"/>
      </font>
      <alignment horizontal="left" vertical="bottom" textRotation="0" wrapText="0" indent="0" justifyLastLine="0" shrinkToFit="0" readingOrder="0"/>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Arial"/>
        <scheme val="none"/>
      </font>
      <border diagonalUp="0" diagonalDown="0" outline="0">
        <left style="thin">
          <color rgb="FF000000"/>
        </left>
        <right style="thin">
          <color rgb="FF000000"/>
        </right>
        <top style="thin">
          <color rgb="FF000000"/>
        </top>
        <bottom/>
      </border>
    </dxf>
    <dxf>
      <font>
        <name val="Arial"/>
      </font>
      <alignment horizontal="left" vertical="bottom" textRotation="0" wrapText="0" indent="0" justifyLastLine="0" shrinkToFit="0" readingOrder="0"/>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Arial"/>
        <scheme val="none"/>
      </font>
      <border diagonalUp="0" diagonalDown="0" outline="0">
        <left style="thin">
          <color rgb="FF000000"/>
        </left>
        <right style="thin">
          <color rgb="FF000000"/>
        </right>
        <top style="thin">
          <color rgb="FF000000"/>
        </top>
        <bottom/>
      </border>
    </dxf>
    <dxf>
      <font>
        <name val="Arial"/>
      </font>
      <alignment horizontal="left" vertical="bottom" textRotation="0" wrapText="0" indent="0" justifyLastLine="0" shrinkToFit="0" readingOrder="0"/>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Arial"/>
        <scheme val="none"/>
      </font>
      <border diagonalUp="0" diagonalDown="0" outline="0">
        <left style="thin">
          <color rgb="FF000000"/>
        </left>
        <right style="thin">
          <color rgb="FF000000"/>
        </right>
        <top style="thin">
          <color rgb="FF000000"/>
        </top>
        <bottom/>
      </border>
    </dxf>
    <dxf>
      <font>
        <name val="Arial"/>
      </font>
      <alignment horizontal="left" vertical="bottom" textRotation="0" wrapText="0" indent="0" justifyLastLine="0" shrinkToFit="0" readingOrder="0"/>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Arial"/>
        <scheme val="none"/>
      </font>
      <border diagonalUp="0" diagonalDown="0" outline="0">
        <left style="thin">
          <color rgb="FF000000"/>
        </left>
        <right style="thin">
          <color rgb="FF000000"/>
        </right>
        <top style="thin">
          <color rgb="FF000000"/>
        </top>
        <bottom/>
      </border>
    </dxf>
    <dxf>
      <font>
        <name val="Arial"/>
      </font>
      <alignment horizontal="left" vertical="bottom" textRotation="0" wrapText="0" indent="0" justifyLastLine="0" shrinkToFit="0" readingOrder="0"/>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Arial"/>
        <scheme val="none"/>
      </font>
      <border diagonalUp="0" diagonalDown="0" outline="0">
        <left style="thin">
          <color rgb="FF000000"/>
        </left>
        <right style="thin">
          <color rgb="FF000000"/>
        </right>
        <top style="thin">
          <color rgb="FF000000"/>
        </top>
        <bottom/>
      </border>
    </dxf>
    <dxf>
      <font>
        <name val="Arial"/>
      </font>
      <alignment horizontal="left" vertical="bottom" textRotation="0" wrapText="0" indent="0" justifyLastLine="0" shrinkToFit="0" readingOrder="0"/>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Arial"/>
        <scheme val="none"/>
      </font>
      <border diagonalUp="0" diagonalDown="0" outline="0">
        <left style="thin">
          <color rgb="FF000000"/>
        </left>
        <right style="thin">
          <color rgb="FF000000"/>
        </right>
        <top style="thin">
          <color rgb="FF000000"/>
        </top>
        <bottom/>
      </border>
    </dxf>
    <dxf>
      <font>
        <name val="Arial"/>
      </font>
      <alignment horizontal="left" vertical="bottom" textRotation="0" wrapText="0" indent="0" justifyLastLine="0" shrinkToFit="0" readingOrder="0"/>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Arial"/>
        <scheme val="none"/>
      </font>
      <border diagonalUp="0" diagonalDown="0" outline="0">
        <left style="thin">
          <color rgb="FF000000"/>
        </left>
        <right style="thin">
          <color rgb="FF000000"/>
        </right>
        <top style="thin">
          <color rgb="FF000000"/>
        </top>
        <bottom/>
      </border>
    </dxf>
    <dxf>
      <font>
        <name val="Arial"/>
      </font>
      <alignment horizontal="left" vertical="bottom" textRotation="0" wrapText="0" indent="0" justifyLastLine="0" shrinkToFit="0" readingOrder="0"/>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Arial"/>
        <scheme val="none"/>
      </font>
      <border diagonalUp="0" diagonalDown="0" outline="0">
        <left/>
        <right style="thin">
          <color rgb="FF000000"/>
        </right>
        <top style="thin">
          <color rgb="FF000000"/>
        </top>
        <bottom/>
      </border>
    </dxf>
    <dxf>
      <font>
        <name val="Arial"/>
      </font>
      <alignment horizontal="left" vertical="bottom" textRotation="0" wrapText="0" indent="0" justifyLastLine="0" shrinkToFit="0" readingOrder="0"/>
      <border outline="0">
        <left/>
        <right style="thin">
          <color rgb="FF000000"/>
        </right>
        <top style="thin">
          <color rgb="FF000000"/>
        </top>
        <bottom style="thin">
          <color rgb="FF000000"/>
        </bottom>
      </border>
    </dxf>
    <dxf>
      <border>
        <top style="thin">
          <color rgb="FF000000"/>
        </top>
      </border>
    </dxf>
    <dxf>
      <border>
        <left style="thin">
          <color rgb="FF000000"/>
        </left>
        <right style="thin">
          <color rgb="FF000000"/>
        </right>
        <top style="thin">
          <color rgb="FF000000"/>
        </top>
        <bottom style="thin">
          <color rgb="FF000000"/>
        </bottom>
      </border>
    </dxf>
    <dxf>
      <font>
        <name val="Arial"/>
      </font>
      <alignment horizontal="left" vertical="bottom" textRotation="0" wrapText="0" indent="0" justifyLastLine="0" shrinkToFit="0" readingOrder="0"/>
    </dxf>
    <dxf>
      <border>
        <bottom style="thin">
          <color rgb="FF000000"/>
        </bottom>
      </border>
    </dxf>
    <dxf>
      <font>
        <b/>
        <i val="0"/>
        <strike val="0"/>
        <condense val="0"/>
        <extend val="0"/>
        <outline val="0"/>
        <shadow val="0"/>
        <u val="none"/>
        <vertAlign val="baseline"/>
        <sz val="11"/>
        <color rgb="FFFFFFFF"/>
        <name val="Arial"/>
        <scheme val="none"/>
      </font>
      <fill>
        <patternFill patternType="solid">
          <fgColor rgb="FF000000"/>
          <bgColor rgb="FF0070C0"/>
        </patternFill>
      </fill>
      <alignment horizontal="center" vertical="center" textRotation="0" wrapText="0" indent="0" justifyLastLine="0" shrinkToFit="0" readingOrder="0"/>
      <border>
        <left style="thin">
          <color rgb="FF000000"/>
        </left>
        <right style="thin">
          <color rgb="FF000000"/>
        </right>
        <top/>
        <bottom/>
        <vertical style="thin">
          <color rgb="FF000000"/>
        </vertical>
        <horizontal style="thin">
          <color rgb="FF000000"/>
        </horizontal>
      </border>
    </dxf>
    <dxf>
      <font>
        <name val="Arial"/>
      </font>
      <border>
        <left style="thin">
          <color rgb="FF000000"/>
        </left>
        <right/>
        <top style="thin">
          <color rgb="FF000000"/>
        </top>
        <bottom style="thin">
          <color rgb="FF000000"/>
        </bottom>
        <vertical style="thin">
          <color rgb="FF000000"/>
        </vertical>
        <horizontal style="thin">
          <color rgb="FF000000"/>
        </horizontal>
      </border>
    </dxf>
    <dxf>
      <font>
        <name val="Arial"/>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name val="Arial"/>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name val="Arial"/>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name val="Arial"/>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name val="Arial"/>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name val="Arial"/>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name val="Arial"/>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name val="Arial"/>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name val="Arial"/>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name val="Arial"/>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name val="Arial"/>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name val="Arial"/>
      </font>
      <border>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name val="Arial"/>
      </font>
    </dxf>
    <dxf>
      <border>
        <bottom style="thin">
          <color rgb="FF000000"/>
        </bottom>
      </border>
    </dxf>
    <dxf>
      <font>
        <b/>
        <i val="0"/>
        <strike val="0"/>
        <condense val="0"/>
        <extend val="0"/>
        <outline val="0"/>
        <shadow val="0"/>
        <u val="none"/>
        <vertAlign val="baseline"/>
        <sz val="11"/>
        <color rgb="FFFFFFFF"/>
        <name val="Arial"/>
        <scheme val="none"/>
      </font>
      <fill>
        <patternFill patternType="solid">
          <fgColor rgb="FF000000"/>
          <bgColor rgb="FF0070C0"/>
        </patternFill>
      </fill>
      <alignment horizontal="center" vertical="center" textRotation="0" wrapText="0" indent="0" justifyLastLine="0" shrinkToFit="0" readingOrder="0"/>
      <border>
        <left style="thin">
          <color rgb="FF000000"/>
        </left>
        <right style="thin">
          <color rgb="FF000000"/>
        </right>
        <top/>
        <bottom/>
        <vertical style="thin">
          <color rgb="FF000000"/>
        </vertical>
        <horizontal style="thin">
          <color rgb="FF000000"/>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microsoft.com/office/2017/06/relationships/rdRichValueStructure" Target="richData/rdrichvaluestructure.xml"/><Relationship Id="rId18" Type="http://schemas.microsoft.com/office/2017/06/relationships/rdRichValueTypes" Target="richData/rdRichValueTypes.xml"/><Relationship Id="rId3" Type="http://schemas.openxmlformats.org/officeDocument/2006/relationships/worksheet" Target="worksheets/sheet3.xml"/><Relationship Id="rId7" Type="http://schemas.openxmlformats.org/officeDocument/2006/relationships/theme" Target="theme/theme1.xml"/><Relationship Id="rId12" Type="http://schemas.microsoft.com/office/2017/06/relationships/rdRichValue" Target="richData/rdrichvalue.xml"/><Relationship Id="rId17" Type="http://schemas.microsoft.com/office/2017/06/relationships/rdSupportingPropertyBag" Target="richData/rdsupportingpropertybag.xml"/><Relationship Id="rId2" Type="http://schemas.openxmlformats.org/officeDocument/2006/relationships/worksheet" Target="worksheets/sheet2.xml"/><Relationship Id="rId16" Type="http://schemas.microsoft.com/office/2017/06/relationships/rdSupportingPropertyBagStructure" Target="richData/rdsupportingpropertybagstructure.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5" Type="http://schemas.microsoft.com/office/2017/06/relationships/richStyles" Target="richData/richStyles.xml"/><Relationship Id="rId10" Type="http://schemas.openxmlformats.org/officeDocument/2006/relationships/sheetMetadata" Target="metadata.xml"/><Relationship Id="rId19" Type="http://schemas.microsoft.com/office/2020/07/relationships/rdRichValueWebImage" Target="richData/rdRichValueWebImage.xml"/><Relationship Id="rId4" Type="http://schemas.openxmlformats.org/officeDocument/2006/relationships/worksheet" Target="worksheets/sheet4.xml"/><Relationship Id="rId9" Type="http://schemas.openxmlformats.org/officeDocument/2006/relationships/sharedStrings" Target="sharedStrings.xml"/><Relationship Id="rId14" Type="http://schemas.microsoft.com/office/2017/06/relationships/rdArray" Target="richData/rdarray.xml"/></Relationships>
</file>

<file path=xl/pivotCache/_rels/pivotCacheDefinition1.xml.rels><?xml version="1.0" encoding="UTF-8" standalone="yes"?>
<Relationships xmlns="http://schemas.openxmlformats.org/package/2006/relationships"><Relationship Id="rId1" Type="http://schemas.openxmlformats.org/officeDocument/2006/relationships/richPivotRecords" Target="richPivotRecords1.xml"/></Relationships>
</file>

<file path=xl/pivotCache/pivotCacheDefinition1.xml><?xml version="1.0" encoding="utf-8"?>
<pivotCacheDefinition xmlns="http://schemas.openxmlformats.org/spreadsheetml/2006/main" xmlns:r="http://schemas.openxmlformats.org/officeDocument/2006/relationships" invalid="1" refreshedBy="Author" refreshedDate="45695.668051736109" createdVersion="8" refreshedVersion="8" minRefreshableVersion="3" recordCount="170">
  <cacheSource type="worksheet">
    <worksheetSource name="Table13"/>
  </cacheSource>
  <cacheFields count="23">
    <cacheField name="Sales Rep ID" numFmtId="0">
      <sharedItems containsSemiMixedTypes="0" containsString="0" containsNumber="1" containsInteger="1" minValue="1" maxValue="170"/>
    </cacheField>
    <cacheField name="Rep First Name" numFmtId="0">
      <sharedItems/>
    </cacheField>
    <cacheField name="Rep Last Name" numFmtId="0">
      <sharedItems/>
    </cacheField>
    <cacheField name="Month" numFmtId="0">
      <sharedItems/>
    </cacheField>
    <cacheField name="Product Type" numFmtId="0">
      <sharedItems count="4">
        <s v="AI Coffee Machine"/>
        <s v="Robotic Vacuum"/>
        <s v="Solar Air Purifier"/>
        <s v="Smart Refrigerator"/>
      </sharedItems>
    </cacheField>
    <cacheField name="Min Speed" numFmtId="0">
      <sharedItems containsBlank="1"/>
    </cacheField>
    <cacheField name="Max Speed" numFmtId="0">
      <sharedItems containsBlank="1"/>
    </cacheField>
    <cacheField name="Distance" numFmtId="0">
      <sharedItems/>
    </cacheField>
    <cacheField name="Shipping Address" numFmtId="0">
      <sharedItems/>
    </cacheField>
    <cacheField name="Unit Price" numFmtId="166">
      <sharedItems containsMixedTypes="1" containsNumber="1" containsInteger="1" minValue="1200" maxValue="1200"/>
    </cacheField>
    <cacheField name="Units Sold" numFmtId="0">
      <sharedItems containsSemiMixedTypes="0" containsString="0" containsNumber="1" containsInteger="1" minValue="1" maxValue="299" count="133">
        <n v="277"/>
        <n v="84"/>
        <n v="237"/>
        <n v="137"/>
        <n v="33"/>
        <n v="67"/>
        <n v="152"/>
        <n v="126"/>
        <n v="66"/>
        <n v="27"/>
        <n v="261"/>
        <n v="262"/>
        <n v="211"/>
        <n v="76"/>
        <n v="129"/>
        <n v="192"/>
        <n v="153"/>
        <n v="256"/>
        <n v="155"/>
        <n v="101"/>
        <n v="15"/>
        <n v="6"/>
        <n v="161"/>
        <n v="9"/>
        <n v="74"/>
        <n v="79"/>
        <n v="194"/>
        <n v="141"/>
        <n v="103"/>
        <n v="44"/>
        <n v="233"/>
        <n v="32"/>
        <n v="21"/>
        <n v="206"/>
        <n v="229"/>
        <n v="164"/>
        <n v="131"/>
        <n v="226"/>
        <n v="41"/>
        <n v="212"/>
        <n v="92"/>
        <n v="266"/>
        <n v="247"/>
        <n v="51"/>
        <n v="149"/>
        <n v="272"/>
        <n v="245"/>
        <n v="38"/>
        <n v="124"/>
        <n v="196"/>
        <n v="115"/>
        <n v="59"/>
        <n v="31"/>
        <n v="37"/>
        <n v="291"/>
        <n v="96"/>
        <n v="100"/>
        <n v="122"/>
        <n v="258"/>
        <n v="289"/>
        <n v="273"/>
        <n v="297"/>
        <n v="19"/>
        <n v="165"/>
        <n v="47"/>
        <n v="70"/>
        <n v="286"/>
        <n v="167"/>
        <n v="183"/>
        <n v="105"/>
        <n v="140"/>
        <n v="83"/>
        <n v="191"/>
        <n v="77"/>
        <n v="2"/>
        <n v="85"/>
        <n v="78"/>
        <n v="112"/>
        <n v="207"/>
        <n v="55"/>
        <n v="227"/>
        <n v="139"/>
        <n v="111"/>
        <n v="36"/>
        <n v="232"/>
        <n v="97"/>
        <n v="123"/>
        <n v="95"/>
        <n v="216"/>
        <n v="230"/>
        <n v="179"/>
        <n v="265"/>
        <n v="295"/>
        <n v="254"/>
        <n v="107"/>
        <n v="99"/>
        <n v="224"/>
        <n v="158"/>
        <n v="26"/>
        <n v="162"/>
        <n v="144"/>
        <n v="186"/>
        <n v="17"/>
        <n v="10"/>
        <n v="288"/>
        <n v="113"/>
        <n v="225"/>
        <n v="39"/>
        <n v="201"/>
        <n v="257"/>
        <n v="202"/>
        <n v="14"/>
        <n v="1"/>
        <n v="58"/>
        <n v="175"/>
        <n v="279"/>
        <n v="57"/>
        <n v="299"/>
        <n v="34"/>
        <n v="274"/>
        <n v="238"/>
        <n v="283"/>
        <n v="30"/>
        <n v="235"/>
        <n v="208"/>
        <n v="93"/>
        <n v="252"/>
        <n v="253"/>
        <n v="82"/>
        <n v="53"/>
        <n v="11"/>
        <n v="292"/>
        <n v="69"/>
      </sharedItems>
    </cacheField>
    <cacheField name="Discount (%)" numFmtId="0">
      <sharedItems containsSemiMixedTypes="0" containsString="0" containsNumber="1" containsInteger="1" minValue="5" maxValue="15"/>
    </cacheField>
    <cacheField name="Street Address" numFmtId="0">
      <sharedItems/>
    </cacheField>
    <cacheField name="City" numFmtId="0">
      <sharedItems/>
    </cacheField>
    <cacheField name="Postal Code" numFmtId="0">
      <sharedItems/>
    </cacheField>
    <cacheField name="Country Name" numFmtId="0">
      <sharedItems count="12">
        <s v="United States"/>
        <s v="Canada"/>
        <s v="Mexico"/>
        <s v="Brazil"/>
        <s v="United Kingdom"/>
        <s v="Germany"/>
        <s v="France"/>
        <s v="China"/>
        <s v="India"/>
        <s v="Australia"/>
        <s v="South Africa"/>
        <s v="Japan"/>
      </sharedItems>
    </cacheField>
    <cacheField name="Continent" numFmtId="0">
      <sharedItems count="6">
        <s v="North America"/>
        <s v="South America"/>
        <s v="Europe"/>
        <s v="Asia"/>
        <s v="Oceania"/>
        <s v="Africa"/>
      </sharedItems>
    </cacheField>
    <cacheField name="Unit Price (USD)" numFmtId="165">
      <sharedItems containsSemiMixedTypes="0" containsString="0" containsNumber="1" minValue="132.25" maxValue="1200"/>
    </cacheField>
    <cacheField name="Total Sales" numFmtId="167">
      <sharedItems containsSemiMixedTypes="0" containsString="0" containsNumber="1" minValue="26100" maxValue="28842000"/>
    </cacheField>
    <cacheField name="Min Speed (m/s)" numFmtId="0">
      <sharedItems containsMixedTypes="1" containsNumber="1" minValue="1.3888888888888889E-3" maxValue="1"/>
    </cacheField>
    <cacheField name="Max Speed (m/s)" numFmtId="0">
      <sharedItems containsMixedTypes="1" containsNumber="1" minValue="4.1666666666666666E-3" maxValue="3"/>
    </cacheField>
    <cacheField name="Speed Range" numFmtId="0">
      <sharedItems/>
    </cacheField>
    <cacheField name="Full Name" numFmtId="0">
      <sharedItems/>
    </cacheField>
  </cacheFields>
  <extLst>
    <ext xmlns:x14="http://schemas.microsoft.com/office/spreadsheetml/2009/9/main" uri="{725AE2AE-9491-48be-B2B4-4EB974FC3084}">
      <x14:pivotCacheDefinition/>
    </ext>
    <ext xmlns:xxpvi="http://schemas.microsoft.com/office/spreadsheetml/2022/pivotVersionInfo" uri="{9F748A41-CAEA-4470-BF7A-CE61E8FFA7F9}">
      <xxpvi:cacheVersionInfo>
        <xxpvi:lastRefreshFeature>RichData</xxpvi:lastRefreshFeature>
      </xxpvi:cacheVersionInfo>
    </ext>
    <ext xmlns:xprd="http://schemas.microsoft.com/office/spreadsheetml/2022/pivotRichData" uri="{2C874A73-7782-4A18-856F-96AC7E287872}">
      <xprd:richInfo pivotCacheGuid="{B149DC53-ECCD-486A-BD51-77B29E2DCEBD}" pivotIgnoreInvalidCache="1" r:id="rId1"/>
    </ext>
  </extLst>
</pivotCacheDefinition>
</file>

<file path=xl/pivotCache/richPivot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0">
  <r>
    <n v="1"/>
    <s v="Jamie"/>
    <s v="Davis"/>
    <s v="June"/>
    <x v="0"/>
    <s v="1 m/s"/>
    <s v="15 cups/hour"/>
    <s v="500 sq. meters"/>
    <s v="1234 Maple Street, Los Angeles, 90210"/>
    <s v="150 USD"/>
    <x v="0"/>
    <n v="10"/>
    <s v="1234 Maple Street"/>
    <s v="Los Angeles"/>
    <s v="90210"/>
    <x v="0"/>
    <x v="0"/>
    <n v="150"/>
    <n v="3739500"/>
    <n v="1"/>
    <n v="4.1666666666666666E-3"/>
    <s v="1.00 - 0.00"/>
    <s v="Jamie Davis"/>
  </r>
  <r>
    <n v="2"/>
    <s v="Taylor"/>
    <s v="Smith"/>
    <s v="May"/>
    <x v="1"/>
    <s v="2 cycles/min"/>
    <s v="3 m/s"/>
    <s v="400 sq. meters"/>
    <s v="1234 Maple Street, Los Angeles, 90210"/>
    <s v="150 USD"/>
    <x v="1"/>
    <n v="15"/>
    <s v="1234 Maple Street"/>
    <s v="Los Angeles"/>
    <s v="90210"/>
    <x v="0"/>
    <x v="0"/>
    <n v="150"/>
    <n v="1071000"/>
    <n v="3.3333333333333333E-2"/>
    <n v="3"/>
    <s v="0.03 - 3.00"/>
    <s v="Taylor Smith"/>
  </r>
  <r>
    <n v="3"/>
    <s v="Alex"/>
    <s v="Smith"/>
    <s v="June"/>
    <x v="0"/>
    <m/>
    <s v="15 cups/hour"/>
    <s v="400 sq. meters"/>
    <s v="5678 Oak Avenue, New York, 10001"/>
    <s v="200 USD"/>
    <x v="2"/>
    <n v="10"/>
    <s v="5678 Oak Avenue"/>
    <s v="New York"/>
    <s v="10001"/>
    <x v="0"/>
    <x v="0"/>
    <n v="200"/>
    <n v="4266000"/>
    <s v=""/>
    <n v="4.1666666666666666E-3"/>
    <s v=""/>
    <s v="Alex Smith"/>
  </r>
  <r>
    <n v="4"/>
    <s v="Jamie"/>
    <s v="Davis"/>
    <s v="May"/>
    <x v="1"/>
    <s v="1 m/s"/>
    <s v="15 cups/hour"/>
    <s v="400 sq. meters"/>
    <s v="9101 Pine Drive, Atlanta, 30301"/>
    <s v="250 USD"/>
    <x v="3"/>
    <n v="15"/>
    <s v="9101 Pine Drive"/>
    <s v="Atlanta"/>
    <s v="30301"/>
    <x v="0"/>
    <x v="0"/>
    <n v="250"/>
    <n v="2911250"/>
    <n v="1"/>
    <n v="4.1666666666666666E-3"/>
    <s v="1.00 - 0.00"/>
    <s v="Jamie Davis"/>
  </r>
  <r>
    <n v="5"/>
    <s v="Alex"/>
    <s v="Davis"/>
    <s v="January"/>
    <x v="0"/>
    <s v="1 m/s"/>
    <m/>
    <s v="400 sq. meters"/>
    <s v="2345 Birch Lane, Chicago, 60614"/>
    <s v="300 USD"/>
    <x v="4"/>
    <n v="15"/>
    <s v="2345 Birch Lane"/>
    <s v="Chicago"/>
    <s v="60614"/>
    <x v="0"/>
    <x v="0"/>
    <n v="300"/>
    <n v="841500"/>
    <n v="1"/>
    <s v=""/>
    <s v=""/>
    <s v="Alex Davis"/>
  </r>
  <r>
    <n v="6"/>
    <s v="Taylor"/>
    <s v="Lee"/>
    <s v="February"/>
    <x v="2"/>
    <s v="2 cycles/min"/>
    <s v="3 m/s"/>
    <s v="400 sq. meters"/>
    <s v="123 Queen Street, Toronto, M5H 2N2"/>
    <s v="204 CAD"/>
    <x v="5"/>
    <n v="10"/>
    <s v="123 Queen Street"/>
    <s v="Toronto"/>
    <s v="M5H 2N2"/>
    <x v="1"/>
    <x v="0"/>
    <n v="153"/>
    <n v="922590"/>
    <n v="3.3333333333333333E-2"/>
    <n v="3"/>
    <s v="0.03 - 3.00"/>
    <s v="Taylor Lee"/>
  </r>
  <r>
    <n v="7"/>
    <s v="Taylor"/>
    <s v="Davis"/>
    <s v="May"/>
    <x v="3"/>
    <s v="5 cups/hour"/>
    <s v="3 m/s"/>
    <s v="400 sq. meters"/>
    <s v="123 Queen Street, Toronto, M5H 2N2"/>
    <s v="204 CAD"/>
    <x v="6"/>
    <n v="10"/>
    <s v="123 Queen Street"/>
    <s v="Toronto"/>
    <s v="M5H 2N2"/>
    <x v="1"/>
    <x v="0"/>
    <n v="153"/>
    <n v="2093040"/>
    <n v="1.3888888888888889E-3"/>
    <n v="3"/>
    <s v="0.00 - 3.00"/>
    <s v="Taylor Davis"/>
  </r>
  <r>
    <n v="8"/>
    <s v="Jordan"/>
    <s v="Smith"/>
    <s v="April"/>
    <x v="0"/>
    <s v="5 cups/hour"/>
    <s v="5 cycles/min"/>
    <s v="400 sq. meters"/>
    <s v="456 King Road, Ottawa, K1A 0B1"/>
    <s v="272 CAD"/>
    <x v="7"/>
    <n v="10"/>
    <s v="456 King Road"/>
    <s v="Ottawa"/>
    <s v="K1A 0B1"/>
    <x v="1"/>
    <x v="0"/>
    <n v="204"/>
    <n v="2313360"/>
    <n v="1.3888888888888889E-3"/>
    <n v="8.3333333333333329E-2"/>
    <s v="0.00 - 0.08"/>
    <s v="Jordan Smith"/>
  </r>
  <r>
    <n v="9"/>
    <s v="Taylor"/>
    <s v="Smith"/>
    <s v="March"/>
    <x v="1"/>
    <s v="2 cycles/min"/>
    <s v="15 cups/hour"/>
    <s v="400 sq. meters"/>
    <s v="789 Elm Boulevard, Vancouver, L4T 1P5"/>
    <s v="340 CAD"/>
    <x v="8"/>
    <n v="5"/>
    <s v="789 Elm Boulevard"/>
    <s v="Vancouver"/>
    <s v="L4T 1P5"/>
    <x v="1"/>
    <x v="0"/>
    <n v="255"/>
    <n v="1598850"/>
    <n v="3.3333333333333333E-2"/>
    <n v="4.1666666666666666E-3"/>
    <s v="0.03 - 0.00"/>
    <s v="Taylor Smith"/>
  </r>
  <r>
    <n v="10"/>
    <s v="Jamie"/>
    <s v="Smith"/>
    <s v="July"/>
    <x v="2"/>
    <s v="1 m/s"/>
    <s v="15 cups/hour"/>
    <s v="400 sq. meters"/>
    <s v="321 Cedar Crescent, Calgary, T5A 0H2"/>
    <s v="408 CAD"/>
    <x v="9"/>
    <n v="10"/>
    <s v="321 Cedar Crescent"/>
    <s v="Calgary"/>
    <s v="T5A 0H2"/>
    <x v="1"/>
    <x v="0"/>
    <n v="306"/>
    <n v="743580"/>
    <n v="1"/>
    <n v="4.1666666666666666E-3"/>
    <s v="1.00 - 0.00"/>
    <s v="Jamie Smith"/>
  </r>
  <r>
    <n v="11"/>
    <s v="Jamie"/>
    <s v="Johnson"/>
    <s v="May"/>
    <x v="0"/>
    <m/>
    <s v="3 m/s"/>
    <s v="300 sq. meters"/>
    <s v="456 Avenida Reforma, Mexico City, 06080"/>
    <s v="2,645 MXN"/>
    <x v="10"/>
    <n v="5"/>
    <s v="456 Avenida Reforma"/>
    <s v="Mexico City"/>
    <s v="06080"/>
    <x v="2"/>
    <x v="0"/>
    <n v="132.25"/>
    <n v="3279138.75"/>
    <s v=""/>
    <n v="3"/>
    <s v=""/>
    <s v="Jamie Johnson"/>
  </r>
  <r>
    <n v="12"/>
    <s v="Alex"/>
    <s v="Taylor"/>
    <s v="March"/>
    <x v="3"/>
    <s v="2 cycles/min"/>
    <s v="15 cups/hour"/>
    <s v="400 sq. meters"/>
    <s v="789 Calle Juárez, Guadalajara, 66000"/>
    <s v="3,527 MXN"/>
    <x v="11"/>
    <n v="10"/>
    <s v="789 Calle Juárez"/>
    <s v="Guadalajara"/>
    <s v="66000"/>
    <x v="2"/>
    <x v="0"/>
    <n v="176.35000000000002"/>
    <n v="4158333.0000000005"/>
    <n v="3.3333333333333333E-2"/>
    <n v="4.1666666666666666E-3"/>
    <s v="0.03 - 0.00"/>
    <s v="Alex Taylor"/>
  </r>
  <r>
    <n v="13"/>
    <s v="Jamie"/>
    <s v="Smith"/>
    <s v="March"/>
    <x v="0"/>
    <s v="2 cycles/min"/>
    <s v="5 cycles/min"/>
    <s v="400 sq. meters"/>
    <s v="234 Paseo de la Reforma, Monterrey, 06500"/>
    <s v="4,404 MXN"/>
    <x v="12"/>
    <n v="15"/>
    <s v="234 Paseo de la Reforma"/>
    <s v="Monterrey"/>
    <s v="06500"/>
    <x v="2"/>
    <x v="0"/>
    <n v="220.20000000000002"/>
    <n v="3949287.0000000005"/>
    <n v="3.3333333333333333E-2"/>
    <n v="8.3333333333333329E-2"/>
    <s v="0.03 - 0.08"/>
    <s v="Jamie Smith"/>
  </r>
  <r>
    <n v="14"/>
    <s v="Taylor"/>
    <s v="Taylor"/>
    <s v="March"/>
    <x v="1"/>
    <s v="5 cups/hour"/>
    <s v="5 cycles/min"/>
    <s v="400 sq. meters"/>
    <s v="678 Calle 5 de Febrero, Puebla, 03230"/>
    <s v="5,289 MXN"/>
    <x v="13"/>
    <n v="10"/>
    <s v="678 Calle 5 de Febrero"/>
    <s v="Puebla"/>
    <s v="03230"/>
    <x v="2"/>
    <x v="0"/>
    <n v="264.45"/>
    <n v="1808838"/>
    <n v="1.3888888888888889E-3"/>
    <n v="8.3333333333333329E-2"/>
    <s v="0.00 - 0.08"/>
    <s v="Taylor Taylor"/>
  </r>
  <r>
    <n v="15"/>
    <s v="Morgan"/>
    <s v="Johnson"/>
    <s v="January"/>
    <x v="1"/>
    <m/>
    <s v="3 m/s"/>
    <s v="500 sq. meters"/>
    <s v="123 Rua da Liberdade, São Paulo, 01234-000"/>
    <s v="758 BRL"/>
    <x v="14"/>
    <n v="5"/>
    <s v="123 Rua da Liberdade"/>
    <s v="São Paulo"/>
    <s v="01234-000"/>
    <x v="3"/>
    <x v="1"/>
    <n v="151.6"/>
    <n v="1857857.9999999998"/>
    <s v=""/>
    <n v="3"/>
    <s v=""/>
    <s v="Morgan Johnson"/>
  </r>
  <r>
    <n v="16"/>
    <s v="Jordan"/>
    <s v="Johnson"/>
    <s v="March"/>
    <x v="0"/>
    <s v="1 m/s"/>
    <m/>
    <s v="400 sq. meters"/>
    <s v="123 Rua da Liberdade, São Paulo, 01234-000"/>
    <s v="758 BRL"/>
    <x v="15"/>
    <n v="10"/>
    <s v="123 Rua da Liberdade"/>
    <s v="São Paulo"/>
    <s v="01234-000"/>
    <x v="3"/>
    <x v="1"/>
    <n v="151.6"/>
    <n v="2619647.9999999995"/>
    <n v="1"/>
    <s v=""/>
    <s v=""/>
    <s v="Jordan Johnson"/>
  </r>
  <r>
    <n v="17"/>
    <s v="Taylor"/>
    <s v="Smith"/>
    <s v="March"/>
    <x v="1"/>
    <m/>
    <s v="15 cups/hour"/>
    <s v="500 sq. meters"/>
    <s v="456 Avenida Paulista, Rio de Janeiro, 01311-000"/>
    <s v="1,012 BRL"/>
    <x v="16"/>
    <n v="5"/>
    <s v="456 Avenida Paulista"/>
    <s v="Rio de Janeiro"/>
    <s v="01311-000"/>
    <x v="3"/>
    <x v="1"/>
    <n v="202.4"/>
    <n v="2941884"/>
    <s v=""/>
    <n v="4.1666666666666666E-3"/>
    <s v=""/>
    <s v="Taylor Smith"/>
  </r>
  <r>
    <n v="18"/>
    <s v="Jamie"/>
    <s v="Lee"/>
    <s v="June"/>
    <x v="1"/>
    <s v="5 cups/hour"/>
    <m/>
    <s v="400 sq. meters"/>
    <s v="789 Rua dos Três Irmãos, Brasília, 05432-000"/>
    <s v="1,265 BRL"/>
    <x v="17"/>
    <n v="10"/>
    <s v="789 Rua dos Três Irmãos"/>
    <s v="Brasília"/>
    <s v="05432-000"/>
    <x v="3"/>
    <x v="1"/>
    <n v="253"/>
    <n v="5829120"/>
    <n v="1.3888888888888889E-3"/>
    <s v=""/>
    <s v=""/>
    <s v="Jamie Lee"/>
  </r>
  <r>
    <n v="19"/>
    <s v="Morgan"/>
    <s v="Johnson"/>
    <s v="July"/>
    <x v="0"/>
    <s v="1 m/s"/>
    <s v="15 cups/hour"/>
    <s v="500 sq. meters"/>
    <s v="321 Rua das Flores, Belo Horizonte, 01235-000"/>
    <s v="1,512 BRL"/>
    <x v="18"/>
    <n v="10"/>
    <s v="321 Rua das Flores"/>
    <s v="Belo Horizonte"/>
    <s v="01235-000"/>
    <x v="3"/>
    <x v="1"/>
    <n v="302.40000000000003"/>
    <n v="4218480.0000000009"/>
    <n v="1"/>
    <n v="4.1666666666666666E-3"/>
    <s v="1.00 - 0.00"/>
    <s v="Morgan Johnson"/>
  </r>
  <r>
    <n v="20"/>
    <s v="Jamie"/>
    <s v="Lee"/>
    <s v="March"/>
    <x v="1"/>
    <s v="5 cups/hour"/>
    <s v="3 m/s"/>
    <s v="500 sq. meters"/>
    <s v="12 High Street, London, SW1A 1AA"/>
    <s v="117 GBP"/>
    <x v="19"/>
    <n v="10"/>
    <s v="12 High Street"/>
    <s v="London"/>
    <s v="SW1A 1AA"/>
    <x v="4"/>
    <x v="2"/>
    <n v="152.1"/>
    <n v="1382588.9999999998"/>
    <n v="1.3888888888888889E-3"/>
    <n v="3"/>
    <s v="0.00 - 3.00"/>
    <s v="Jamie Lee"/>
  </r>
  <r>
    <n v="21"/>
    <s v="Jamie"/>
    <s v="Johnson"/>
    <s v="March"/>
    <x v="0"/>
    <m/>
    <s v="5 cycles/min"/>
    <s v="500 sq. meters"/>
    <s v="34 King’s Road, Liverpool, W8 4PX"/>
    <s v="156 GBP"/>
    <x v="20"/>
    <n v="10"/>
    <s v="34 King’s Road"/>
    <s v="Liverpool"/>
    <s v="W8 4PX"/>
    <x v="4"/>
    <x v="2"/>
    <n v="202.8"/>
    <n v="273780"/>
    <s v=""/>
    <n v="8.3333333333333329E-2"/>
    <s v=""/>
    <s v="Jamie Johnson"/>
  </r>
  <r>
    <n v="22"/>
    <s v="Jordan"/>
    <s v="Taylor"/>
    <s v="April"/>
    <x v="2"/>
    <s v="1 m/s"/>
    <m/>
    <s v="500 sq. meters"/>
    <s v="56 Queen Street, Edinburgh, EH2 4GQ"/>
    <s v="195 GBP"/>
    <x v="21"/>
    <n v="15"/>
    <s v="56 Queen Street"/>
    <s v="Edinburgh"/>
    <s v="EH2 4GQ"/>
    <x v="4"/>
    <x v="2"/>
    <n v="253.5"/>
    <n v="129285"/>
    <n v="1"/>
    <s v=""/>
    <s v=""/>
    <s v="Jordan Taylor"/>
  </r>
  <r>
    <n v="23"/>
    <s v="Morgan"/>
    <s v="Johnson"/>
    <s v="June"/>
    <x v="0"/>
    <s v="1 m/s"/>
    <s v="3 m/s"/>
    <s v="400 sq. meters"/>
    <s v="56 Queen Street, Edinburgh, EH2 4GQ"/>
    <s v="195 GBP"/>
    <x v="22"/>
    <n v="5"/>
    <s v="56 Queen Street"/>
    <s v="Edinburgh"/>
    <s v="EH2 4GQ"/>
    <x v="4"/>
    <x v="2"/>
    <n v="253.5"/>
    <n v="3877282.5"/>
    <n v="1"/>
    <n v="3"/>
    <s v="1.00 - 3.00"/>
    <s v="Morgan Johnson"/>
  </r>
  <r>
    <n v="24"/>
    <s v="Taylor"/>
    <s v="Johnson"/>
    <s v="January"/>
    <x v="0"/>
    <m/>
    <s v="5 cycles/min"/>
    <s v="400 sq. meters"/>
    <s v="78 Church Lane, Birmingham, B1 1AA"/>
    <s v="234 GBP"/>
    <x v="23"/>
    <n v="15"/>
    <s v="78 Church Lane"/>
    <s v="Birmingham"/>
    <s v="B1 1AA"/>
    <x v="4"/>
    <x v="2"/>
    <n v="304.2"/>
    <n v="232712.99999999997"/>
    <s v=""/>
    <n v="8.3333333333333329E-2"/>
    <s v=""/>
    <s v="Taylor Johnson"/>
  </r>
  <r>
    <n v="25"/>
    <s v="Alex"/>
    <s v="Davis"/>
    <s v="February"/>
    <x v="0"/>
    <m/>
    <s v="15 cups/hour"/>
    <s v="400 sq. meters"/>
    <s v="123 Hauptstraße, Berlin, 10115"/>
    <s v="139 EUR"/>
    <x v="24"/>
    <n v="15"/>
    <s v="123 Hauptstraße"/>
    <s v="Berlin"/>
    <s v="10115"/>
    <x v="5"/>
    <x v="2"/>
    <n v="144"/>
    <n v="905760"/>
    <s v=""/>
    <n v="4.1666666666666666E-3"/>
    <s v=""/>
    <s v="Alex Davis"/>
  </r>
  <r>
    <n v="26"/>
    <s v="Taylor"/>
    <s v="Johnson"/>
    <s v="June"/>
    <x v="0"/>
    <s v="1 m/s"/>
    <s v="15 cups/hour"/>
    <s v="300 sq. meters"/>
    <s v="456 Bahnhofstraße, Frankfurt, 60329"/>
    <s v="186 EUR"/>
    <x v="25"/>
    <n v="10"/>
    <s v="456 Bahnhofstraße"/>
    <s v="Frankfurt"/>
    <s v="60329"/>
    <x v="5"/>
    <x v="2"/>
    <n v="193"/>
    <n v="1372230"/>
    <n v="1"/>
    <n v="4.1666666666666666E-3"/>
    <s v="1.00 - 0.00"/>
    <s v="Taylor Johnson"/>
  </r>
  <r>
    <n v="27"/>
    <s v="Jordan"/>
    <s v="Johnson"/>
    <s v="January"/>
    <x v="0"/>
    <m/>
    <m/>
    <s v="300 sq. meters"/>
    <s v="456 Bahnhofstraße, Frankfurt, 60329"/>
    <s v="186 EUR"/>
    <x v="26"/>
    <n v="10"/>
    <s v="456 Bahnhofstraße"/>
    <s v="Frankfurt"/>
    <s v="60329"/>
    <x v="5"/>
    <x v="2"/>
    <n v="193"/>
    <n v="3369780"/>
    <s v=""/>
    <s v=""/>
    <s v=""/>
    <s v="Jordan Johnson"/>
  </r>
  <r>
    <n v="28"/>
    <s v="Morgan"/>
    <s v="Davis"/>
    <s v="April"/>
    <x v="0"/>
    <s v="5 cups/hour"/>
    <m/>
    <s v="400 sq. meters"/>
    <s v="789 Lindenweg, Munich, 10179"/>
    <s v="232 EUR"/>
    <x v="27"/>
    <n v="10"/>
    <s v="789 Lindenweg"/>
    <s v="Munich"/>
    <s v="10179"/>
    <x v="5"/>
    <x v="2"/>
    <n v="240"/>
    <n v="3045600"/>
    <n v="1.3888888888888889E-3"/>
    <s v=""/>
    <s v=""/>
    <s v="Morgan Davis"/>
  </r>
  <r>
    <n v="29"/>
    <s v="Jordan"/>
    <s v="Lee"/>
    <s v="July"/>
    <x v="3"/>
    <s v="2 cycles/min"/>
    <m/>
    <s v="300 sq. meters"/>
    <s v="321 Gartenstraße, Dresden, 01067"/>
    <s v="279 EUR"/>
    <x v="28"/>
    <n v="15"/>
    <s v="321 Gartenstraße"/>
    <s v="Dresden"/>
    <s v="01067"/>
    <x v="5"/>
    <x v="2"/>
    <n v="290"/>
    <n v="2538950"/>
    <n v="3.3333333333333333E-2"/>
    <s v=""/>
    <s v=""/>
    <s v="Jordan Lee"/>
  </r>
  <r>
    <n v="30"/>
    <s v="Taylor"/>
    <s v="Davis"/>
    <s v="March"/>
    <x v="3"/>
    <m/>
    <s v="5 cycles/min"/>
    <s v="500 sq. meters"/>
    <s v="123 Rue de la Paix, Paris, 75002"/>
    <s v="139 EUR"/>
    <x v="29"/>
    <n v="10"/>
    <s v="123 Rue de la Paix"/>
    <s v="Paris"/>
    <s v="75002"/>
    <x v="6"/>
    <x v="2"/>
    <n v="144"/>
    <n v="570240"/>
    <s v=""/>
    <n v="8.3333333333333329E-2"/>
    <s v=""/>
    <s v="Taylor Davis"/>
  </r>
  <r>
    <n v="31"/>
    <s v="Morgan"/>
    <s v="Johnson"/>
    <s v="June"/>
    <x v="0"/>
    <s v="2 cycles/min"/>
    <s v="15 cups/hour"/>
    <s v="300 sq. meters"/>
    <s v="456 Boulevard Saint-Germain, Lyon, 75006"/>
    <s v="186 EUR"/>
    <x v="30"/>
    <n v="10"/>
    <s v="456 Boulevard Saint-Germain"/>
    <s v="Lyon"/>
    <s v="75006"/>
    <x v="6"/>
    <x v="2"/>
    <n v="193"/>
    <n v="4047210"/>
    <n v="3.3333333333333333E-2"/>
    <n v="4.1666666666666666E-3"/>
    <s v="0.03 - 0.00"/>
    <s v="Morgan Johnson"/>
  </r>
  <r>
    <n v="32"/>
    <s v="Jamie"/>
    <s v="Smith"/>
    <s v="April"/>
    <x v="3"/>
    <s v="2 cycles/min"/>
    <s v="3 m/s"/>
    <s v="400 sq. meters"/>
    <s v="789 Avenue des Champs-Élysées, Marseille, 75008"/>
    <s v="232 EUR"/>
    <x v="31"/>
    <n v="5"/>
    <s v="789 Avenue des Champs-Élysées"/>
    <s v="Marseille"/>
    <s v="75008"/>
    <x v="6"/>
    <x v="2"/>
    <n v="240"/>
    <n v="729600"/>
    <n v="3.3333333333333333E-2"/>
    <n v="3"/>
    <s v="0.03 - 3.00"/>
    <s v="Jamie Smith"/>
  </r>
  <r>
    <n v="33"/>
    <s v="Jamie"/>
    <s v="Smith"/>
    <s v="April"/>
    <x v="1"/>
    <s v="2 cycles/min"/>
    <s v="5 cycles/min"/>
    <s v="400 sq. meters"/>
    <s v="321 Rue du Faubourg, Toulouse, 75010"/>
    <s v="279 EUR"/>
    <x v="32"/>
    <n v="10"/>
    <s v="321 Rue du Faubourg"/>
    <s v="Toulouse"/>
    <s v="75010"/>
    <x v="6"/>
    <x v="2"/>
    <n v="290"/>
    <n v="548100"/>
    <n v="3.3333333333333333E-2"/>
    <n v="8.3333333333333329E-2"/>
    <s v="0.03 - 0.08"/>
    <s v="Jamie Smith"/>
  </r>
  <r>
    <n v="34"/>
    <s v="Jordan"/>
    <s v="Taylor"/>
    <s v="June"/>
    <x v="0"/>
    <m/>
    <s v="5 cycles/min"/>
    <s v="300 sq. meters"/>
    <s v="123 Chang'an Avenue, Beijing, 100001"/>
    <s v="1,083 CNY"/>
    <x v="33"/>
    <n v="15"/>
    <s v="123 Chang'an Avenue"/>
    <s v="Beijing"/>
    <s v="100001"/>
    <x v="7"/>
    <x v="3"/>
    <n v="148"/>
    <n v="2591480"/>
    <s v=""/>
    <n v="8.3333333333333329E-2"/>
    <s v=""/>
    <s v="Jordan Taylor"/>
  </r>
  <r>
    <n v="35"/>
    <s v="Jordan"/>
    <s v="Taylor"/>
    <s v="March"/>
    <x v="1"/>
    <m/>
    <m/>
    <s v="300 sq. meters"/>
    <s v="456 Wangfujing Street, Shanghai, 100006"/>
    <s v="1,445 CNY"/>
    <x v="15"/>
    <n v="10"/>
    <s v="456 Wangfujing Street"/>
    <s v="Shanghai"/>
    <s v="100006"/>
    <x v="7"/>
    <x v="3"/>
    <n v="198"/>
    <n v="3421440"/>
    <s v=""/>
    <s v=""/>
    <s v=""/>
    <s v="Jordan Taylor"/>
  </r>
  <r>
    <n v="36"/>
    <s v="Morgan"/>
    <s v="Davis"/>
    <s v="February"/>
    <x v="2"/>
    <m/>
    <s v="3 m/s"/>
    <s v="500 sq. meters"/>
    <s v="789 Nanjing Road, Shenzhen, 200001"/>
    <s v="1,807 CNY"/>
    <x v="34"/>
    <n v="5"/>
    <s v="789 Nanjing Road"/>
    <s v="Shenzhen"/>
    <s v="200001"/>
    <x v="7"/>
    <x v="3"/>
    <n v="248"/>
    <n v="5395240"/>
    <s v=""/>
    <n v="3"/>
    <s v=""/>
    <s v="Morgan Davis"/>
  </r>
  <r>
    <n v="37"/>
    <s v="Jordan"/>
    <s v="Taylor"/>
    <s v="February"/>
    <x v="1"/>
    <s v="2 cycles/min"/>
    <s v="15 cups/hour"/>
    <s v="300 sq. meters"/>
    <s v="789 Nanjing Road, Shenzhen, 200001"/>
    <s v="1,807 CNY"/>
    <x v="35"/>
    <n v="5"/>
    <s v="789 Nanjing Road"/>
    <s v="Shenzhen"/>
    <s v="200001"/>
    <x v="7"/>
    <x v="3"/>
    <n v="248"/>
    <n v="3863840"/>
    <n v="3.3333333333333333E-2"/>
    <n v="4.1666666666666666E-3"/>
    <s v="0.03 - 0.00"/>
    <s v="Jordan Taylor"/>
  </r>
  <r>
    <n v="38"/>
    <s v="Jamie"/>
    <s v="Smith"/>
    <s v="January"/>
    <x v="2"/>
    <m/>
    <m/>
    <s v="400 sq. meters"/>
    <s v="321 Huaihai Road, Guangzhou, 200020"/>
    <s v="2,069 CNY"/>
    <x v="36"/>
    <n v="5"/>
    <s v="321 Huaihai Road"/>
    <s v="Guangzhou"/>
    <s v="200020"/>
    <x v="7"/>
    <x v="3"/>
    <n v="284"/>
    <n v="3534380"/>
    <s v=""/>
    <s v=""/>
    <s v=""/>
    <s v="Jamie Smith"/>
  </r>
  <r>
    <n v="39"/>
    <s v="Morgan"/>
    <s v="Taylor"/>
    <s v="June"/>
    <x v="0"/>
    <s v="2 cycles/min"/>
    <s v="15 cups/hour"/>
    <s v="400 sq. meters"/>
    <s v="123 MG Road, Bangalore, 560001"/>
    <s v="12,348 INR"/>
    <x v="37"/>
    <n v="15"/>
    <s v="123 MG Road"/>
    <s v="Bangalore"/>
    <s v="560001"/>
    <x v="8"/>
    <x v="3"/>
    <n v="141"/>
    <n v="2708610"/>
    <n v="3.3333333333333333E-2"/>
    <n v="4.1666666666666666E-3"/>
    <s v="0.03 - 0.00"/>
    <s v="Morgan Taylor"/>
  </r>
  <r>
    <n v="40"/>
    <s v="Jordan"/>
    <s v="Smith"/>
    <s v="May"/>
    <x v="3"/>
    <s v="5 cups/hour"/>
    <m/>
    <s v="400 sq. meters"/>
    <s v="456 Connaught Place, New Delhi, 110001"/>
    <s v="16,456 INR"/>
    <x v="38"/>
    <n v="15"/>
    <s v="456 Connaught Place"/>
    <s v="New Delhi"/>
    <s v="110001"/>
    <x v="8"/>
    <x v="3"/>
    <n v="188"/>
    <n v="655180"/>
    <n v="1.3888888888888889E-3"/>
    <s v=""/>
    <s v=""/>
    <s v="Jordan Smith"/>
  </r>
  <r>
    <n v="41"/>
    <s v="Morgan"/>
    <s v="Johnson"/>
    <s v="March"/>
    <x v="3"/>
    <m/>
    <s v="5 cycles/min"/>
    <s v="400 sq. meters"/>
    <s v="789 Brigade Road, Mumbai, 560025"/>
    <s v="20,565 INR"/>
    <x v="39"/>
    <n v="15"/>
    <s v="789 Brigade Road"/>
    <s v="Mumbai"/>
    <s v="560025"/>
    <x v="8"/>
    <x v="3"/>
    <n v="235"/>
    <n v="4234700"/>
    <s v=""/>
    <n v="8.3333333333333329E-2"/>
    <s v=""/>
    <s v="Morgan Johnson"/>
  </r>
  <r>
    <n v="42"/>
    <s v="Alex"/>
    <s v="Taylor"/>
    <s v="June"/>
    <x v="2"/>
    <m/>
    <s v="3 m/s"/>
    <s v="400 sq. meters"/>
    <s v="321 Jayanagar, Kolkata, 560041"/>
    <s v="24,673 INR"/>
    <x v="40"/>
    <n v="5"/>
    <s v="321 Jayanagar"/>
    <s v="Kolkata"/>
    <s v="560041"/>
    <x v="8"/>
    <x v="3"/>
    <n v="282"/>
    <n v="2464680"/>
    <s v=""/>
    <n v="3"/>
    <s v=""/>
    <s v="Alex Taylor"/>
  </r>
  <r>
    <n v="43"/>
    <s v="Taylor"/>
    <s v="Lee"/>
    <s v="July"/>
    <x v="1"/>
    <s v="1 m/s"/>
    <s v="3 m/s"/>
    <s v="300 sq. meters"/>
    <s v="123 George Street, Sydney, 2000"/>
    <s v="222 AUD"/>
    <x v="41"/>
    <n v="5"/>
    <s v="123 George Street"/>
    <s v="Sydney"/>
    <s v="2000"/>
    <x v="9"/>
    <x v="4"/>
    <n v="140"/>
    <n v="3537800"/>
    <n v="1"/>
    <n v="3"/>
    <s v="1.00 - 3.00"/>
    <s v="Taylor Lee"/>
  </r>
  <r>
    <n v="44"/>
    <s v="Morgan"/>
    <s v="Davis"/>
    <s v="January"/>
    <x v="1"/>
    <s v="2 cycles/min"/>
    <s v="5 cycles/min"/>
    <s v="400 sq. meters"/>
    <s v="456 King Street, Melbourne, 3000"/>
    <s v="296 AUD"/>
    <x v="21"/>
    <n v="10"/>
    <s v="456 King Street"/>
    <s v="Melbourne"/>
    <s v="3000"/>
    <x v="9"/>
    <x v="4"/>
    <n v="186"/>
    <n v="100440"/>
    <n v="3.3333333333333333E-2"/>
    <n v="8.3333333333333329E-2"/>
    <s v="0.03 - 0.08"/>
    <s v="Morgan Davis"/>
  </r>
  <r>
    <n v="45"/>
    <s v="Morgan"/>
    <s v="Johnson"/>
    <s v="January"/>
    <x v="0"/>
    <m/>
    <s v="15 cups/hour"/>
    <s v="400 sq. meters"/>
    <s v="789 Victoria Road, Brisbane, 2048"/>
    <s v="370 AUD"/>
    <x v="42"/>
    <n v="5"/>
    <s v="789 Victoria Road"/>
    <s v="Brisbane"/>
    <s v="2048"/>
    <x v="9"/>
    <x v="4"/>
    <n v="232"/>
    <n v="5443880"/>
    <s v=""/>
    <n v="4.1666666666666666E-3"/>
    <s v=""/>
    <s v="Morgan Johnson"/>
  </r>
  <r>
    <n v="46"/>
    <s v="Jamie"/>
    <s v="Taylor"/>
    <s v="April"/>
    <x v="3"/>
    <s v="1 m/s"/>
    <s v="3 m/s"/>
    <s v="500 sq. meters"/>
    <s v="321 Oxford Street, Perth, 2011"/>
    <s v="444 AUD"/>
    <x v="43"/>
    <n v="10"/>
    <s v="321 Oxford Street"/>
    <s v="Perth"/>
    <s v="2011"/>
    <x v="9"/>
    <x v="4"/>
    <n v="280"/>
    <n v="1285200"/>
    <n v="1"/>
    <n v="3"/>
    <s v="1.00 - 3.00"/>
    <s v="Jamie Taylor"/>
  </r>
  <r>
    <n v="47"/>
    <s v="Taylor"/>
    <s v="Taylor"/>
    <s v="May"/>
    <x v="3"/>
    <s v="2 cycles/min"/>
    <s v="5 cycles/min"/>
    <s v="400 sq. meters"/>
    <s v="123 Long Street, Cape Town, 8001"/>
    <s v="2,743 ZAR"/>
    <x v="44"/>
    <n v="10"/>
    <s v="123 Long Street"/>
    <s v="Cape Town"/>
    <s v="8001"/>
    <x v="10"/>
    <x v="5"/>
    <n v="149"/>
    <n v="1998090"/>
    <n v="3.3333333333333333E-2"/>
    <n v="8.3333333333333329E-2"/>
    <s v="0.03 - 0.08"/>
    <s v="Taylor Taylor"/>
  </r>
  <r>
    <n v="48"/>
    <s v="Jordan"/>
    <s v="Lee"/>
    <s v="February"/>
    <x v="1"/>
    <m/>
    <s v="3 m/s"/>
    <s v="400 sq. meters"/>
    <s v="456 Bree Street, Johannesburg, 8001"/>
    <s v="3,652 ZAR"/>
    <x v="45"/>
    <n v="5"/>
    <s v="456 Bree Street"/>
    <s v="Johannesburg"/>
    <s v="8001"/>
    <x v="10"/>
    <x v="5"/>
    <n v="198"/>
    <n v="5116320"/>
    <s v=""/>
    <n v="3"/>
    <s v=""/>
    <s v="Jordan Lee"/>
  </r>
  <r>
    <n v="49"/>
    <s v="Taylor"/>
    <s v="Taylor"/>
    <s v="January"/>
    <x v="3"/>
    <s v="5 cups/hour"/>
    <s v="15 cups/hour"/>
    <s v="400 sq. meters"/>
    <s v="789 Loop Street, Durban, 8000"/>
    <s v="4,500 ZAR"/>
    <x v="46"/>
    <n v="5"/>
    <s v="789 Loop Street"/>
    <s v="Durban"/>
    <s v="8000"/>
    <x v="10"/>
    <x v="5"/>
    <n v="244"/>
    <n v="5679100"/>
    <n v="1.3888888888888889E-3"/>
    <n v="4.1666666666666666E-3"/>
    <s v="0.00 - 0.00"/>
    <s v="Taylor Taylor"/>
  </r>
  <r>
    <n v="50"/>
    <s v="Jamie"/>
    <s v="Lee"/>
    <s v="January"/>
    <x v="2"/>
    <s v="5 cups/hour"/>
    <m/>
    <s v="400 sq. meters"/>
    <s v="321 Church Street, Pretoria, 8001"/>
    <s v="5,478 ZAR"/>
    <x v="47"/>
    <n v="15"/>
    <s v="321 Church Street"/>
    <s v="Pretoria"/>
    <s v="8001"/>
    <x v="10"/>
    <x v="5"/>
    <n v="297"/>
    <n v="959310"/>
    <n v="1.3888888888888889E-3"/>
    <s v=""/>
    <s v=""/>
    <s v="Jamie Lee"/>
  </r>
  <r>
    <n v="51"/>
    <s v="Jamie"/>
    <s v="Davis"/>
    <s v="February"/>
    <x v="2"/>
    <s v="1 m/s"/>
    <s v="15 cups/hour"/>
    <s v="300 sq. meters"/>
    <s v="123 Shibuya Crossing, Tokyo, 150-0002"/>
    <s v="22,313 JPY"/>
    <x v="48"/>
    <n v="5"/>
    <s v="123 Shibuya Crossing"/>
    <s v="Tokyo"/>
    <s v="150-0002"/>
    <x v="11"/>
    <x v="3"/>
    <n v="147"/>
    <n v="1731660"/>
    <n v="1"/>
    <n v="4.1666666666666666E-3"/>
    <s v="1.00 - 0.00"/>
    <s v="Jamie Davis"/>
  </r>
  <r>
    <n v="52"/>
    <s v="Jordan"/>
    <s v="Taylor"/>
    <s v="May"/>
    <x v="0"/>
    <s v="5 cups/hour"/>
    <m/>
    <s v="300 sq. meters"/>
    <s v="456 Akihabara, Osaka, 110-0006"/>
    <s v="29,750 JPY"/>
    <x v="49"/>
    <n v="5"/>
    <s v="456 Akihabara"/>
    <s v="Osaka"/>
    <s v="110-0006"/>
    <x v="11"/>
    <x v="3"/>
    <n v="196"/>
    <n v="3649520"/>
    <n v="1.3888888888888889E-3"/>
    <s v=""/>
    <s v=""/>
    <s v="Jordan Taylor"/>
  </r>
  <r>
    <n v="53"/>
    <s v="Morgan"/>
    <s v="Lee"/>
    <s v="June"/>
    <x v="0"/>
    <s v="1 m/s"/>
    <s v="15 cups/hour"/>
    <s v="400 sq. meters"/>
    <s v="789 Roppongi Hills, Yokohama, 106-0032"/>
    <s v="37,188 JPY"/>
    <x v="50"/>
    <n v="10"/>
    <s v="789 Roppongi Hills"/>
    <s v="Yokohama"/>
    <s v="106-0032"/>
    <x v="11"/>
    <x v="3"/>
    <n v="245"/>
    <n v="2535750"/>
    <n v="1"/>
    <n v="4.1666666666666666E-3"/>
    <s v="1.00 - 0.00"/>
    <s v="Morgan Lee"/>
  </r>
  <r>
    <n v="54"/>
    <s v="Morgan"/>
    <s v="Johnson"/>
    <s v="March"/>
    <x v="3"/>
    <s v="1 m/s"/>
    <s v="5 cycles/min"/>
    <s v="500 sq. meters"/>
    <s v="789 Roppongi Hills, Yokohama, 106-0032"/>
    <s v="37,188 JPY"/>
    <x v="51"/>
    <n v="5"/>
    <s v="789 Roppongi Hills"/>
    <s v="Yokohama"/>
    <s v="106-0032"/>
    <x v="11"/>
    <x v="3"/>
    <n v="245"/>
    <n v="1373225"/>
    <n v="1"/>
    <n v="8.3333333333333329E-2"/>
    <s v="1.00 - 0.08"/>
    <s v="Morgan Johnson"/>
  </r>
  <r>
    <n v="55"/>
    <s v="Alex"/>
    <s v="Taylor"/>
    <s v="January"/>
    <x v="2"/>
    <s v="1 m/s"/>
    <s v="5 cycles/min"/>
    <s v="400 sq. meters"/>
    <s v="321 Ginza, Nagoya, 104-0061"/>
    <s v="44,625 JPY"/>
    <x v="52"/>
    <n v="15"/>
    <s v="321 Ginza"/>
    <s v="Nagoya"/>
    <s v="104-0061"/>
    <x v="11"/>
    <x v="3"/>
    <n v="294"/>
    <n v="774690"/>
    <n v="1"/>
    <n v="8.3333333333333329E-2"/>
    <s v="1.00 - 0.08"/>
    <s v="Alex Taylor"/>
  </r>
  <r>
    <n v="56"/>
    <s v="Jamie"/>
    <s v="Davis"/>
    <s v="March"/>
    <x v="2"/>
    <m/>
    <m/>
    <s v="400 sq. meters"/>
    <s v="1234 Maple Street, Los Angeles, 90210"/>
    <s v="150 USD"/>
    <x v="53"/>
    <n v="15"/>
    <s v="1234 Maple Street"/>
    <s v="Los Angeles"/>
    <s v="90210"/>
    <x v="0"/>
    <x v="0"/>
    <n v="150"/>
    <n v="471750"/>
    <s v=""/>
    <s v=""/>
    <s v=""/>
    <s v="Jamie Davis"/>
  </r>
  <r>
    <n v="57"/>
    <s v="Jordan"/>
    <s v="Smith"/>
    <s v="March"/>
    <x v="0"/>
    <s v="5 cups/hour"/>
    <s v="5 cycles/min"/>
    <s v="500 sq. meters"/>
    <s v="5678 Oak Avenue, New York, 10001"/>
    <s v="200 USD"/>
    <x v="54"/>
    <n v="5"/>
    <s v="5678 Oak Avenue"/>
    <s v="New York"/>
    <s v="10001"/>
    <x v="0"/>
    <x v="0"/>
    <n v="200"/>
    <n v="5529000"/>
    <n v="1.3888888888888889E-3"/>
    <n v="8.3333333333333329E-2"/>
    <s v="0.00 - 0.08"/>
    <s v="Jordan Smith"/>
  </r>
  <r>
    <n v="58"/>
    <s v="Jordan"/>
    <s v="Smith"/>
    <s v="February"/>
    <x v="2"/>
    <s v="1 m/s"/>
    <s v="5 cycles/min"/>
    <s v="400 sq. meters"/>
    <s v="9101 Pine Drive, Atlanta, 30301"/>
    <s v="250 USD"/>
    <x v="55"/>
    <n v="5"/>
    <s v="9101 Pine Drive"/>
    <s v="Atlanta"/>
    <s v="30301"/>
    <x v="0"/>
    <x v="0"/>
    <n v="250"/>
    <n v="2280000"/>
    <n v="1"/>
    <n v="8.3333333333333329E-2"/>
    <s v="1.00 - 0.08"/>
    <s v="Jordan Smith"/>
  </r>
  <r>
    <n v="59"/>
    <s v="Jamie"/>
    <s v="Smith"/>
    <s v="February"/>
    <x v="2"/>
    <s v="5 cups/hour"/>
    <s v="5 cycles/min"/>
    <s v="400 sq. meters"/>
    <s v="2345 Birch Lane, Chicago, 60614"/>
    <s v="300 USD"/>
    <x v="56"/>
    <n v="5"/>
    <s v="2345 Birch Lane"/>
    <s v="Chicago"/>
    <s v="60614"/>
    <x v="0"/>
    <x v="0"/>
    <n v="300"/>
    <n v="2850000"/>
    <n v="1.3888888888888889E-3"/>
    <n v="8.3333333333333329E-2"/>
    <s v="0.00 - 0.08"/>
    <s v="Jamie Smith"/>
  </r>
  <r>
    <n v="60"/>
    <s v="Alex"/>
    <s v="Lee"/>
    <s v="March"/>
    <x v="0"/>
    <s v="2 cycles/min"/>
    <s v="3 m/s"/>
    <s v="400 sq. meters"/>
    <s v="123 Queen Street, Toronto, M5H 2N2"/>
    <s v="204 CAD"/>
    <x v="57"/>
    <n v="15"/>
    <s v="123 Queen Street"/>
    <s v="Toronto"/>
    <s v="M5H 2N2"/>
    <x v="1"/>
    <x v="0"/>
    <n v="153"/>
    <n v="1586610"/>
    <n v="3.3333333333333333E-2"/>
    <n v="3"/>
    <s v="0.03 - 3.00"/>
    <s v="Alex Lee"/>
  </r>
  <r>
    <n v="61"/>
    <s v="Jordan"/>
    <s v="Smith"/>
    <s v="March"/>
    <x v="1"/>
    <s v="5 cups/hour"/>
    <s v="5 cycles/min"/>
    <s v="400 sq. meters"/>
    <s v="456 King Road, Ottawa, K1A 0B1"/>
    <s v="272 CAD"/>
    <x v="58"/>
    <n v="10"/>
    <s v="456 King Road"/>
    <s v="Ottawa"/>
    <s v="K1A 0B1"/>
    <x v="1"/>
    <x v="0"/>
    <n v="204"/>
    <n v="4736880"/>
    <n v="1.3888888888888889E-3"/>
    <n v="8.3333333333333329E-2"/>
    <s v="0.00 - 0.08"/>
    <s v="Jordan Smith"/>
  </r>
  <r>
    <n v="62"/>
    <s v="Morgan"/>
    <s v="Taylor"/>
    <s v="March"/>
    <x v="3"/>
    <s v="2 cycles/min"/>
    <s v="15 cups/hour"/>
    <s v="500 sq. meters"/>
    <s v="789 Elm Boulevard, Vancouver, L4T 1P5"/>
    <s v="340 CAD"/>
    <x v="59"/>
    <n v="10"/>
    <s v="789 Elm Boulevard"/>
    <s v="Vancouver"/>
    <s v="L4T 1P5"/>
    <x v="1"/>
    <x v="0"/>
    <n v="255"/>
    <n v="6632550"/>
    <n v="3.3333333333333333E-2"/>
    <n v="4.1666666666666666E-3"/>
    <s v="0.03 - 0.00"/>
    <s v="Morgan Taylor"/>
  </r>
  <r>
    <n v="63"/>
    <s v="Jamie"/>
    <s v="Taylor"/>
    <s v="May"/>
    <x v="0"/>
    <s v="2 cycles/min"/>
    <s v="5 cycles/min"/>
    <s v="400 sq. meters"/>
    <s v="321 Cedar Crescent, Calgary, T5A 0H2"/>
    <s v="408 CAD"/>
    <x v="1"/>
    <n v="10"/>
    <s v="321 Cedar Crescent"/>
    <s v="Calgary"/>
    <s v="T5A 0H2"/>
    <x v="1"/>
    <x v="0"/>
    <n v="306"/>
    <n v="2313360"/>
    <n v="3.3333333333333333E-2"/>
    <n v="8.3333333333333329E-2"/>
    <s v="0.03 - 0.08"/>
    <s v="Jamie Taylor"/>
  </r>
  <r>
    <n v="64"/>
    <s v="Jamie"/>
    <s v="Smith"/>
    <s v="March"/>
    <x v="1"/>
    <m/>
    <s v="3 m/s"/>
    <s v="400 sq. meters"/>
    <s v="456 Avenida Reforma, Mexico City, 06080"/>
    <s v="2,645 MXN"/>
    <x v="60"/>
    <n v="5"/>
    <s v="456 Avenida Reforma"/>
    <s v="Mexico City"/>
    <s v="06080"/>
    <x v="2"/>
    <x v="0"/>
    <n v="132.25"/>
    <n v="3429903.75"/>
    <s v=""/>
    <n v="3"/>
    <s v=""/>
    <s v="Jamie Smith"/>
  </r>
  <r>
    <n v="65"/>
    <s v="Jordan"/>
    <s v="Davis"/>
    <s v="May"/>
    <x v="0"/>
    <s v="5 cups/hour"/>
    <m/>
    <s v="300 sq. meters"/>
    <s v="789 Calle Juárez, Guadalajara, 66000"/>
    <s v="3,527 MXN"/>
    <x v="61"/>
    <n v="5"/>
    <s v="789 Calle Juárez"/>
    <s v="Guadalajara"/>
    <s v="66000"/>
    <x v="2"/>
    <x v="0"/>
    <n v="176.35000000000002"/>
    <n v="4975715.25"/>
    <n v="1.3888888888888889E-3"/>
    <s v=""/>
    <s v=""/>
    <s v="Jordan Davis"/>
  </r>
  <r>
    <n v="66"/>
    <s v="Alex"/>
    <s v="Lee"/>
    <s v="April"/>
    <x v="3"/>
    <m/>
    <m/>
    <s v="500 sq. meters"/>
    <s v="234 Paseo de la Reforma, Monterrey, 06500"/>
    <s v="4,404 MXN"/>
    <x v="62"/>
    <n v="5"/>
    <s v="234 Paseo de la Reforma"/>
    <s v="Monterrey"/>
    <s v="06500"/>
    <x v="2"/>
    <x v="0"/>
    <n v="220.20000000000002"/>
    <n v="397461"/>
    <s v=""/>
    <s v=""/>
    <s v=""/>
    <s v="Alex Lee"/>
  </r>
  <r>
    <n v="67"/>
    <s v="Taylor"/>
    <s v="Davis"/>
    <s v="March"/>
    <x v="0"/>
    <s v="2 cycles/min"/>
    <s v="15 cups/hour"/>
    <s v="400 sq. meters"/>
    <s v="678 Calle 5 de Febrero, Puebla, 03230"/>
    <s v="5,289 MXN"/>
    <x v="63"/>
    <n v="5"/>
    <s v="678 Calle 5 de Febrero"/>
    <s v="Puebla"/>
    <s v="03230"/>
    <x v="2"/>
    <x v="0"/>
    <n v="264.45"/>
    <n v="4145253.75"/>
    <n v="3.3333333333333333E-2"/>
    <n v="4.1666666666666666E-3"/>
    <s v="0.03 - 0.00"/>
    <s v="Taylor Davis"/>
  </r>
  <r>
    <n v="68"/>
    <s v="Morgan"/>
    <s v="Lee"/>
    <s v="February"/>
    <x v="3"/>
    <s v="2 cycles/min"/>
    <s v="3 m/s"/>
    <s v="400 sq. meters"/>
    <s v="123 Rua da Liberdade, São Paulo, 01234-000"/>
    <s v="758 BRL"/>
    <x v="64"/>
    <n v="15"/>
    <s v="123 Rua da Liberdade"/>
    <s v="São Paulo"/>
    <s v="01234-000"/>
    <x v="3"/>
    <x v="1"/>
    <n v="151.6"/>
    <n v="605642"/>
    <n v="3.3333333333333333E-2"/>
    <n v="3"/>
    <s v="0.03 - 3.00"/>
    <s v="Morgan Lee"/>
  </r>
  <r>
    <n v="69"/>
    <s v="Jordan"/>
    <s v="Taylor"/>
    <s v="May"/>
    <x v="2"/>
    <m/>
    <m/>
    <s v="300 sq. meters"/>
    <s v="456 Avenida Paulista, Rio de Janeiro, 01311-000"/>
    <s v="1,012 BRL"/>
    <x v="65"/>
    <n v="10"/>
    <s v="456 Avenida Paulista"/>
    <s v="Rio de Janeiro"/>
    <s v="01311-000"/>
    <x v="3"/>
    <x v="1"/>
    <n v="202.4"/>
    <n v="1275120"/>
    <s v=""/>
    <s v=""/>
    <s v=""/>
    <s v="Jordan Taylor"/>
  </r>
  <r>
    <n v="70"/>
    <s v="Jamie"/>
    <s v="Johnson"/>
    <s v="February"/>
    <x v="1"/>
    <m/>
    <s v="15 cups/hour"/>
    <s v="500 sq. meters"/>
    <s v="789 Rua dos Três Irmãos, Brasília, 05432-000"/>
    <s v="1,265 BRL"/>
    <x v="7"/>
    <n v="15"/>
    <s v="789 Rua dos Três Irmãos"/>
    <s v="Brasília"/>
    <s v="05432-000"/>
    <x v="3"/>
    <x v="1"/>
    <n v="253"/>
    <n v="2709630"/>
    <s v=""/>
    <n v="4.1666666666666666E-3"/>
    <s v=""/>
    <s v="Jamie Johnson"/>
  </r>
  <r>
    <n v="71"/>
    <s v="Jordan"/>
    <s v="Taylor"/>
    <s v="April"/>
    <x v="0"/>
    <m/>
    <s v="5 cycles/min"/>
    <s v="300 sq. meters"/>
    <s v="321 Rua das Flores, Belo Horizonte, 01235-000"/>
    <s v="1,512 BRL"/>
    <x v="66"/>
    <n v="15"/>
    <s v="321 Rua das Flores"/>
    <s v="Belo Horizonte"/>
    <s v="01235-000"/>
    <x v="3"/>
    <x v="1"/>
    <n v="302.40000000000003"/>
    <n v="7351344.0000000009"/>
    <s v=""/>
    <n v="8.3333333333333329E-2"/>
    <s v=""/>
    <s v="Jordan Taylor"/>
  </r>
  <r>
    <n v="72"/>
    <s v="Jordan"/>
    <s v="Smith"/>
    <s v="March"/>
    <x v="0"/>
    <s v="1 m/s"/>
    <m/>
    <s v="500 sq. meters"/>
    <s v="12 High Street, London, SW1A 1AA"/>
    <s v="117 GBP"/>
    <x v="67"/>
    <n v="10"/>
    <s v="12 High Street"/>
    <s v="London"/>
    <s v="SW1A 1AA"/>
    <x v="4"/>
    <x v="2"/>
    <n v="152.1"/>
    <n v="2286063"/>
    <n v="1"/>
    <s v=""/>
    <s v=""/>
    <s v="Jordan Smith"/>
  </r>
  <r>
    <n v="73"/>
    <s v="Morgan"/>
    <s v="Johnson"/>
    <s v="January"/>
    <x v="1"/>
    <s v="2 cycles/min"/>
    <s v="15 cups/hour"/>
    <s v="400 sq. meters"/>
    <s v="34 King’s Road, Liverpool, W8 4PX"/>
    <s v="156 GBP"/>
    <x v="62"/>
    <n v="10"/>
    <s v="34 King’s Road"/>
    <s v="Liverpool"/>
    <s v="W8 4PX"/>
    <x v="4"/>
    <x v="2"/>
    <n v="202.8"/>
    <n v="346788"/>
    <n v="3.3333333333333333E-2"/>
    <n v="4.1666666666666666E-3"/>
    <s v="0.03 - 0.00"/>
    <s v="Morgan Johnson"/>
  </r>
  <r>
    <n v="74"/>
    <s v="Alex"/>
    <s v="Lee"/>
    <s v="May"/>
    <x v="1"/>
    <m/>
    <s v="3 m/s"/>
    <s v="400 sq. meters"/>
    <s v="56 Queen Street, Edinburgh, EH2 4GQ"/>
    <s v="195 GBP"/>
    <x v="68"/>
    <n v="10"/>
    <s v="56 Queen Street"/>
    <s v="Edinburgh"/>
    <s v="EH2 4GQ"/>
    <x v="4"/>
    <x v="2"/>
    <n v="253.5"/>
    <n v="4175145"/>
    <s v=""/>
    <n v="3"/>
    <s v=""/>
    <s v="Alex Lee"/>
  </r>
  <r>
    <n v="75"/>
    <s v="Morgan"/>
    <s v="Smith"/>
    <s v="July"/>
    <x v="2"/>
    <s v="2 cycles/min"/>
    <s v="3 m/s"/>
    <s v="400 sq. meters"/>
    <s v="78 Church Lane, Birmingham, B1 1AA"/>
    <s v="234 GBP"/>
    <x v="69"/>
    <n v="5"/>
    <s v="78 Church Lane"/>
    <s v="Birmingham"/>
    <s v="B1 1AA"/>
    <x v="4"/>
    <x v="2"/>
    <n v="304.2"/>
    <n v="3034395"/>
    <n v="3.3333333333333333E-2"/>
    <n v="3"/>
    <s v="0.03 - 3.00"/>
    <s v="Morgan Smith"/>
  </r>
  <r>
    <n v="76"/>
    <s v="Jordan"/>
    <s v="Smith"/>
    <s v="January"/>
    <x v="1"/>
    <s v="5 cups/hour"/>
    <s v="3 m/s"/>
    <s v="300 sq. meters"/>
    <s v="123 Hauptstraße, Berlin, 10115"/>
    <s v="139 EUR"/>
    <x v="26"/>
    <n v="10"/>
    <s v="123 Hauptstraße"/>
    <s v="Berlin"/>
    <s v="10115"/>
    <x v="5"/>
    <x v="2"/>
    <n v="144"/>
    <n v="2514240"/>
    <n v="1.3888888888888889E-3"/>
    <n v="3"/>
    <s v="0.00 - 3.00"/>
    <s v="Jordan Smith"/>
  </r>
  <r>
    <n v="77"/>
    <s v="Morgan"/>
    <s v="Lee"/>
    <s v="January"/>
    <x v="3"/>
    <s v="5 cups/hour"/>
    <s v="15 cups/hour"/>
    <s v="300 sq. meters"/>
    <s v="456 Bahnhofstraße, Frankfurt, 60329"/>
    <s v="186 EUR"/>
    <x v="30"/>
    <n v="5"/>
    <s v="456 Bahnhofstraße"/>
    <s v="Frankfurt"/>
    <s v="60329"/>
    <x v="5"/>
    <x v="2"/>
    <n v="193"/>
    <n v="4272055"/>
    <n v="1.3888888888888889E-3"/>
    <n v="4.1666666666666666E-3"/>
    <s v="0.00 - 0.00"/>
    <s v="Morgan Lee"/>
  </r>
  <r>
    <n v="78"/>
    <s v="Morgan"/>
    <s v="Taylor"/>
    <s v="January"/>
    <x v="2"/>
    <s v="1 m/s"/>
    <s v="5 cycles/min"/>
    <s v="400 sq. meters"/>
    <s v="789 Lindenweg, Munich, 10179"/>
    <s v="232 EUR"/>
    <x v="70"/>
    <n v="5"/>
    <s v="789 Lindenweg"/>
    <s v="Munich"/>
    <s v="10179"/>
    <x v="5"/>
    <x v="2"/>
    <n v="193"/>
    <n v="2566900"/>
    <n v="1"/>
    <n v="8.3333333333333329E-2"/>
    <s v="1.00 - 0.08"/>
    <s v="Morgan Taylor"/>
  </r>
  <r>
    <n v="79"/>
    <s v="Morgan"/>
    <s v="Smith"/>
    <s v="May"/>
    <x v="3"/>
    <s v="5 cups/hour"/>
    <s v="15 cups/hour"/>
    <s v="400 sq. meters"/>
    <s v="321 Gartenstraße, Dresden, 01067"/>
    <s v="279 EUR"/>
    <x v="71"/>
    <n v="5"/>
    <s v="321 Gartenstraße"/>
    <s v="Dresden"/>
    <s v="01067"/>
    <x v="5"/>
    <x v="2"/>
    <n v="240"/>
    <n v="1892400"/>
    <n v="1.3888888888888889E-3"/>
    <n v="4.1666666666666666E-3"/>
    <s v="0.00 - 0.00"/>
    <s v="Morgan Smith"/>
  </r>
  <r>
    <n v="80"/>
    <s v="Jamie"/>
    <s v="Smith"/>
    <s v="February"/>
    <x v="3"/>
    <m/>
    <m/>
    <s v="400 sq. meters"/>
    <s v="123 Rue de la Paix, Paris, 75002"/>
    <s v="139 EUR"/>
    <x v="72"/>
    <n v="10"/>
    <s v="123 Rue de la Paix"/>
    <s v="Paris"/>
    <s v="75002"/>
    <x v="6"/>
    <x v="2"/>
    <n v="290"/>
    <n v="4985100"/>
    <s v=""/>
    <s v=""/>
    <s v=""/>
    <s v="Jamie Smith"/>
  </r>
  <r>
    <n v="81"/>
    <s v="Alex"/>
    <s v="Lee"/>
    <s v="June"/>
    <x v="2"/>
    <s v="5 cups/hour"/>
    <s v="5 cycles/min"/>
    <s v="300 sq. meters"/>
    <s v="123 Rue de la Paix, Paris, 75002"/>
    <s v="139 EUR"/>
    <x v="73"/>
    <n v="5"/>
    <s v="123 Rue de la Paix"/>
    <s v="Paris"/>
    <s v="75002"/>
    <x v="6"/>
    <x v="2"/>
    <n v="144"/>
    <n v="1053360"/>
    <n v="1.3888888888888889E-3"/>
    <n v="8.3333333333333329E-2"/>
    <s v="0.00 - 0.08"/>
    <s v="Alex Lee"/>
  </r>
  <r>
    <n v="82"/>
    <s v="Jordan"/>
    <s v="Lee"/>
    <s v="June"/>
    <x v="0"/>
    <s v="5 cups/hour"/>
    <s v="15 cups/hour"/>
    <s v="400 sq. meters"/>
    <s v="456 Boulevard Saint-Germain, Lyon, 75006"/>
    <s v="186 EUR"/>
    <x v="74"/>
    <n v="10"/>
    <s v="456 Boulevard Saint-Germain"/>
    <s v="Lyon"/>
    <s v="75006"/>
    <x v="6"/>
    <x v="2"/>
    <n v="193"/>
    <n v="34740"/>
    <n v="1.3888888888888889E-3"/>
    <n v="4.1666666666666666E-3"/>
    <s v="0.00 - 0.00"/>
    <s v="Jordan Lee"/>
  </r>
  <r>
    <n v="83"/>
    <s v="Jamie"/>
    <s v="Davis"/>
    <s v="February"/>
    <x v="1"/>
    <s v="1 m/s"/>
    <s v="3 m/s"/>
    <s v="400 sq. meters"/>
    <s v="789 Avenue des Champs-Élysées, Marseille, 75008"/>
    <s v="232 EUR"/>
    <x v="75"/>
    <n v="15"/>
    <s v="789 Avenue des Champs-Élysées"/>
    <s v="Marseille"/>
    <s v="75008"/>
    <x v="6"/>
    <x v="2"/>
    <n v="240"/>
    <n v="1734000"/>
    <n v="1"/>
    <n v="3"/>
    <s v="1.00 - 3.00"/>
    <s v="Jamie Davis"/>
  </r>
  <r>
    <n v="84"/>
    <s v="Jordan"/>
    <s v="Lee"/>
    <s v="March"/>
    <x v="3"/>
    <m/>
    <s v="3 m/s"/>
    <s v="500 sq. meters"/>
    <s v="321 Rue du Faubourg, Toulouse, 75010"/>
    <s v="279 EUR"/>
    <x v="76"/>
    <n v="15"/>
    <s v="321 Rue du Faubourg"/>
    <s v="Toulouse"/>
    <s v="75010"/>
    <x v="6"/>
    <x v="2"/>
    <n v="290"/>
    <n v="1922700"/>
    <s v=""/>
    <n v="3"/>
    <s v=""/>
    <s v="Jordan Lee"/>
  </r>
  <r>
    <n v="85"/>
    <s v="Morgan"/>
    <s v="Smith"/>
    <s v="March"/>
    <x v="3"/>
    <s v="1 m/s"/>
    <s v="15 cups/hour"/>
    <s v="300 sq. meters"/>
    <s v="123 Chang'an Avenue, Beijing, 100001"/>
    <s v="1,083 CNY"/>
    <x v="77"/>
    <n v="15"/>
    <s v="123 Chang'an Avenue"/>
    <s v="Beijing"/>
    <s v="100001"/>
    <x v="7"/>
    <x v="3"/>
    <n v="148"/>
    <n v="1408960"/>
    <n v="1"/>
    <n v="4.1666666666666666E-3"/>
    <s v="1.00 - 0.00"/>
    <s v="Morgan Smith"/>
  </r>
  <r>
    <n v="86"/>
    <s v="Alex"/>
    <s v="Davis"/>
    <s v="April"/>
    <x v="1"/>
    <s v="2 cycles/min"/>
    <s v="15 cups/hour"/>
    <s v="400 sq. meters"/>
    <s v="456 Wangfujing Street, Shanghai, 100006"/>
    <s v="1,445 CNY"/>
    <x v="78"/>
    <n v="15"/>
    <s v="456 Wangfujing Street"/>
    <s v="Shanghai"/>
    <s v="100006"/>
    <x v="7"/>
    <x v="3"/>
    <n v="198"/>
    <n v="3483810"/>
    <n v="3.3333333333333333E-2"/>
    <n v="4.1666666666666666E-3"/>
    <s v="0.03 - 0.00"/>
    <s v="Alex Davis"/>
  </r>
  <r>
    <n v="87"/>
    <s v="Jordan"/>
    <s v="Taylor"/>
    <s v="July"/>
    <x v="3"/>
    <m/>
    <s v="3 m/s"/>
    <s v="400 sq. meters"/>
    <s v="789 Nanjing Road, Shenzhen, 200001"/>
    <s v="1,807 CNY"/>
    <x v="79"/>
    <n v="5"/>
    <s v="789 Nanjing Road"/>
    <s v="Shenzhen"/>
    <s v="200001"/>
    <x v="7"/>
    <x v="3"/>
    <n v="248"/>
    <n v="1295800"/>
    <s v=""/>
    <n v="3"/>
    <s v=""/>
    <s v="Jordan Taylor"/>
  </r>
  <r>
    <n v="88"/>
    <s v="Jamie"/>
    <s v="Smith"/>
    <s v="May"/>
    <x v="3"/>
    <s v="5 cups/hour"/>
    <s v="3 m/s"/>
    <s v="500 sq. meters"/>
    <s v="321 Huaihai Road, Guangzhou, 200020"/>
    <s v="2,069 CNY"/>
    <x v="80"/>
    <n v="15"/>
    <s v="321 Huaihai Road"/>
    <s v="Guangzhou"/>
    <s v="200020"/>
    <x v="7"/>
    <x v="3"/>
    <n v="284"/>
    <n v="5479780"/>
    <n v="1.3888888888888889E-3"/>
    <n v="3"/>
    <s v="0.00 - 3.00"/>
    <s v="Jamie Smith"/>
  </r>
  <r>
    <n v="89"/>
    <s v="Taylor"/>
    <s v="Davis"/>
    <s v="February"/>
    <x v="2"/>
    <m/>
    <s v="3 m/s"/>
    <s v="500 sq. meters"/>
    <s v="123 MG Road, Bangalore, 560001"/>
    <s v="12,348 INR"/>
    <x v="29"/>
    <n v="5"/>
    <s v="123 MG Road"/>
    <s v="Bangalore"/>
    <s v="560001"/>
    <x v="8"/>
    <x v="3"/>
    <n v="141"/>
    <n v="589380"/>
    <s v=""/>
    <n v="3"/>
    <s v=""/>
    <s v="Taylor Davis"/>
  </r>
  <r>
    <n v="90"/>
    <s v="Jamie"/>
    <s v="Johnson"/>
    <s v="April"/>
    <x v="0"/>
    <s v="5 cups/hour"/>
    <s v="15 cups/hour"/>
    <s v="300 sq. meters"/>
    <s v="456 Connaught Place, New Delhi, 110001"/>
    <s v="16,456 INR"/>
    <x v="81"/>
    <n v="15"/>
    <s v="456 Connaught Place"/>
    <s v="New Delhi"/>
    <s v="110001"/>
    <x v="8"/>
    <x v="3"/>
    <n v="188"/>
    <n v="2221220"/>
    <n v="1.3888888888888889E-3"/>
    <n v="4.1666666666666666E-3"/>
    <s v="0.00 - 0.00"/>
    <s v="Jamie Johnson"/>
  </r>
  <r>
    <n v="91"/>
    <s v="Jamie"/>
    <s v="Davis"/>
    <s v="February"/>
    <x v="2"/>
    <s v="5 cups/hour"/>
    <m/>
    <s v="500 sq. meters"/>
    <s v="789 Brigade Road, Mumbai, 560025"/>
    <s v="20,565 INR"/>
    <x v="82"/>
    <n v="10"/>
    <s v="789 Brigade Road"/>
    <s v="Mumbai"/>
    <s v="560025"/>
    <x v="8"/>
    <x v="3"/>
    <n v="235"/>
    <n v="2347650"/>
    <n v="1.3888888888888889E-3"/>
    <s v=""/>
    <s v=""/>
    <s v="Jamie Davis"/>
  </r>
  <r>
    <n v="92"/>
    <s v="Alex"/>
    <s v="Taylor"/>
    <s v="May"/>
    <x v="1"/>
    <s v="1 m/s"/>
    <s v="15 cups/hour"/>
    <s v="400 sq. meters"/>
    <s v="321 Jayanagar, Kolkata, 560041"/>
    <s v="24,673 INR"/>
    <x v="1"/>
    <n v="10"/>
    <s v="321 Jayanagar"/>
    <s v="Kolkata"/>
    <s v="560041"/>
    <x v="8"/>
    <x v="3"/>
    <n v="282"/>
    <n v="2131920"/>
    <n v="1"/>
    <n v="4.1666666666666666E-3"/>
    <s v="1.00 - 0.00"/>
    <s v="Alex Taylor"/>
  </r>
  <r>
    <n v="93"/>
    <s v="Morgan"/>
    <s v="Smith"/>
    <s v="July"/>
    <x v="2"/>
    <s v="1 m/s"/>
    <s v="5 cycles/min"/>
    <s v="300 sq. meters"/>
    <s v="123 George Street, Sydney, 2000"/>
    <s v="222 AUD"/>
    <x v="59"/>
    <n v="10"/>
    <s v="123 George Street"/>
    <s v="Sydney"/>
    <s v="2000"/>
    <x v="9"/>
    <x v="4"/>
    <n v="140"/>
    <n v="3641400"/>
    <n v="1"/>
    <n v="8.3333333333333329E-2"/>
    <s v="1.00 - 0.08"/>
    <s v="Morgan Smith"/>
  </r>
  <r>
    <n v="94"/>
    <s v="Taylor"/>
    <s v="Smith"/>
    <s v="June"/>
    <x v="0"/>
    <s v="5 cups/hour"/>
    <s v="5 cycles/min"/>
    <s v="400 sq. meters"/>
    <s v="456 King Street, Melbourne, 3000"/>
    <s v="296 AUD"/>
    <x v="83"/>
    <n v="5"/>
    <s v="456 King Street"/>
    <s v="Melbourne"/>
    <s v="3000"/>
    <x v="9"/>
    <x v="4"/>
    <n v="186"/>
    <n v="636120"/>
    <n v="1.3888888888888889E-3"/>
    <n v="8.3333333333333329E-2"/>
    <s v="0.00 - 0.08"/>
    <s v="Taylor Smith"/>
  </r>
  <r>
    <n v="95"/>
    <s v="Alex"/>
    <s v="Davis"/>
    <s v="January"/>
    <x v="2"/>
    <s v="5 cups/hour"/>
    <s v="5 cycles/min"/>
    <s v="500 sq. meters"/>
    <s v="789 Victoria Road, Brisbane, 2048"/>
    <s v="370 AUD"/>
    <x v="50"/>
    <n v="15"/>
    <s v="789 Victoria Road"/>
    <s v="Brisbane"/>
    <s v="2048"/>
    <x v="9"/>
    <x v="4"/>
    <n v="232"/>
    <n v="2267800"/>
    <n v="1.3888888888888889E-3"/>
    <n v="8.3333333333333329E-2"/>
    <s v="0.00 - 0.08"/>
    <s v="Alex Davis"/>
  </r>
  <r>
    <n v="96"/>
    <s v="Morgan"/>
    <s v="Johnson"/>
    <s v="June"/>
    <x v="3"/>
    <m/>
    <s v="15 cups/hour"/>
    <s v="500 sq. meters"/>
    <s v="321 Oxford Street, Perth, 2011"/>
    <s v="444 AUD"/>
    <x v="84"/>
    <n v="10"/>
    <s v="321 Oxford Street"/>
    <s v="Perth"/>
    <s v="2011"/>
    <x v="9"/>
    <x v="4"/>
    <n v="280"/>
    <n v="5846400"/>
    <s v=""/>
    <n v="4.1666666666666666E-3"/>
    <s v=""/>
    <s v="Morgan Johnson"/>
  </r>
  <r>
    <n v="97"/>
    <s v="Morgan"/>
    <s v="Davis"/>
    <s v="January"/>
    <x v="0"/>
    <m/>
    <s v="3 m/s"/>
    <s v="400 sq. meters"/>
    <s v="123 Long Street, Cape Town, 8001"/>
    <s v="2,743 ZAR"/>
    <x v="72"/>
    <n v="10"/>
    <s v="123 Long Street"/>
    <s v="Cape Town"/>
    <s v="8001"/>
    <x v="10"/>
    <x v="5"/>
    <n v="149"/>
    <n v="2561310"/>
    <s v=""/>
    <n v="3"/>
    <s v=""/>
    <s v="Morgan Davis"/>
  </r>
  <r>
    <n v="98"/>
    <s v="Alex"/>
    <s v="Davis"/>
    <s v="June"/>
    <x v="2"/>
    <s v="2 cycles/min"/>
    <s v="3 m/s"/>
    <s v="500 sq. meters"/>
    <s v="456 Bree Street, Johannesburg, 8001"/>
    <s v="3,652 ZAR"/>
    <x v="50"/>
    <n v="15"/>
    <s v="456 Bree Street"/>
    <s v="Johannesburg"/>
    <s v="8001"/>
    <x v="10"/>
    <x v="5"/>
    <n v="198"/>
    <n v="1935450"/>
    <n v="3.3333333333333333E-2"/>
    <n v="3"/>
    <s v="0.03 - 3.00"/>
    <s v="Alex Davis"/>
  </r>
  <r>
    <n v="99"/>
    <s v="Taylor"/>
    <s v="Lee"/>
    <s v="April"/>
    <x v="3"/>
    <s v="5 cups/hour"/>
    <s v="3 m/s"/>
    <s v="400 sq. meters"/>
    <s v="456 Bree Street, Johannesburg, 8001"/>
    <s v="3,652 ZAR"/>
    <x v="85"/>
    <n v="15"/>
    <s v="456 Bree Street"/>
    <s v="Johannesburg"/>
    <s v="8001"/>
    <x v="10"/>
    <x v="5"/>
    <n v="198"/>
    <n v="1632510"/>
    <n v="1.3888888888888889E-3"/>
    <n v="3"/>
    <s v="0.00 - 3.00"/>
    <s v="Taylor Lee"/>
  </r>
  <r>
    <n v="100"/>
    <s v="Morgan"/>
    <s v="Johnson"/>
    <s v="April"/>
    <x v="0"/>
    <m/>
    <m/>
    <s v="400 sq. meters"/>
    <s v="789 Loop Street, Durban, 8000"/>
    <s v="4,500 ZAR"/>
    <x v="86"/>
    <n v="5"/>
    <s v="789 Loop Street"/>
    <s v="Durban"/>
    <s v="8000"/>
    <x v="10"/>
    <x v="5"/>
    <n v="244"/>
    <n v="2851140"/>
    <s v=""/>
    <s v=""/>
    <s v=""/>
    <s v="Morgan Johnson"/>
  </r>
  <r>
    <n v="101"/>
    <s v="Jamie"/>
    <s v="Lee"/>
    <s v="June"/>
    <x v="2"/>
    <s v="1 m/s"/>
    <s v="3 m/s"/>
    <s v="400 sq. meters"/>
    <s v="321 Church Street, Pretoria, 8001"/>
    <s v="5,478 ZAR"/>
    <x v="87"/>
    <n v="15"/>
    <s v="321 Church Street"/>
    <s v="Pretoria"/>
    <s v="8001"/>
    <x v="10"/>
    <x v="5"/>
    <n v="297"/>
    <n v="2398275"/>
    <n v="1"/>
    <n v="3"/>
    <s v="1.00 - 3.00"/>
    <s v="Jamie Lee"/>
  </r>
  <r>
    <n v="102"/>
    <s v="Alex"/>
    <s v="Lee"/>
    <s v="April"/>
    <x v="0"/>
    <s v="2 cycles/min"/>
    <s v="5 cycles/min"/>
    <s v="400 sq. meters"/>
    <s v="123 Shibuya Crossing, Tokyo, 150-0002"/>
    <s v="22,313 JPY"/>
    <x v="88"/>
    <n v="15"/>
    <s v="123 Shibuya Crossing"/>
    <s v="Tokyo"/>
    <s v="150-0002"/>
    <x v="11"/>
    <x v="3"/>
    <n v="147"/>
    <n v="2698920"/>
    <n v="3.3333333333333333E-2"/>
    <n v="8.3333333333333329E-2"/>
    <s v="0.03 - 0.08"/>
    <s v="Alex Lee"/>
  </r>
  <r>
    <n v="103"/>
    <s v="Alex"/>
    <s v="Johnson"/>
    <s v="April"/>
    <x v="3"/>
    <s v="1 m/s"/>
    <s v="15 cups/hour"/>
    <s v="300 sq. meters"/>
    <s v="456 Akihabara, Osaka, 110-0006"/>
    <s v="29,750 JPY"/>
    <x v="89"/>
    <n v="10"/>
    <s v="456 Akihabara"/>
    <s v="Osaka"/>
    <s v="110-0006"/>
    <x v="11"/>
    <x v="3"/>
    <n v="196"/>
    <n v="4057200"/>
    <n v="1"/>
    <n v="4.1666666666666666E-3"/>
    <s v="1.00 - 0.00"/>
    <s v="Alex Johnson"/>
  </r>
  <r>
    <n v="104"/>
    <s v="Jordan"/>
    <s v="Taylor"/>
    <s v="April"/>
    <x v="3"/>
    <s v="1 m/s"/>
    <m/>
    <s v="500 sq. meters"/>
    <s v="789 Roppongi Hills, Yokohama, 106-0032"/>
    <s v="37,188 JPY"/>
    <x v="90"/>
    <n v="5"/>
    <s v="789 Roppongi Hills"/>
    <s v="Yokohama"/>
    <s v="106-0032"/>
    <x v="11"/>
    <x v="3"/>
    <n v="245"/>
    <n v="4166225"/>
    <n v="1"/>
    <s v=""/>
    <s v=""/>
    <s v="Jordan Taylor"/>
  </r>
  <r>
    <n v="105"/>
    <s v="Jamie"/>
    <s v="Johnson"/>
    <s v="May"/>
    <x v="3"/>
    <s v="1 m/s"/>
    <m/>
    <s v="400 sq. meters"/>
    <s v="321 Ginza, Nagoya, 104-0061"/>
    <s v="44,625 JPY"/>
    <x v="91"/>
    <n v="5"/>
    <s v="321 Ginza"/>
    <s v="Nagoya"/>
    <s v="104-0061"/>
    <x v="11"/>
    <x v="3"/>
    <n v="294"/>
    <n v="7401450"/>
    <n v="1"/>
    <s v=""/>
    <s v=""/>
    <s v="Jamie Johnson"/>
  </r>
  <r>
    <n v="106"/>
    <s v="Jamie"/>
    <s v="Smith"/>
    <s v="April"/>
    <x v="2"/>
    <s v="1 m/s"/>
    <m/>
    <s v="300 sq. meters"/>
    <s v="1234 Maple Street, Los Angeles, 90210"/>
    <s v="150 USD"/>
    <x v="92"/>
    <n v="5"/>
    <s v="1234 Maple Street"/>
    <s v="Los Angeles"/>
    <s v="90210"/>
    <x v="0"/>
    <x v="0"/>
    <n v="150"/>
    <n v="4203750"/>
    <n v="1"/>
    <s v=""/>
    <s v=""/>
    <s v="Jamie Smith"/>
  </r>
  <r>
    <n v="107"/>
    <s v="Taylor"/>
    <s v="Davis"/>
    <s v="February"/>
    <x v="3"/>
    <m/>
    <s v="15 cups/hour"/>
    <s v="400 sq. meters"/>
    <s v="5678 Oak Avenue, New York, 10001"/>
    <s v="200 USD"/>
    <x v="93"/>
    <n v="5"/>
    <s v="5678 Oak Avenue"/>
    <s v="New York"/>
    <s v="10001"/>
    <x v="0"/>
    <x v="0"/>
    <n v="200"/>
    <n v="4826000"/>
    <s v=""/>
    <n v="4.1666666666666666E-3"/>
    <s v=""/>
    <s v="Taylor Davis"/>
  </r>
  <r>
    <n v="108"/>
    <s v="Jamie"/>
    <s v="Taylor"/>
    <s v="January"/>
    <x v="3"/>
    <s v="2 cycles/min"/>
    <s v="5 cycles/min"/>
    <s v="400 sq. meters"/>
    <s v="9101 Pine Drive, Atlanta, 30301"/>
    <s v="250 USD"/>
    <x v="57"/>
    <n v="10"/>
    <s v="9101 Pine Drive"/>
    <s v="Atlanta"/>
    <s v="30301"/>
    <x v="0"/>
    <x v="0"/>
    <n v="250"/>
    <n v="2745000"/>
    <n v="3.3333333333333333E-2"/>
    <n v="8.3333333333333329E-2"/>
    <s v="0.03 - 0.08"/>
    <s v="Jamie Taylor"/>
  </r>
  <r>
    <n v="109"/>
    <s v="Jamie"/>
    <s v="Davis"/>
    <s v="March"/>
    <x v="0"/>
    <m/>
    <m/>
    <s v="300 sq. meters"/>
    <s v="2345 Birch Lane, Chicago, 60614"/>
    <s v="300 USD"/>
    <x v="2"/>
    <n v="15"/>
    <s v="2345 Birch Lane"/>
    <s v="Chicago"/>
    <s v="60614"/>
    <x v="0"/>
    <x v="0"/>
    <n v="300"/>
    <n v="6043500"/>
    <s v=""/>
    <s v=""/>
    <s v=""/>
    <s v="Jamie Davis"/>
  </r>
  <r>
    <n v="110"/>
    <s v="Alex"/>
    <s v="Taylor"/>
    <s v="June"/>
    <x v="2"/>
    <s v="5 cups/hour"/>
    <m/>
    <s v="300 sq. meters"/>
    <s v="123 Queen Street, Toronto, M5H 2N2"/>
    <s v="204 CAD"/>
    <x v="94"/>
    <n v="15"/>
    <s v="123 Queen Street"/>
    <s v="Toronto"/>
    <s v="M5H 2N2"/>
    <x v="1"/>
    <x v="0"/>
    <n v="153"/>
    <n v="1391535"/>
    <n v="1.3888888888888889E-3"/>
    <s v=""/>
    <s v=""/>
    <s v="Alex Taylor"/>
  </r>
  <r>
    <n v="111"/>
    <s v="Alex"/>
    <s v="Taylor"/>
    <s v="June"/>
    <x v="1"/>
    <m/>
    <m/>
    <s v="400 sq. meters"/>
    <s v="456 King Road, Ottawa, K1A 0B1"/>
    <s v="272 CAD"/>
    <x v="54"/>
    <n v="10"/>
    <s v="456 King Road"/>
    <s v="Ottawa"/>
    <s v="K1A 0B1"/>
    <x v="1"/>
    <x v="0"/>
    <n v="204"/>
    <n v="5342760"/>
    <s v=""/>
    <s v=""/>
    <s v=""/>
    <s v="Alex Taylor"/>
  </r>
  <r>
    <n v="112"/>
    <s v="Jamie"/>
    <s v="Smith"/>
    <s v="April"/>
    <x v="0"/>
    <m/>
    <m/>
    <s v="300 sq. meters"/>
    <s v="789 Elm Boulevard, Vancouver, L4T 1P5"/>
    <s v="340 CAD"/>
    <x v="95"/>
    <n v="5"/>
    <s v="789 Elm Boulevard"/>
    <s v="Vancouver"/>
    <s v="L4T 1P5"/>
    <x v="1"/>
    <x v="0"/>
    <n v="255"/>
    <n v="2398275"/>
    <s v=""/>
    <s v=""/>
    <s v=""/>
    <s v="Jamie Smith"/>
  </r>
  <r>
    <n v="113"/>
    <s v="Jamie"/>
    <s v="Lee"/>
    <s v="March"/>
    <x v="2"/>
    <m/>
    <m/>
    <s v="400 sq. meters"/>
    <s v="321 Cedar Crescent, Calgary, T5A 0H2"/>
    <s v="408 CAD"/>
    <x v="96"/>
    <n v="15"/>
    <s v="321 Cedar Crescent"/>
    <s v="Calgary"/>
    <s v="T5A 0H2"/>
    <x v="1"/>
    <x v="0"/>
    <n v="306"/>
    <n v="5826240"/>
    <s v=""/>
    <s v=""/>
    <s v=""/>
    <s v="Jamie Lee"/>
  </r>
  <r>
    <n v="114"/>
    <s v="Morgan"/>
    <s v="Taylor"/>
    <s v="March"/>
    <x v="1"/>
    <s v="2 cycles/min"/>
    <s v="15 cups/hour"/>
    <s v="400 sq. meters"/>
    <s v="456 Avenida Reforma, Mexico City, 06080"/>
    <s v="2,645 MXN"/>
    <x v="97"/>
    <n v="15"/>
    <s v="456 Avenida Reforma"/>
    <s v="Mexico City"/>
    <s v="06080"/>
    <x v="2"/>
    <x v="0"/>
    <n v="132.25"/>
    <n v="1776117.5"/>
    <n v="3.3333333333333333E-2"/>
    <n v="4.1666666666666666E-3"/>
    <s v="0.03 - 0.00"/>
    <s v="Morgan Taylor"/>
  </r>
  <r>
    <n v="115"/>
    <s v="Alex"/>
    <s v="Smith"/>
    <s v="May"/>
    <x v="0"/>
    <s v="2 cycles/min"/>
    <s v="3 m/s"/>
    <s v="400 sq. meters"/>
    <s v="789 Calle Juárez, Guadalajara, 66000"/>
    <s v="3,527 MXN"/>
    <x v="98"/>
    <n v="5"/>
    <s v="789 Calle Juárez"/>
    <s v="Guadalajara"/>
    <s v="66000"/>
    <x v="2"/>
    <x v="0"/>
    <n v="176.35000000000002"/>
    <n v="435584.50000000006"/>
    <n v="3.3333333333333333E-2"/>
    <n v="3"/>
    <s v="0.03 - 3.00"/>
    <s v="Alex Smith"/>
  </r>
  <r>
    <n v="116"/>
    <s v="Jamie"/>
    <s v="Taylor"/>
    <s v="April"/>
    <x v="2"/>
    <s v="2 cycles/min"/>
    <s v="3 m/s"/>
    <s v="400 sq. meters"/>
    <s v="234 Paseo de la Reforma, Monterrey, 06500"/>
    <s v="4,404 MXN"/>
    <x v="10"/>
    <n v="15"/>
    <s v="234 Paseo de la Reforma"/>
    <s v="Monterrey"/>
    <s v="06500"/>
    <x v="2"/>
    <x v="0"/>
    <n v="220.20000000000002"/>
    <n v="4885137"/>
    <n v="3.3333333333333333E-2"/>
    <n v="3"/>
    <s v="0.03 - 3.00"/>
    <s v="Jamie Taylor"/>
  </r>
  <r>
    <n v="117"/>
    <s v="Jamie"/>
    <s v="Johnson"/>
    <s v="March"/>
    <x v="2"/>
    <s v="2 cycles/min"/>
    <s v="5 cycles/min"/>
    <s v="500 sq. meters"/>
    <s v="678 Calle 5 de Febrero, Puebla, 03230"/>
    <s v="5,289 MXN"/>
    <x v="99"/>
    <n v="5"/>
    <s v="678 Calle 5 de Febrero"/>
    <s v="Puebla"/>
    <s v="03230"/>
    <x v="2"/>
    <x v="0"/>
    <n v="264.45"/>
    <n v="4069885.5"/>
    <n v="3.3333333333333333E-2"/>
    <n v="8.3333333333333329E-2"/>
    <s v="0.03 - 0.08"/>
    <s v="Jamie Johnson"/>
  </r>
  <r>
    <n v="118"/>
    <s v="Taylor"/>
    <s v="Lee"/>
    <s v="April"/>
    <x v="2"/>
    <s v="5 cups/hour"/>
    <s v="15 cups/hour"/>
    <s v="400 sq. meters"/>
    <s v="678 Calle 5 de Febrero, Puebla, 03230"/>
    <s v="5,289 MXN"/>
    <x v="29"/>
    <n v="5"/>
    <s v="678 Calle 5 de Febrero"/>
    <s v="Puebla"/>
    <s v="03230"/>
    <x v="2"/>
    <x v="0"/>
    <n v="264.45"/>
    <n v="1105401"/>
    <n v="1.3888888888888889E-3"/>
    <n v="4.1666666666666666E-3"/>
    <s v="0.00 - 0.00"/>
    <s v="Taylor Lee"/>
  </r>
  <r>
    <n v="119"/>
    <s v="Taylor"/>
    <s v="Taylor"/>
    <s v="March"/>
    <x v="2"/>
    <s v="5 cups/hour"/>
    <s v="15 cups/hour"/>
    <s v="400 sq. meters"/>
    <s v="123 Rua da Liberdade, São Paulo, 01234-000"/>
    <s v="758 BRL"/>
    <x v="100"/>
    <n v="15"/>
    <s v="123 Rua da Liberdade"/>
    <s v="São Paulo"/>
    <s v="01234-000"/>
    <x v="3"/>
    <x v="1"/>
    <n v="151.6"/>
    <n v="1855583.9999999998"/>
    <n v="1.3888888888888889E-3"/>
    <n v="4.1666666666666666E-3"/>
    <s v="0.00 - 0.00"/>
    <s v="Taylor Taylor"/>
  </r>
  <r>
    <n v="120"/>
    <s v="Jordan"/>
    <s v="Taylor"/>
    <s v="June"/>
    <x v="2"/>
    <s v="5 cups/hour"/>
    <s v="3 m/s"/>
    <s v="400 sq. meters"/>
    <s v="456 Avenida Paulista, Rio de Janeiro, 01311-000"/>
    <s v="1,012 BRL"/>
    <x v="101"/>
    <n v="5"/>
    <s v="456 Avenida Paulista"/>
    <s v="Rio de Janeiro"/>
    <s v="01311-000"/>
    <x v="3"/>
    <x v="1"/>
    <n v="202.4"/>
    <n v="3576408"/>
    <n v="1.3888888888888889E-3"/>
    <n v="3"/>
    <s v="0.00 - 3.00"/>
    <s v="Jordan Taylor"/>
  </r>
  <r>
    <n v="121"/>
    <s v="Taylor"/>
    <s v="Davis"/>
    <s v="April"/>
    <x v="2"/>
    <s v="5 cups/hour"/>
    <s v="5 cycles/min"/>
    <s v="400 sq. meters"/>
    <s v="789 Rua dos Três Irmãos, Brasília, 05432-000"/>
    <s v="1,265 BRL"/>
    <x v="102"/>
    <n v="5"/>
    <s v="789 Rua dos Três Irmãos"/>
    <s v="Brasília"/>
    <s v="05432-000"/>
    <x v="3"/>
    <x v="1"/>
    <n v="253"/>
    <n v="408595"/>
    <n v="1.3888888888888889E-3"/>
    <n v="8.3333333333333329E-2"/>
    <s v="0.00 - 0.08"/>
    <s v="Taylor Davis"/>
  </r>
  <r>
    <n v="122"/>
    <s v="Alex"/>
    <s v="Davis"/>
    <s v="February"/>
    <x v="2"/>
    <s v="5 cups/hour"/>
    <s v="15 cups/hour"/>
    <s v="300 sq. meters"/>
    <s v="321 Rua das Flores, Belo Horizonte, 01235-000"/>
    <s v="1,512 BRL"/>
    <x v="45"/>
    <n v="5"/>
    <s v="321 Rua das Flores"/>
    <s v="Belo Horizonte"/>
    <s v="01235-000"/>
    <x v="3"/>
    <x v="1"/>
    <n v="302.40000000000003"/>
    <n v="7814016"/>
    <n v="1.3888888888888889E-3"/>
    <n v="4.1666666666666666E-3"/>
    <s v="0.00 - 0.00"/>
    <s v="Alex Davis"/>
  </r>
  <r>
    <n v="123"/>
    <s v="Alex"/>
    <s v="Taylor"/>
    <s v="July"/>
    <x v="1"/>
    <s v="1 m/s"/>
    <s v="15 cups/hour"/>
    <s v="400 sq. meters"/>
    <s v="12 High Street, London, SW1A 1AA"/>
    <s v="117 GBP"/>
    <x v="103"/>
    <n v="15"/>
    <s v="12 High Street"/>
    <s v="London"/>
    <s v="SW1A 1AA"/>
    <x v="4"/>
    <x v="2"/>
    <n v="152.1"/>
    <n v="129285"/>
    <n v="1"/>
    <n v="4.1666666666666666E-3"/>
    <s v="1.00 - 0.00"/>
    <s v="Alex Taylor"/>
  </r>
  <r>
    <n v="124"/>
    <s v="Jamie"/>
    <s v="Johnson"/>
    <s v="May"/>
    <x v="0"/>
    <s v="1 m/s"/>
    <s v="5 cycles/min"/>
    <s v="300 sq. meters"/>
    <s v="34 King’s Road, Liverpool, W8 4PX"/>
    <s v="156 GBP"/>
    <x v="104"/>
    <n v="5"/>
    <s v="34 King’s Road"/>
    <s v="Liverpool"/>
    <s v="W8 4PX"/>
    <x v="4"/>
    <x v="2"/>
    <n v="202.8"/>
    <n v="5548608"/>
    <n v="1"/>
    <n v="8.3333333333333329E-2"/>
    <s v="1.00 - 0.08"/>
    <s v="Jamie Johnson"/>
  </r>
  <r>
    <n v="125"/>
    <s v="Morgan"/>
    <s v="Davis"/>
    <s v="April"/>
    <x v="0"/>
    <s v="1 m/s"/>
    <s v="3 m/s"/>
    <s v="500 sq. meters"/>
    <s v="56 Queen Street, Edinburgh, EH2 4GQ"/>
    <s v="195 GBP"/>
    <x v="47"/>
    <n v="5"/>
    <s v="56 Queen Street"/>
    <s v="Edinburgh"/>
    <s v="EH2 4GQ"/>
    <x v="4"/>
    <x v="2"/>
    <n v="253.5"/>
    <n v="915135"/>
    <n v="1"/>
    <n v="3"/>
    <s v="1.00 - 3.00"/>
    <s v="Morgan Davis"/>
  </r>
  <r>
    <n v="126"/>
    <s v="Alex"/>
    <s v="Davis"/>
    <s v="July"/>
    <x v="2"/>
    <m/>
    <s v="3 m/s"/>
    <s v="400 sq. meters"/>
    <s v="78 Church Lane, Birmingham, B1 1AA"/>
    <s v="234 GBP"/>
    <x v="75"/>
    <n v="15"/>
    <s v="78 Church Lane"/>
    <s v="Birmingham"/>
    <s v="B1 1AA"/>
    <x v="4"/>
    <x v="2"/>
    <n v="304.2"/>
    <n v="2197845"/>
    <s v=""/>
    <n v="3"/>
    <s v=""/>
    <s v="Alex Davis"/>
  </r>
  <r>
    <n v="127"/>
    <s v="Morgan"/>
    <s v="Smith"/>
    <s v="July"/>
    <x v="0"/>
    <s v="5 cups/hour"/>
    <s v="3 m/s"/>
    <s v="300 sq. meters"/>
    <s v="123 Hauptstraße, Berlin, 10115"/>
    <s v="139 EUR"/>
    <x v="3"/>
    <n v="10"/>
    <s v="123 Hauptstraße"/>
    <s v="Berlin"/>
    <s v="10115"/>
    <x v="5"/>
    <x v="2"/>
    <n v="144"/>
    <n v="1775520"/>
    <n v="1.3888888888888889E-3"/>
    <n v="3"/>
    <s v="0.00 - 3.00"/>
    <s v="Morgan Smith"/>
  </r>
  <r>
    <n v="128"/>
    <s v="Morgan"/>
    <s v="Smith"/>
    <s v="February"/>
    <x v="3"/>
    <s v="2 cycles/min"/>
    <m/>
    <s v="400 sq. meters"/>
    <s v="123 Hauptstraße, Berlin, 10115"/>
    <s v="139 EUR"/>
    <x v="105"/>
    <n v="15"/>
    <s v="123 Hauptstraße"/>
    <s v="Berlin"/>
    <s v="10115"/>
    <x v="5"/>
    <x v="2"/>
    <n v="193"/>
    <n v="1853765"/>
    <n v="3.3333333333333333E-2"/>
    <s v=""/>
    <s v=""/>
    <s v="Morgan Smith"/>
  </r>
  <r>
    <n v="129"/>
    <s v="Alex"/>
    <s v="Davis"/>
    <s v="February"/>
    <x v="1"/>
    <s v="2 cycles/min"/>
    <m/>
    <s v="300 sq. meters"/>
    <s v="456 Bahnhofstraße, Frankfurt, 60329"/>
    <s v="186 EUR"/>
    <x v="106"/>
    <n v="10"/>
    <s v="456 Bahnhofstraße"/>
    <s v="Frankfurt"/>
    <s v="60329"/>
    <x v="5"/>
    <x v="2"/>
    <n v="193"/>
    <n v="3908250"/>
    <n v="3.3333333333333333E-2"/>
    <s v=""/>
    <s v=""/>
    <s v="Alex Davis"/>
  </r>
  <r>
    <n v="130"/>
    <s v="Taylor"/>
    <s v="Smith"/>
    <s v="April"/>
    <x v="2"/>
    <s v="5 cups/hour"/>
    <s v="3 m/s"/>
    <s v="500 sq. meters"/>
    <s v="789 Lindenweg, Munich, 10179"/>
    <s v="232 EUR"/>
    <x v="107"/>
    <n v="10"/>
    <s v="789 Lindenweg"/>
    <s v="Munich"/>
    <s v="10179"/>
    <x v="5"/>
    <x v="2"/>
    <n v="240"/>
    <n v="842400"/>
    <n v="1.3888888888888889E-3"/>
    <n v="3"/>
    <s v="0.00 - 3.00"/>
    <s v="Taylor Smith"/>
  </r>
  <r>
    <n v="131"/>
    <s v="Taylor"/>
    <s v="Johnson"/>
    <s v="February"/>
    <x v="1"/>
    <s v="5 cups/hour"/>
    <s v="5 cycles/min"/>
    <s v="300 sq. meters"/>
    <s v="321 Gartenstraße, Dresden, 01067"/>
    <s v="279 EUR"/>
    <x v="108"/>
    <n v="15"/>
    <s v="321 Gartenstraße"/>
    <s v="Dresden"/>
    <s v="01067"/>
    <x v="5"/>
    <x v="2"/>
    <n v="290"/>
    <n v="4954650"/>
    <n v="1.3888888888888889E-3"/>
    <n v="8.3333333333333329E-2"/>
    <s v="0.00 - 0.08"/>
    <s v="Taylor Johnson"/>
  </r>
  <r>
    <n v="132"/>
    <s v="Alex"/>
    <s v="Lee"/>
    <s v="June"/>
    <x v="2"/>
    <s v="2 cycles/min"/>
    <m/>
    <s v="400 sq. meters"/>
    <s v="123 Rue de la Paix, Paris, 75002"/>
    <s v="139 EUR"/>
    <x v="109"/>
    <n v="10"/>
    <s v="123 Rue de la Paix"/>
    <s v="Paris"/>
    <s v="75002"/>
    <x v="6"/>
    <x v="2"/>
    <n v="144"/>
    <n v="3330720"/>
    <n v="3.3333333333333333E-2"/>
    <s v=""/>
    <s v=""/>
    <s v="Alex Lee"/>
  </r>
  <r>
    <n v="133"/>
    <s v="Jamie"/>
    <s v="Smith"/>
    <s v="May"/>
    <x v="2"/>
    <s v="5 cups/hour"/>
    <s v="15 cups/hour"/>
    <s v="300 sq. meters"/>
    <s v="456 Boulevard Saint-Germain, Lyon, 75006"/>
    <s v="186 EUR"/>
    <x v="110"/>
    <n v="15"/>
    <s v="456 Boulevard Saint-Germain"/>
    <s v="Lyon"/>
    <s v="75006"/>
    <x v="6"/>
    <x v="2"/>
    <n v="193"/>
    <n v="3313810"/>
    <n v="1.3888888888888889E-3"/>
    <n v="4.1666666666666666E-3"/>
    <s v="0.00 - 0.00"/>
    <s v="Jamie Smith"/>
  </r>
  <r>
    <n v="134"/>
    <s v="Alex"/>
    <s v="Smith"/>
    <s v="July"/>
    <x v="2"/>
    <m/>
    <s v="3 m/s"/>
    <s v="500 sq. meters"/>
    <s v="789 Avenue des Champs-Élysées, Marseille, 75008"/>
    <s v="232 EUR"/>
    <x v="4"/>
    <n v="10"/>
    <s v="789 Avenue des Champs-Élysées"/>
    <s v="Marseille"/>
    <s v="75008"/>
    <x v="6"/>
    <x v="2"/>
    <n v="240"/>
    <n v="712800"/>
    <s v=""/>
    <n v="3"/>
    <s v=""/>
    <s v="Alex Smith"/>
  </r>
  <r>
    <n v="135"/>
    <s v="Taylor"/>
    <s v="Davis"/>
    <s v="April"/>
    <x v="1"/>
    <s v="2 cycles/min"/>
    <m/>
    <s v="400 sq. meters"/>
    <s v="321 Rue du Faubourg, Toulouse, 75010"/>
    <s v="279 EUR"/>
    <x v="111"/>
    <n v="5"/>
    <s v="321 Rue du Faubourg"/>
    <s v="Toulouse"/>
    <s v="75010"/>
    <x v="6"/>
    <x v="2"/>
    <n v="290"/>
    <n v="385700"/>
    <n v="3.3333333333333333E-2"/>
    <s v=""/>
    <s v=""/>
    <s v="Taylor Davis"/>
  </r>
  <r>
    <n v="136"/>
    <s v="Alex"/>
    <s v="Lee"/>
    <s v="July"/>
    <x v="2"/>
    <s v="5 cups/hour"/>
    <m/>
    <s v="400 sq. meters"/>
    <s v="321 Rue du Faubourg, Toulouse, 75010"/>
    <s v="279 EUR"/>
    <x v="112"/>
    <n v="10"/>
    <s v="321 Rue du Faubourg"/>
    <s v="Toulouse"/>
    <s v="75010"/>
    <x v="6"/>
    <x v="2"/>
    <n v="290"/>
    <n v="26100"/>
    <n v="1.3888888888888889E-3"/>
    <s v=""/>
    <s v=""/>
    <s v="Alex Lee"/>
  </r>
  <r>
    <n v="137"/>
    <s v="Jamie"/>
    <s v="Lee"/>
    <s v="July"/>
    <x v="1"/>
    <s v="1 m/s"/>
    <s v="5 cycles/min"/>
    <s v="400 sq. meters"/>
    <s v="123 Chang'an Avenue, Beijing, 100001"/>
    <s v="1,083 CNY"/>
    <x v="113"/>
    <n v="15"/>
    <s v="123 Chang'an Avenue"/>
    <s v="Beijing"/>
    <s v="100001"/>
    <x v="7"/>
    <x v="3"/>
    <n v="148"/>
    <n v="729640"/>
    <n v="1"/>
    <n v="8.3333333333333329E-2"/>
    <s v="1.00 - 0.08"/>
    <s v="Jamie Lee"/>
  </r>
  <r>
    <n v="138"/>
    <s v="Jordan"/>
    <s v="Taylor"/>
    <s v="July"/>
    <x v="1"/>
    <m/>
    <m/>
    <s v="400 sq. meters"/>
    <s v="456 Wangfujing Street, Shanghai, 100006"/>
    <s v="1,445 CNY"/>
    <x v="114"/>
    <n v="10"/>
    <s v="456 Wangfujing Street"/>
    <s v="Shanghai"/>
    <s v="100006"/>
    <x v="7"/>
    <x v="3"/>
    <n v="198"/>
    <n v="3118500"/>
    <s v=""/>
    <s v=""/>
    <s v=""/>
    <s v="Jordan Taylor"/>
  </r>
  <r>
    <n v="139"/>
    <s v="Jordan"/>
    <s v="Davis"/>
    <s v="April"/>
    <x v="2"/>
    <s v="2 cycles/min"/>
    <s v="3 m/s"/>
    <s v="400 sq. meters"/>
    <s v="789 Nanjing Road, Shenzhen, 200001"/>
    <s v="1,807 CNY"/>
    <x v="115"/>
    <n v="15"/>
    <s v="789 Nanjing Road"/>
    <s v="Shenzhen"/>
    <s v="200001"/>
    <x v="7"/>
    <x v="3"/>
    <n v="248"/>
    <n v="5881320"/>
    <n v="3.3333333333333333E-2"/>
    <n v="3"/>
    <s v="0.03 - 3.00"/>
    <s v="Jordan Davis"/>
  </r>
  <r>
    <n v="140"/>
    <s v="Taylor"/>
    <s v="Lee"/>
    <s v="June"/>
    <x v="3"/>
    <m/>
    <s v="3 m/s"/>
    <s v="400 sq. meters"/>
    <s v="321 Huaihai Road, Guangzhou, 200020"/>
    <s v="2,069 CNY"/>
    <x v="116"/>
    <n v="5"/>
    <s v="321 Huaihai Road"/>
    <s v="Guangzhou"/>
    <s v="200020"/>
    <x v="7"/>
    <x v="3"/>
    <n v="284"/>
    <n v="1537860"/>
    <s v=""/>
    <n v="3"/>
    <s v=""/>
    <s v="Taylor Lee"/>
  </r>
  <r>
    <n v="141"/>
    <s v="Morgan"/>
    <s v="Taylor"/>
    <s v="July"/>
    <x v="1"/>
    <s v="5 cups/hour"/>
    <s v="5 cycles/min"/>
    <s v="300 sq. meters"/>
    <s v="123 MG Road, Bangalore, 560001"/>
    <s v="12,348 INR"/>
    <x v="117"/>
    <n v="10"/>
    <s v="123 MG Road"/>
    <s v="Bangalore"/>
    <s v="560001"/>
    <x v="8"/>
    <x v="3"/>
    <n v="141"/>
    <n v="3794310"/>
    <n v="1.3888888888888889E-3"/>
    <n v="8.3333333333333329E-2"/>
    <s v="0.00 - 0.08"/>
    <s v="Morgan Taylor"/>
  </r>
  <r>
    <n v="142"/>
    <s v="Jordan"/>
    <s v="Taylor"/>
    <s v="May"/>
    <x v="1"/>
    <s v="2 cycles/min"/>
    <s v="15 cups/hour"/>
    <s v="400 sq. meters"/>
    <s v="456 Connaught Place, New Delhi, 110001"/>
    <s v="16,456 INR"/>
    <x v="20"/>
    <n v="15"/>
    <s v="456 Connaught Place"/>
    <s v="New Delhi"/>
    <s v="110001"/>
    <x v="8"/>
    <x v="3"/>
    <n v="188"/>
    <n v="239700"/>
    <n v="3.3333333333333333E-2"/>
    <n v="4.1666666666666666E-3"/>
    <s v="0.03 - 0.00"/>
    <s v="Jordan Taylor"/>
  </r>
  <r>
    <n v="143"/>
    <s v="Jamie"/>
    <s v="Taylor"/>
    <s v="July"/>
    <x v="3"/>
    <m/>
    <m/>
    <s v="500 sq. meters"/>
    <s v="789 Brigade Road, Mumbai, 560025"/>
    <s v="20,565 INR"/>
    <x v="118"/>
    <n v="10"/>
    <s v="789 Brigade Road"/>
    <s v="Mumbai"/>
    <s v="560025"/>
    <x v="8"/>
    <x v="3"/>
    <n v="235"/>
    <n v="719100"/>
    <s v=""/>
    <s v=""/>
    <s v=""/>
    <s v="Jamie Taylor"/>
  </r>
  <r>
    <n v="144"/>
    <s v="Jamie"/>
    <s v="Davis"/>
    <s v="January"/>
    <x v="0"/>
    <s v="2 cycles/min"/>
    <s v="3 m/s"/>
    <s v="500 sq. meters"/>
    <s v="321 Jayanagar, Kolkata, 560041"/>
    <s v="24,673 INR"/>
    <x v="23"/>
    <n v="5"/>
    <s v="321 Jayanagar"/>
    <s v="Kolkata"/>
    <s v="560041"/>
    <x v="8"/>
    <x v="3"/>
    <n v="282"/>
    <n v="241110"/>
    <n v="3.3333333333333333E-2"/>
    <n v="3"/>
    <s v="0.03 - 3.00"/>
    <s v="Jamie Davis"/>
  </r>
  <r>
    <n v="145"/>
    <s v="Alex"/>
    <s v="Davis"/>
    <s v="March"/>
    <x v="3"/>
    <m/>
    <s v="5 cycles/min"/>
    <s v="400 sq. meters"/>
    <s v="123 George Street, Sydney, 2000"/>
    <s v="222 AUD"/>
    <x v="119"/>
    <n v="5"/>
    <s v="123 George Street"/>
    <s v="Sydney"/>
    <s v="2000"/>
    <x v="9"/>
    <x v="4"/>
    <n v="140"/>
    <n v="3644200"/>
    <s v=""/>
    <n v="8.3333333333333329E-2"/>
    <s v=""/>
    <s v="Alex Davis"/>
  </r>
  <r>
    <n v="146"/>
    <s v="Morgan"/>
    <s v="Johnson"/>
    <s v="June"/>
    <x v="2"/>
    <m/>
    <s v="3 m/s"/>
    <s v="300 sq. meters"/>
    <s v="456 King Street, Melbourne, 3000"/>
    <s v="296 AUD"/>
    <x v="46"/>
    <n v="10"/>
    <s v="456 King Street"/>
    <s v="Melbourne"/>
    <s v="3000"/>
    <x v="9"/>
    <x v="4"/>
    <n v="186"/>
    <n v="4101300"/>
    <s v=""/>
    <n v="3"/>
    <s v=""/>
    <s v="Morgan Johnson"/>
  </r>
  <r>
    <n v="147"/>
    <s v="Jamie"/>
    <s v="Lee"/>
    <s v="March"/>
    <x v="3"/>
    <s v="2 cycles/min"/>
    <s v="15 cups/hour"/>
    <s v="500 sq. meters"/>
    <s v="789 Victoria Road, Brisbane, 2048"/>
    <s v="370 AUD"/>
    <x v="120"/>
    <n v="10"/>
    <s v="789 Victoria Road"/>
    <s v="Brisbane"/>
    <s v="2048"/>
    <x v="9"/>
    <x v="4"/>
    <n v="232"/>
    <n v="4969440"/>
    <n v="3.3333333333333333E-2"/>
    <n v="4.1666666666666666E-3"/>
    <s v="0.03 - 0.00"/>
    <s v="Jamie Lee"/>
  </r>
  <r>
    <n v="148"/>
    <s v="Jamie"/>
    <s v="Johnson"/>
    <s v="March"/>
    <x v="1"/>
    <s v="1 m/s"/>
    <s v="3 m/s"/>
    <s v="500 sq. meters"/>
    <s v="789 Victoria Road, Brisbane, 2048"/>
    <s v="370 AUD"/>
    <x v="14"/>
    <n v="10"/>
    <s v="789 Victoria Road"/>
    <s v="Brisbane"/>
    <s v="2048"/>
    <x v="9"/>
    <x v="4"/>
    <n v="232"/>
    <n v="2693520"/>
    <n v="1"/>
    <n v="3"/>
    <s v="1.00 - 3.00"/>
    <s v="Jamie Johnson"/>
  </r>
  <r>
    <n v="149"/>
    <s v="Jamie"/>
    <s v="Johnson"/>
    <s v="January"/>
    <x v="2"/>
    <s v="5 cups/hour"/>
    <s v="5 cycles/min"/>
    <s v="400 sq. meters"/>
    <s v="321 Oxford Street, Perth, 2011"/>
    <s v="444 AUD"/>
    <x v="121"/>
    <n v="5"/>
    <s v="321 Oxford Street"/>
    <s v="Perth"/>
    <s v="2011"/>
    <x v="9"/>
    <x v="4"/>
    <n v="280"/>
    <n v="7527800"/>
    <n v="1.3888888888888889E-3"/>
    <n v="8.3333333333333329E-2"/>
    <s v="0.00 - 0.08"/>
    <s v="Jamie Johnson"/>
  </r>
  <r>
    <n v="150"/>
    <s v="Morgan"/>
    <s v="Taylor"/>
    <s v="July"/>
    <x v="1"/>
    <s v="2 cycles/min"/>
    <s v="15 cups/hour"/>
    <s v="400 sq. meters"/>
    <s v="123 Long Street, Cape Town, 8001"/>
    <s v="2,743 ZAR"/>
    <x v="57"/>
    <n v="5"/>
    <s v="123 Long Street"/>
    <s v="Cape Town"/>
    <s v="8001"/>
    <x v="10"/>
    <x v="5"/>
    <n v="149"/>
    <n v="1726910"/>
    <n v="3.3333333333333333E-2"/>
    <n v="4.1666666666666666E-3"/>
    <s v="0.03 - 0.00"/>
    <s v="Morgan Taylor"/>
  </r>
  <r>
    <n v="151"/>
    <s v="Morgan"/>
    <s v="Smith"/>
    <s v="March"/>
    <x v="0"/>
    <m/>
    <s v="3 m/s"/>
    <s v="400 sq. meters"/>
    <s v="696 Oak St, San Francisco, CA, 37702"/>
    <s v="CAD 1,500"/>
    <x v="75"/>
    <n v="5"/>
    <s v="696 Oak St"/>
    <s v="San Francisco"/>
    <s v="CA, 37702"/>
    <x v="0"/>
    <x v="0"/>
    <n v="1050"/>
    <n v="8478750"/>
    <s v=""/>
    <n v="3"/>
    <s v=""/>
    <s v="Morgan Smith"/>
  </r>
  <r>
    <n v="152"/>
    <s v="Taylor"/>
    <s v="Lee"/>
    <s v="April"/>
    <x v="3"/>
    <s v="5 cups/hour"/>
    <s v="15 cups/hour"/>
    <s v="300 sq. meters"/>
    <s v="817 Pine St, Chicago, IL, 63584"/>
    <n v="1200"/>
    <x v="52"/>
    <n v="10"/>
    <s v="817 Pine St"/>
    <s v="Chicago"/>
    <s v="IL, 63584"/>
    <x v="0"/>
    <x v="0"/>
    <n v="1200"/>
    <n v="3348000"/>
    <n v="1.3888888888888889E-3"/>
    <n v="4.1666666666666666E-3"/>
    <s v="0.00 - 0.00"/>
    <s v="Taylor Lee"/>
  </r>
  <r>
    <n v="153"/>
    <s v="Morgan"/>
    <s v="Lee"/>
    <s v="May"/>
    <x v="1"/>
    <m/>
    <s v="3 m/s"/>
    <s v="500 sq. meters"/>
    <s v="794 Maple Ave, New York, NY, 24126"/>
    <s v="Â£950"/>
    <x v="122"/>
    <n v="5"/>
    <s v="794 Maple Ave"/>
    <s v="New York"/>
    <s v="NY, 24126"/>
    <x v="0"/>
    <x v="0"/>
    <n v="950"/>
    <n v="2707500"/>
    <s v=""/>
    <n v="3"/>
    <s v=""/>
    <s v="Morgan Lee"/>
  </r>
  <r>
    <n v="154"/>
    <s v="Morgan"/>
    <s v="Lee"/>
    <s v="April"/>
    <x v="3"/>
    <s v="5 cups/hour"/>
    <s v="5 cycles/min"/>
    <s v="300 sq. meters"/>
    <s v="553 Cedar Rd, New York, NY, 98297"/>
    <s v="CAD 1,500"/>
    <x v="123"/>
    <n v="10"/>
    <s v="553 Cedar Rd"/>
    <s v="New York"/>
    <s v="NY, 98297"/>
    <x v="0"/>
    <x v="0"/>
    <n v="1050"/>
    <n v="22207500"/>
    <n v="1.3888888888888889E-3"/>
    <n v="8.3333333333333329E-2"/>
    <s v="0.00 - 0.08"/>
    <s v="Morgan Lee"/>
  </r>
  <r>
    <n v="155"/>
    <s v="Taylor"/>
    <s v="Davis"/>
    <s v="March"/>
    <x v="1"/>
    <s v="5 cups/hour"/>
    <s v="5 cycles/min"/>
    <s v="300 sq. meters"/>
    <s v="391 Pine St, New York, NY, 69250"/>
    <n v="1200"/>
    <x v="15"/>
    <n v="5"/>
    <s v="391 Pine St"/>
    <s v="New York"/>
    <s v="NY, 69250"/>
    <x v="0"/>
    <x v="0"/>
    <n v="1200"/>
    <n v="21888000"/>
    <n v="1.3888888888888889E-3"/>
    <n v="8.3333333333333329E-2"/>
    <s v="0.00 - 0.08"/>
    <s v="Taylor Davis"/>
  </r>
  <r>
    <n v="156"/>
    <s v="Morgan"/>
    <s v="Johnson"/>
    <s v="January"/>
    <x v="3"/>
    <s v="5 cups/hour"/>
    <s v="3 m/s"/>
    <s v="400 sq. meters"/>
    <s v="993 Cedar Rd, Toronto, ON, 44299"/>
    <s v="CAD 1,500"/>
    <x v="124"/>
    <n v="10"/>
    <s v="993 Cedar Rd"/>
    <s v="Toronto"/>
    <s v="ON, 44299"/>
    <x v="1"/>
    <x v="0"/>
    <n v="1050"/>
    <n v="19656000"/>
    <n v="1.3888888888888889E-3"/>
    <n v="3"/>
    <s v="0.00 - 3.00"/>
    <s v="Morgan Johnson"/>
  </r>
  <r>
    <n v="157"/>
    <s v="Jordan"/>
    <s v="Smith"/>
    <s v="April"/>
    <x v="2"/>
    <s v="2 cycles/min"/>
    <s v="5 cycles/min"/>
    <s v="300 sq. meters"/>
    <s v="107 Pine St, Toronto, ON, 45432"/>
    <n v="1200"/>
    <x v="58"/>
    <n v="10"/>
    <s v="107 Pine St"/>
    <s v="Toronto"/>
    <s v="ON, 45432"/>
    <x v="1"/>
    <x v="0"/>
    <n v="1200"/>
    <n v="27864000"/>
    <n v="3.3333333333333333E-2"/>
    <n v="8.3333333333333329E-2"/>
    <s v="0.03 - 0.08"/>
    <s v="Jordan Smith"/>
  </r>
  <r>
    <n v="158"/>
    <s v="Taylor"/>
    <s v="Johnson"/>
    <s v="July"/>
    <x v="1"/>
    <m/>
    <s v="3 m/s"/>
    <s v="400 sq. meters"/>
    <s v="851 Cedar Rd, New York, NY, 62652"/>
    <s v="Â£950"/>
    <x v="35"/>
    <n v="15"/>
    <s v="851 Cedar Rd"/>
    <s v="New York"/>
    <s v="NY, 62652"/>
    <x v="0"/>
    <x v="0"/>
    <n v="950"/>
    <n v="13243000"/>
    <s v=""/>
    <n v="3"/>
    <s v=""/>
    <s v="Taylor Johnson"/>
  </r>
  <r>
    <n v="159"/>
    <s v="Jamie"/>
    <s v="Smith"/>
    <s v="July"/>
    <x v="0"/>
    <s v="1 m/s"/>
    <s v="15 cups/hour"/>
    <s v="500 sq. meters"/>
    <s v="218 Oak St, Chicago, IL, 92687"/>
    <s v="CAD 1,500"/>
    <x v="28"/>
    <n v="10"/>
    <s v="218 Oak St"/>
    <s v="Chicago"/>
    <s v="IL, 92687"/>
    <x v="0"/>
    <x v="0"/>
    <n v="1050"/>
    <n v="9733500"/>
    <n v="1"/>
    <n v="4.1666666666666666E-3"/>
    <s v="1.00 - 0.00"/>
    <s v="Jamie Smith"/>
  </r>
  <r>
    <n v="160"/>
    <s v="Taylor"/>
    <s v="Lee"/>
    <s v="May"/>
    <x v="2"/>
    <s v="1 m/s"/>
    <s v="3 m/s"/>
    <s v="500 sq. meters"/>
    <s v="235 Maple Ave, Toronto, ON, 32887"/>
    <s v="Â£950"/>
    <x v="125"/>
    <n v="15"/>
    <s v="235 Maple Ave"/>
    <s v="Toronto"/>
    <s v="ON, 32887"/>
    <x v="1"/>
    <x v="0"/>
    <n v="950"/>
    <n v="7509750"/>
    <n v="1"/>
    <n v="3"/>
    <s v="1.00 - 3.00"/>
    <s v="Taylor Lee"/>
  </r>
  <r>
    <n v="161"/>
    <s v="Morgan"/>
    <s v="Johnson"/>
    <s v="July"/>
    <x v="2"/>
    <s v="2 cycles/min"/>
    <s v="15 cups/hour"/>
    <s v="500 sq. meters"/>
    <s v="891 Cedar Rd, San Francisco, CA, 94121"/>
    <s v="CAD 1,500"/>
    <x v="86"/>
    <n v="10"/>
    <s v="891 Cedar Rd"/>
    <s v="San Francisco"/>
    <s v="CA, 94121"/>
    <x v="0"/>
    <x v="0"/>
    <n v="1050"/>
    <n v="11623500"/>
    <n v="3.3333333333333333E-2"/>
    <n v="4.1666666666666666E-3"/>
    <s v="0.03 - 0.00"/>
    <s v="Morgan Johnson"/>
  </r>
  <r>
    <n v="162"/>
    <s v="Jordan"/>
    <s v="Lee"/>
    <s v="June"/>
    <x v="1"/>
    <m/>
    <s v="5 cycles/min"/>
    <s v="400 sq. meters"/>
    <s v="826 Pine St, Chicago, IL, 65818"/>
    <s v="Â£950"/>
    <x v="126"/>
    <n v="5"/>
    <s v="826 Pine St"/>
    <s v="Chicago"/>
    <s v="IL, 65818"/>
    <x v="0"/>
    <x v="0"/>
    <n v="950"/>
    <n v="22743000"/>
    <s v=""/>
    <n v="8.3333333333333329E-2"/>
    <s v=""/>
    <s v="Jordan Lee"/>
  </r>
  <r>
    <n v="163"/>
    <s v="Jordan"/>
    <s v="Taylor"/>
    <s v="February"/>
    <x v="2"/>
    <m/>
    <s v="3 m/s"/>
    <s v="500 sq. meters"/>
    <s v="284 Oak St, Chicago, IL, 46713"/>
    <n v="1200"/>
    <x v="127"/>
    <n v="5"/>
    <s v="284 Oak St"/>
    <s v="Chicago"/>
    <s v="IL, 46713"/>
    <x v="0"/>
    <x v="0"/>
    <n v="1200"/>
    <n v="28842000"/>
    <s v=""/>
    <n v="3"/>
    <s v=""/>
    <s v="Jordan Taylor"/>
  </r>
  <r>
    <n v="164"/>
    <s v="Jamie"/>
    <s v="Davis"/>
    <s v="February"/>
    <x v="3"/>
    <s v="1 m/s"/>
    <m/>
    <s v="400 sq. meters"/>
    <s v="399 Pine St, San Francisco, CA, 51599"/>
    <s v="CAD 1,500"/>
    <x v="128"/>
    <n v="15"/>
    <s v="399 Pine St"/>
    <s v="San Francisco"/>
    <s v="CA, 51599"/>
    <x v="0"/>
    <x v="0"/>
    <n v="1050"/>
    <n v="7318500"/>
    <n v="1"/>
    <s v=""/>
    <s v=""/>
    <s v="Jamie Davis"/>
  </r>
  <r>
    <n v="165"/>
    <s v="Morgan"/>
    <s v="Smith"/>
    <s v="July"/>
    <x v="3"/>
    <s v="2 cycles/min"/>
    <s v="15 cups/hour"/>
    <s v="400 sq. meters"/>
    <s v="919 Oak St, San Francisco, CA, 69499"/>
    <n v="1200"/>
    <x v="129"/>
    <n v="15"/>
    <s v="919 Oak St"/>
    <s v="San Francisco"/>
    <s v="CA, 69499"/>
    <x v="0"/>
    <x v="0"/>
    <n v="1200"/>
    <n v="5406000"/>
    <n v="3.3333333333333333E-2"/>
    <n v="4.1666666666666666E-3"/>
    <s v="0.03 - 0.00"/>
    <s v="Morgan Smith"/>
  </r>
  <r>
    <n v="166"/>
    <s v="Jordan"/>
    <s v="Davis"/>
    <s v="February"/>
    <x v="1"/>
    <s v="1 m/s"/>
    <s v="3 m/s"/>
    <s v="400 sq. meters"/>
    <s v="245 Cedar Rd, Chicago, IL, 77580"/>
    <s v="CAD 1,500"/>
    <x v="130"/>
    <n v="10"/>
    <s v="245 Cedar Rd"/>
    <s v="Chicago"/>
    <s v="IL, 77580"/>
    <x v="0"/>
    <x v="0"/>
    <n v="1050"/>
    <n v="1039500"/>
    <n v="1"/>
    <n v="3"/>
    <s v="1.00 - 3.00"/>
    <s v="Jordan Davis"/>
  </r>
  <r>
    <n v="167"/>
    <s v="Jamie"/>
    <s v="Lee"/>
    <s v="June"/>
    <x v="1"/>
    <s v="5 cups/hour"/>
    <s v="3 m/s"/>
    <s v="400 sq. meters"/>
    <s v="709 Cedar Rd, San Francisco, CA, 74115"/>
    <s v="Â£950"/>
    <x v="131"/>
    <n v="15"/>
    <s v="709 Cedar Rd"/>
    <s v="San Francisco"/>
    <s v="CA, 74115"/>
    <x v="0"/>
    <x v="0"/>
    <n v="950"/>
    <n v="23579000"/>
    <n v="1.3888888888888889E-3"/>
    <n v="3"/>
    <s v="0.00 - 3.00"/>
    <s v="Jamie Lee"/>
  </r>
  <r>
    <n v="168"/>
    <s v="Taylor"/>
    <s v="Taylor"/>
    <s v="February"/>
    <x v="0"/>
    <s v="5 cups/hour"/>
    <s v="3 m/s"/>
    <s v="400 sq. meters"/>
    <s v="265 Pine St, New York, NY, 43516"/>
    <n v="1200"/>
    <x v="43"/>
    <n v="5"/>
    <s v="265 Pine St"/>
    <s v="New York"/>
    <s v="NY, 43516"/>
    <x v="0"/>
    <x v="0"/>
    <n v="1200"/>
    <n v="5814000"/>
    <n v="1.3888888888888889E-3"/>
    <n v="3"/>
    <s v="0.00 - 3.00"/>
    <s v="Taylor Taylor"/>
  </r>
  <r>
    <n v="169"/>
    <s v="Jordan"/>
    <s v="Davis"/>
    <s v="January"/>
    <x v="0"/>
    <m/>
    <s v="5 cycles/min"/>
    <s v="300 sq. meters"/>
    <s v="164 Maple Ave, New York, NY, 35789"/>
    <s v="CAD 1,500"/>
    <x v="132"/>
    <n v="5"/>
    <s v="164 Maple Ave"/>
    <s v="New York"/>
    <s v="NY, 35789"/>
    <x v="0"/>
    <x v="0"/>
    <n v="1050"/>
    <n v="6882750"/>
    <s v=""/>
    <n v="8.3333333333333329E-2"/>
    <s v=""/>
    <s v="Jordan Davis"/>
  </r>
  <r>
    <n v="170"/>
    <s v="Taylor"/>
    <s v="Davis"/>
    <s v="April"/>
    <x v="2"/>
    <m/>
    <s v="5 cycles/min"/>
    <s v="300 sq. meters"/>
    <s v="755 Oak St, Chicago, IL, 95048"/>
    <n v="1200"/>
    <x v="8"/>
    <n v="10"/>
    <s v="755 Oak St"/>
    <s v="Chicago"/>
    <s v="IL, 95048"/>
    <x v="0"/>
    <x v="0"/>
    <n v="1200"/>
    <n v="7128000"/>
    <s v=""/>
    <n v="8.3333333333333329E-2"/>
    <s v=""/>
    <s v="Taylor Davi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23">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items count="7">
        <item x="5"/>
        <item x="3"/>
        <item x="2"/>
        <item x="0"/>
        <item x="4"/>
        <item x="1"/>
        <item t="default"/>
      </items>
    </pivotField>
    <pivotField numFmtId="165" showAll="0"/>
    <pivotField numFmtId="167" showAll="0"/>
    <pivotField showAll="0"/>
    <pivotField showAll="0"/>
    <pivotField showAll="0"/>
    <pivotField showAll="0"/>
  </pivotFields>
  <rowFields count="1">
    <field x="16"/>
  </rowFields>
  <rowItems count="7">
    <i>
      <x/>
    </i>
    <i>
      <x v="1"/>
    </i>
    <i>
      <x v="2"/>
    </i>
    <i>
      <x v="3"/>
    </i>
    <i>
      <x v="4"/>
    </i>
    <i>
      <x v="5"/>
    </i>
    <i t="grand">
      <x/>
    </i>
  </rowItems>
  <colItems count="1">
    <i/>
  </colItems>
  <dataFields count="1">
    <dataField name="Sum of Units Sold"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 xmlns:xxpvi="http://schemas.microsoft.com/office/spreadsheetml/2022/pivotVersionInfo" uri="{9F748A41-CAEA-4470-BF7A-CE61E8FFA7F9}">
      <xxpvi:pivotVersionInfo>
        <xxpvi:lastUpdateFeature>RichData</xxpvi:lastUpdateFeature>
      </xxpvi:pivotVersionInfo>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23">
    <pivotField showAll="0"/>
    <pivotField showAll="0"/>
    <pivotField showAll="0"/>
    <pivotField showAll="0"/>
    <pivotField axis="axisRow" showAll="0">
      <items count="5">
        <item x="0"/>
        <item x="1"/>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65" showAll="0"/>
    <pivotField dataField="1" numFmtId="167" showAll="0"/>
    <pivotField showAll="0"/>
    <pivotField showAll="0"/>
    <pivotField showAll="0"/>
    <pivotField showAll="0"/>
  </pivotFields>
  <rowFields count="1">
    <field x="4"/>
  </rowFields>
  <rowItems count="5">
    <i>
      <x/>
    </i>
    <i>
      <x v="1"/>
    </i>
    <i>
      <x v="2"/>
    </i>
    <i>
      <x v="3"/>
    </i>
    <i t="grand">
      <x/>
    </i>
  </rowItems>
  <colItems count="1">
    <i/>
  </colItems>
  <dataFields count="1">
    <dataField name="Sum of Total Sales" fld="18" baseField="0" baseItem="0" numFmtId="16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 xmlns:xxpvi="http://schemas.microsoft.com/office/spreadsheetml/2022/pivotVersionInfo" uri="{9F748A41-CAEA-4470-BF7A-CE61E8FFA7F9}">
      <xxpvi:pivotVersionInfo>
        <xxpvi:lastUpdateFeature>RichData</xxpvi:lastUpdateFeature>
      </xxpvi:pivotVersionInfo>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23">
    <pivotField showAll="0"/>
    <pivotField showAll="0"/>
    <pivotField showAll="0"/>
    <pivotField showAll="0"/>
    <pivotField showAll="0"/>
    <pivotField showAll="0"/>
    <pivotField showAll="0"/>
    <pivotField showAll="0"/>
    <pivotField showAll="0"/>
    <pivotField showAll="0"/>
    <pivotField dataField="1" showAll="0">
      <items count="134">
        <item x="112"/>
        <item x="74"/>
        <item x="21"/>
        <item x="23"/>
        <item x="103"/>
        <item x="130"/>
        <item x="111"/>
        <item x="20"/>
        <item x="102"/>
        <item x="62"/>
        <item x="32"/>
        <item x="98"/>
        <item x="9"/>
        <item x="122"/>
        <item x="52"/>
        <item x="31"/>
        <item x="4"/>
        <item x="118"/>
        <item x="83"/>
        <item x="53"/>
        <item x="47"/>
        <item x="107"/>
        <item x="38"/>
        <item x="29"/>
        <item x="64"/>
        <item x="43"/>
        <item x="129"/>
        <item x="79"/>
        <item x="116"/>
        <item x="113"/>
        <item x="51"/>
        <item x="8"/>
        <item x="5"/>
        <item x="132"/>
        <item x="65"/>
        <item x="24"/>
        <item x="13"/>
        <item x="73"/>
        <item x="76"/>
        <item x="25"/>
        <item x="128"/>
        <item x="71"/>
        <item x="1"/>
        <item x="75"/>
        <item x="40"/>
        <item x="125"/>
        <item x="87"/>
        <item x="55"/>
        <item x="85"/>
        <item x="95"/>
        <item x="56"/>
        <item x="19"/>
        <item x="28"/>
        <item x="69"/>
        <item x="94"/>
        <item x="82"/>
        <item x="77"/>
        <item x="105"/>
        <item x="50"/>
        <item x="57"/>
        <item x="86"/>
        <item x="48"/>
        <item x="7"/>
        <item x="14"/>
        <item x="36"/>
        <item x="3"/>
        <item x="81"/>
        <item x="70"/>
        <item x="27"/>
        <item x="100"/>
        <item x="44"/>
        <item x="6"/>
        <item x="16"/>
        <item x="18"/>
        <item x="97"/>
        <item x="22"/>
        <item x="99"/>
        <item x="35"/>
        <item x="63"/>
        <item x="67"/>
        <item x="114"/>
        <item x="90"/>
        <item x="68"/>
        <item x="101"/>
        <item x="72"/>
        <item x="15"/>
        <item x="26"/>
        <item x="49"/>
        <item x="108"/>
        <item x="110"/>
        <item x="33"/>
        <item x="78"/>
        <item x="124"/>
        <item x="12"/>
        <item x="39"/>
        <item x="88"/>
        <item x="96"/>
        <item x="106"/>
        <item x="37"/>
        <item x="80"/>
        <item x="34"/>
        <item x="89"/>
        <item x="84"/>
        <item x="30"/>
        <item x="123"/>
        <item x="2"/>
        <item x="120"/>
        <item x="46"/>
        <item x="42"/>
        <item x="126"/>
        <item x="127"/>
        <item x="93"/>
        <item x="17"/>
        <item x="109"/>
        <item x="58"/>
        <item x="10"/>
        <item x="11"/>
        <item x="91"/>
        <item x="41"/>
        <item x="45"/>
        <item x="60"/>
        <item x="119"/>
        <item x="0"/>
        <item x="115"/>
        <item x="121"/>
        <item x="66"/>
        <item x="104"/>
        <item x="59"/>
        <item x="54"/>
        <item x="131"/>
        <item x="92"/>
        <item x="61"/>
        <item x="117"/>
        <item t="default"/>
      </items>
    </pivotField>
    <pivotField showAll="0"/>
    <pivotField showAll="0"/>
    <pivotField showAll="0"/>
    <pivotField showAll="0"/>
    <pivotField axis="axisRow" showAll="0">
      <items count="13">
        <item x="9"/>
        <item h="1" x="3"/>
        <item x="1"/>
        <item h="1" x="7"/>
        <item h="1" x="6"/>
        <item h="1" x="5"/>
        <item h="1" x="8"/>
        <item h="1" x="11"/>
        <item h="1" x="2"/>
        <item h="1" x="10"/>
        <item h="1" x="4"/>
        <item x="0"/>
        <item t="default"/>
      </items>
    </pivotField>
    <pivotField showAll="0"/>
    <pivotField numFmtId="165" showAll="0"/>
    <pivotField numFmtId="167" showAll="0"/>
    <pivotField showAll="0"/>
    <pivotField showAll="0"/>
    <pivotField showAll="0"/>
    <pivotField showAll="0"/>
  </pivotFields>
  <rowFields count="1">
    <field x="15"/>
  </rowFields>
  <rowItems count="4">
    <i>
      <x/>
    </i>
    <i>
      <x v="2"/>
    </i>
    <i>
      <x v="11"/>
    </i>
    <i t="grand">
      <x/>
    </i>
  </rowItems>
  <colItems count="1">
    <i/>
  </colItems>
  <dataFields count="1">
    <dataField name="Sum of Units Sold"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 xmlns:xxpvi="http://schemas.microsoft.com/office/spreadsheetml/2022/pivotVersionInfo" uri="{9F748A41-CAEA-4470-BF7A-CE61E8FFA7F9}">
      <xxpvi:pivotVersionInfo>
        <xxpvi:lastUpdateFeature>RichData</xxpvi:lastUpdateFeature>
      </xxpvi:pivotVersionInfo>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Brazil" TargetMode="External"/><Relationship Id="rId13" Type="http://schemas.openxmlformats.org/officeDocument/2006/relationships/hyperlink" Target="https://www.bing.com/th?id=OSK.IJoB2IAflCzjheZJfaz5mfzEWw5jRcoWEgDQz1yU2Yk&amp;qlt=95" TargetMode="External"/><Relationship Id="rId18" Type="http://schemas.openxmlformats.org/officeDocument/2006/relationships/hyperlink" Target="https://www.bing.com/images/search?form=xlimg&amp;q=India" TargetMode="External"/><Relationship Id="rId3" Type="http://schemas.openxmlformats.org/officeDocument/2006/relationships/hyperlink" Target="https://www.bing.com/th?id=OSK.f2dbd079068622692d8b57832120921d&amp;qlt=95" TargetMode="External"/><Relationship Id="rId21" Type="http://schemas.openxmlformats.org/officeDocument/2006/relationships/hyperlink" Target="https://www.bing.com/th?id=OSK.5ca82a675c844491e9b0ecb82e975a85&amp;qlt=95" TargetMode="External"/><Relationship Id="rId7" Type="http://schemas.openxmlformats.org/officeDocument/2006/relationships/hyperlink" Target="https://www.bing.com/th?id=OSK.380316b6ec7e3f5c2fadae3206181af4&amp;qlt=95" TargetMode="External"/><Relationship Id="rId12" Type="http://schemas.openxmlformats.org/officeDocument/2006/relationships/hyperlink" Target="https://www.bing.com/images/search?form=xlimg&amp;q=Germany" TargetMode="External"/><Relationship Id="rId17" Type="http://schemas.openxmlformats.org/officeDocument/2006/relationships/hyperlink" Target="https://www.bing.com/th?id=OSK.3386bc8d96f35351f9956787a1c677c6&amp;qlt=95" TargetMode="External"/><Relationship Id="rId2" Type="http://schemas.openxmlformats.org/officeDocument/2006/relationships/hyperlink" Target="https://www.bing.com/images/search?form=xlimg&amp;q=United%20States" TargetMode="External"/><Relationship Id="rId16" Type="http://schemas.openxmlformats.org/officeDocument/2006/relationships/hyperlink" Target="https://www.bing.com/images/search?form=xlimg&amp;q=China" TargetMode="External"/><Relationship Id="rId20" Type="http://schemas.openxmlformats.org/officeDocument/2006/relationships/hyperlink" Target="https://www.bing.com/images/search?form=xlimg&amp;q=Australia" TargetMode="External"/><Relationship Id="rId1" Type="http://schemas.openxmlformats.org/officeDocument/2006/relationships/hyperlink" Target="https://www.bing.com/th?id=OSK.08d481ce2e6378c8b3492a5438438208&amp;qlt=95" TargetMode="External"/><Relationship Id="rId6" Type="http://schemas.openxmlformats.org/officeDocument/2006/relationships/hyperlink" Target="https://www.bing.com/images/search?form=xlimg&amp;q=Mexico" TargetMode="External"/><Relationship Id="rId11" Type="http://schemas.openxmlformats.org/officeDocument/2006/relationships/hyperlink" Target="https://www.bing.com/th?id=OSK.7_iYqjXftHmThTCYlh51zbqPoNnoe4Qk7UaH59Ba1Z0&amp;qlt=95" TargetMode="External"/><Relationship Id="rId24" Type="http://schemas.openxmlformats.org/officeDocument/2006/relationships/hyperlink" Target="https://www.bing.com/images/search?form=xlimg&amp;q=Japan" TargetMode="External"/><Relationship Id="rId5" Type="http://schemas.openxmlformats.org/officeDocument/2006/relationships/hyperlink" Target="https://www.bing.com/th?id=OSK.cf17e786b97fde4860ff0b98a404701f&amp;qlt=95" TargetMode="External"/><Relationship Id="rId15" Type="http://schemas.openxmlformats.org/officeDocument/2006/relationships/hyperlink" Target="https://www.bing.com/th?id=OSK.0e6c478df6cde6a6638a941604998dae&amp;qlt=95" TargetMode="External"/><Relationship Id="rId23" Type="http://schemas.openxmlformats.org/officeDocument/2006/relationships/hyperlink" Target="https://www.bing.com/th?id=OSK.mTs9AdlNDLziaMN3BIhJpWCGZaOOUwqIR2jN3FJEeTw&amp;qlt=95" TargetMode="External"/><Relationship Id="rId10" Type="http://schemas.openxmlformats.org/officeDocument/2006/relationships/hyperlink" Target="https://www.bing.com/images/search?form=xlimg&amp;q=United%20Kingdom" TargetMode="External"/><Relationship Id="rId19" Type="http://schemas.openxmlformats.org/officeDocument/2006/relationships/hyperlink" Target="https://www.bing.com/th?id=OSK.bed9fc3690f3414a4850855fee332f1c&amp;qlt=95" TargetMode="External"/><Relationship Id="rId4" Type="http://schemas.openxmlformats.org/officeDocument/2006/relationships/hyperlink" Target="https://www.bing.com/images/search?form=xlimg&amp;q=Canada" TargetMode="External"/><Relationship Id="rId9" Type="http://schemas.openxmlformats.org/officeDocument/2006/relationships/hyperlink" Target="https://www.bing.com/th?id=OSK.1a33b5115bfc290abc8869de29ebd567&amp;qlt=95" TargetMode="External"/><Relationship Id="rId14" Type="http://schemas.openxmlformats.org/officeDocument/2006/relationships/hyperlink" Target="https://www.bing.com/images/search?form=xlimg&amp;q=France" TargetMode="External"/><Relationship Id="rId22" Type="http://schemas.openxmlformats.org/officeDocument/2006/relationships/hyperlink" Target="https://www.bing.com/images/search?form=xlimg&amp;q=South%20Africa"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Srd>
</file>

<file path=xl/richData/rdarray.xml><?xml version="1.0" encoding="utf-8"?>
<arrayData xmlns="http://schemas.microsoft.com/office/spreadsheetml/2017/richdata2" count="43">
  <a r="4">
    <v t="r">21</v>
    <v t="r">22</v>
    <v t="r">23</v>
    <v t="r">24</v>
  </a>
  <a r="1">
    <v t="s">English language</v>
  </a>
  <a r="55">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a>
  <a r="6">
    <v t="s">Samoa Time Zone</v>
    <v t="s">Atlantic Time Zone</v>
    <v t="s">Central Time Zone</v>
    <v t="s">Alaska Time Zone</v>
    <v t="s">Mountain Time Zone</v>
    <v t="s">Chamorro Time Zone</v>
  </a>
  <a r="2">
    <v t="r">125</v>
    <v t="r">126</v>
  </a>
  <a r="2">
    <v t="s">Canadian French</v>
    <v t="s">Canadian English</v>
  </a>
  <a r="13">
    <v t="r">145</v>
    <v t="r">146</v>
    <v t="r">147</v>
    <v t="r">148</v>
    <v t="r">149</v>
    <v t="r">150</v>
    <v t="r">151</v>
    <v t="r">152</v>
    <v t="r">153</v>
    <v t="r">154</v>
    <v t="r">155</v>
    <v t="r">156</v>
    <v t="r">157</v>
  </a>
  <a r="6">
    <v t="s">Newfoundland Time Zone</v>
    <v t="s">Atlantic Time Zone</v>
    <v t="s">Central Time Zone</v>
    <v t="s">Mountain Time Zone</v>
    <v t="s">Pacific Time Zone</v>
    <v t="s">Eastern Time Zone</v>
  </a>
  <a r="2">
    <v t="r">185</v>
    <v t="r">186</v>
  </a>
  <a r="1">
    <v t="s">Mexican Spanish</v>
  </a>
  <a r="32">
    <v t="r">171</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a>
  <a r="4">
    <v t="s">Central Time Zone</v>
    <v t="s">Mountain Time Zone</v>
    <v t="s">Pacific Time Zone</v>
    <v t="s">Eastern Time Zone</v>
  </a>
  <a r="2">
    <v t="r">264</v>
    <v t="r">265</v>
  </a>
  <a r="1">
    <v t="s">Portuguese language</v>
  </a>
  <a r="27">
    <v t="r">284</v>
    <v t="r">285</v>
    <v t="r">286</v>
    <v t="r">287</v>
    <v t="r">288</v>
    <v t="r">289</v>
    <v t="r">290</v>
    <v t="r">291</v>
    <v t="r">292</v>
    <v t="r">293</v>
    <v t="r">294</v>
    <v t="r">295</v>
    <v t="r">296</v>
    <v t="r">297</v>
    <v t="r">298</v>
    <v t="r">299</v>
    <v t="r">300</v>
    <v t="r">301</v>
    <v t="r">302</v>
    <v t="r">303</v>
    <v t="r">304</v>
    <v t="r">305</v>
    <v t="r">306</v>
    <v t="r">307</v>
    <v t="r">308</v>
    <v t="r">309</v>
    <v t="r">310</v>
  </a>
  <a r="2">
    <v t="r">125</v>
    <v t="r">337</v>
  </a>
  <a r="4">
    <v t="r">355</v>
    <v t="r">356</v>
    <v t="r">357</v>
    <v t="r">358</v>
  </a>
  <a r="2">
    <v t="s">Greenwich Mean Time</v>
    <v t="s">Western European Time</v>
  </a>
  <a r="1">
    <v t="r">386</v>
  </a>
  <a r="1">
    <v t="s">German language</v>
  </a>
  <a r="15">
    <v t="r">404</v>
    <v t="r">405</v>
    <v t="r">372</v>
    <v t="r">406</v>
    <v t="r">407</v>
    <v t="r">408</v>
    <v t="r">409</v>
    <v t="r">410</v>
    <v t="r">411</v>
    <v t="r">412</v>
    <v t="r">413</v>
    <v t="r">414</v>
    <v t="r">415</v>
    <v t="r">416</v>
    <v t="r">417</v>
  </a>
  <a r="1">
    <v t="s">Central European Time</v>
  </a>
  <a r="2">
    <v t="r">444</v>
    <v t="r">445</v>
  </a>
  <a r="1">
    <v t="s">French language</v>
  </a>
  <a r="25">
    <v t="r">464</v>
    <v t="r">465</v>
    <v t="r">466</v>
    <v t="r">467</v>
    <v t="r">468</v>
    <v t="r">469</v>
    <v t="r">470</v>
    <v t="r">471</v>
    <v t="r">472</v>
    <v t="r">473</v>
    <v t="r">474</v>
    <v t="r">475</v>
    <v t="r">476</v>
    <v t="r">477</v>
    <v t="r">478</v>
    <v t="r">479</v>
    <v t="r">480</v>
    <v t="r">481</v>
    <v t="r">482</v>
    <v t="r">483</v>
    <v t="r">484</v>
    <v t="r">485</v>
    <v t="r">486</v>
    <v t="r">487</v>
    <v t="r">488</v>
  </a>
  <a r="3">
    <v t="r">516</v>
    <v t="r">517</v>
    <v t="r">518</v>
  </a>
  <a r="1">
    <v t="s">Standard Chinese</v>
  </a>
  <a r="33">
    <v t="r">501</v>
    <v t="r">536</v>
    <v t="r">537</v>
    <v t="r">538</v>
    <v t="r">539</v>
    <v t="r">540</v>
    <v t="r">541</v>
    <v t="r">542</v>
    <v t="r">515</v>
    <v t="r">543</v>
    <v t="r">544</v>
    <v t="r">545</v>
    <v t="r">546</v>
    <v t="r">547</v>
    <v t="r">548</v>
    <v t="r">549</v>
    <v t="r">550</v>
    <v t="r">551</v>
    <v t="r">552</v>
    <v t="r">553</v>
    <v t="r">554</v>
    <v t="r">555</v>
    <v t="r">556</v>
    <v t="r">557</v>
    <v t="r">558</v>
    <v t="r">559</v>
    <v t="r">560</v>
    <v t="r">561</v>
    <v t="r">562</v>
    <v t="r">563</v>
    <v t="r">564</v>
    <v t="r">565</v>
    <v t="r">566</v>
  </a>
  <a r="1">
    <v t="s">China Standard Time</v>
  </a>
  <a r="3">
    <v t="r">595</v>
    <v t="r">596</v>
    <v t="r">597</v>
  </a>
  <a r="2">
    <v t="s">Indian English</v>
    <v t="s">Hindi</v>
  </a>
  <a r="34">
    <v t="r">616</v>
    <v t="r">617</v>
    <v t="r">618</v>
    <v t="r">619</v>
    <v t="r">620</v>
    <v t="r">621</v>
    <v t="r">622</v>
    <v t="r">623</v>
    <v t="r">624</v>
    <v t="r">625</v>
    <v t="r">626</v>
    <v t="r">627</v>
    <v t="r">628</v>
    <v t="r">629</v>
    <v t="r">630</v>
    <v t="r">631</v>
    <v t="r">632</v>
    <v t="r">633</v>
    <v t="r">634</v>
    <v t="r">635</v>
    <v t="r">636</v>
    <v t="r">637</v>
    <v t="r">638</v>
    <v t="r">639</v>
    <v t="r">640</v>
    <v t="r">641</v>
    <v t="r">642</v>
    <v t="r">643</v>
    <v t="r">644</v>
    <v t="r">645</v>
    <v t="r">646</v>
    <v t="r">647</v>
    <v t="r">648</v>
    <v t="r">649</v>
  </a>
  <a r="1">
    <v t="s">Indian Standard Time</v>
  </a>
  <a r="2">
    <v t="r">125</v>
    <v t="r">677</v>
  </a>
  <a r="15">
    <v t="r">693</v>
    <v t="r">694</v>
    <v t="r">695</v>
    <v t="r">696</v>
    <v t="r">697</v>
    <v t="r">698</v>
    <v t="r">699</v>
    <v t="r">700</v>
    <v t="r">701</v>
    <v t="r">702</v>
    <v t="r">703</v>
    <v t="r">704</v>
    <v t="r">705</v>
    <v t="r">706</v>
    <v t="r">707</v>
  </a>
  <a r="2">
    <v t="r">735</v>
    <v t="r">736</v>
  </a>
  <a r="26">
    <v t="s">Gujarati language</v>
    <v t="s">South African English</v>
    <v t="s">Khoisan languages</v>
    <v t="s">Greek language</v>
    <v t="s">Arabic</v>
    <v t="s">Swazi language</v>
    <v t="s">Venda language</v>
    <v t="s">Tsonga language</v>
    <v t="s">Khoekhoe language</v>
    <v t="s">Afrikaans</v>
    <v t="s">Portuguese language</v>
    <v t="s">Hindi</v>
    <v t="s">Tswana language</v>
    <v t="s">Sesotho</v>
    <v t="s">Urdu</v>
    <v t="s">Khoe languages</v>
    <v t="s">South African Sign Language</v>
    <v t="s">Hebrew language</v>
    <v t="s">Xhosa language</v>
    <v t="s">Telugu language</v>
    <v t="s">German language</v>
    <v t="s">Zulu language</v>
    <v t="s">Southern Ndebele language</v>
    <v t="s">Tamil language</v>
    <v t="s">Sanskrit</v>
    <v t="s">Northern Sotho language</v>
  </a>
  <a r="9">
    <v t="r">753</v>
    <v t="r">754</v>
    <v t="r">755</v>
    <v t="r">756</v>
    <v t="r">757</v>
    <v t="r">758</v>
    <v t="r">759</v>
    <v t="r">760</v>
    <v t="r">761</v>
  </a>
  <a r="1">
    <v t="r">788</v>
  </a>
  <a r="1">
    <v t="s">Japanese language</v>
  </a>
  <a r="46">
    <v t="r">804</v>
    <v t="r">805</v>
    <v t="r">806</v>
    <v t="r">807</v>
    <v t="r">808</v>
    <v t="r">809</v>
    <v t="r">810</v>
    <v t="r">811</v>
    <v t="r">812</v>
    <v t="r">813</v>
    <v t="r">814</v>
    <v t="r">815</v>
    <v t="r">774</v>
    <v t="r">816</v>
    <v t="r">817</v>
    <v t="r">818</v>
    <v t="r">819</v>
    <v t="r">820</v>
    <v t="r">821</v>
    <v t="r">822</v>
    <v t="r">823</v>
    <v t="r">824</v>
    <v t="r">825</v>
    <v t="r">826</v>
    <v t="r">827</v>
    <v t="r">828</v>
    <v t="r">829</v>
    <v t="r">830</v>
    <v t="r">831</v>
    <v t="r">832</v>
    <v t="r">833</v>
    <v t="r">834</v>
    <v t="r">835</v>
    <v t="r">836</v>
    <v t="r">837</v>
    <v t="r">838</v>
    <v t="r">839</v>
    <v t="r">840</v>
    <v t="r">841</v>
    <v t="r">842</v>
    <v t="r">843</v>
    <v t="r">844</v>
    <v t="r">845</v>
    <v t="r">846</v>
    <v t="r">847</v>
    <v t="r">848</v>
  </a>
  <a r="1">
    <v t="s">Japan Standard Time</v>
  </a>
  <a r="13">
    <v t="r">0</v>
    <v t="r">105</v>
    <v t="r">165</v>
    <v t="r">243</v>
    <v t="r">317</v>
    <v t="r">366</v>
    <v t="r">425</v>
    <v t="r">495</v>
    <v t="r">574</v>
    <v t="r">657</v>
    <v t="r">714</v>
    <v t="r">768</v>
    <v t="i">1</v>
  </a>
</arrayData>
</file>

<file path=xl/richData/rdrichvalue.xml><?xml version="1.0" encoding="utf-8"?>
<rvData xmlns="http://schemas.microsoft.com/office/spreadsheetml/2017/richdata" count="858">
  <rv s="0">
    <v>536870912</v>
    <v>United States</v>
    <v>5232ed96-85b1-2edb-12c6-63e6c597a1de</v>
    <v>en-NZ</v>
    <v>Map</v>
  </rv>
  <rv s="1">
    <fb>0.44369067999501505</fb>
    <v>23</v>
  </rv>
  <rv s="1">
    <fb>9826675</fb>
    <v>24</v>
  </rv>
  <rv s="1">
    <fb>1359000</fb>
    <v>24</v>
  </rv>
  <rv s="1">
    <fb>11.6</fb>
    <v>25</v>
  </rv>
  <rv s="1">
    <fb>1</fb>
    <v>26</v>
  </rv>
  <rv s="0">
    <v>536870912</v>
    <v>Washington, D.C.</v>
    <v>216726d1-8987-06d3-5eff-823da05c3d3c</v>
    <v>en-NZ</v>
    <v>Map</v>
  </rv>
  <rv s="1">
    <fb>5006302.0769999996</fb>
    <v>24</v>
  </rv>
  <rv s="1">
    <fb>117.244195476228</fb>
    <v>27</v>
  </rv>
  <rv s="1">
    <fb>7.4999999999999997E-2</fb>
    <v>23</v>
  </rv>
  <rv s="1">
    <fb>12993.961824772699</fb>
    <v>24</v>
  </rv>
  <rv s="1">
    <fb>1.7295</fb>
    <v>25</v>
  </rv>
  <rv s="1">
    <fb>0.339297856663409</fb>
    <v>23</v>
  </rv>
  <rv s="1">
    <fb>82.427828245269197</fb>
    <v>28</v>
  </rv>
  <rv s="1">
    <fb>0.71</fb>
    <v>29</v>
  </rv>
  <rv s="1">
    <fb>21427700000000</fb>
    <v>30</v>
  </rv>
  <rv s="1">
    <fb>1.0182144</fb>
    <v>23</v>
  </rv>
  <rv s="1">
    <fb>0.88167390000000001</fb>
    <v>23</v>
  </rv>
  <rv s="2">
    <v>0</v>
    <v>21</v>
    <v>2</v>
    <v>7</v>
    <v>0</v>
    <v>Image of United States</v>
  </rv>
  <rv s="1">
    <fb>5.6</fb>
    <v>28</v>
  </rv>
  <rv s="0">
    <v>536870912</v>
    <v>New York City</v>
    <v>60d5dc2b-c915-460b-b722-c9e3485499ca</v>
    <v>en-NZ</v>
    <v>Map</v>
  </rv>
  <rv s="0">
    <v>805306368</v>
    <v>Joe Biden (President)</v>
    <v>cad484f9-be75-7a78-12dd-16233f823cd7</v>
    <v>en-NZ</v>
    <v>Generic</v>
  </rv>
  <rv s="0">
    <v>805306368</v>
    <v>Kamala Harris (Vice president)</v>
    <v>ef5cf66f-32b7-7271-286a-8e8313eda5c5</v>
    <v>en-NZ</v>
    <v>Generic</v>
  </rv>
  <rv s="0">
    <v>805306368</v>
    <v>Kevin McCarthy (Speaker)</v>
    <v>deb3b1b0-ed4c-206d-2f27-d94f7f833250</v>
    <v>en-NZ</v>
    <v>Generic</v>
  </rv>
  <rv s="0">
    <v>805306368</v>
    <v>John Roberts (Chief justice)</v>
    <v>af7f7f4b-fd5b-867d-e108-4b6ecf118076</v>
    <v>en-NZ</v>
    <v>Generic</v>
  </rv>
  <rv s="3">
    <v>0</v>
  </rv>
  <rv s="4">
    <v>https://www.bing.com/search?q=united+states&amp;form=skydnc</v>
    <v>Learn more on Bing</v>
  </rv>
  <rv s="1">
    <fb>78.539024390243895</fb>
    <v>28</v>
  </rv>
  <rv s="1">
    <fb>30436313050000</fb>
    <v>30</v>
  </rv>
  <rv s="1">
    <fb>19</fb>
    <v>28</v>
  </rv>
  <rv s="1">
    <fb>7.25</fb>
    <v>29</v>
  </rv>
  <rv s="3">
    <v>1</v>
  </rv>
  <rv s="1">
    <fb>0.1108387988</fb>
    <v>23</v>
  </rv>
  <rv s="1">
    <fb>2.6120000000000001</fb>
    <v>25</v>
  </rv>
  <rv s="1">
    <fb>331893745</fb>
    <v>24</v>
  </rv>
  <rv s="1">
    <fb>0.22600000000000001</fb>
    <v>23</v>
  </rv>
  <rv s="1">
    <fb>0.30499999999999999</fb>
    <v>23</v>
  </rv>
  <rv s="1">
    <fb>0.46799999999999997</fb>
    <v>23</v>
  </rv>
  <rv s="1">
    <fb>1.7000000000000001E-2</fb>
    <v>23</v>
  </rv>
  <rv s="1">
    <fb>5.0999999999999997E-2</fb>
    <v>23</v>
  </rv>
  <rv s="1">
    <fb>0.10300000000000001</fb>
    <v>23</v>
  </rv>
  <rv s="1">
    <fb>0.153</fb>
    <v>23</v>
  </rv>
  <rv s="1">
    <fb>0.62048999786377002</fb>
    <v>23</v>
  </rv>
  <rv s="0">
    <v>536870912</v>
    <v>Alabama</v>
    <v>376f8b06-52f6-4e72-a31d-311a3563e645</v>
    <v>en-NZ</v>
    <v>Map</v>
  </rv>
  <rv s="0">
    <v>536870912</v>
    <v>Arkansas</v>
    <v>b939db72-08f2-4ea6-a16a-a53bf32e6612</v>
    <v>en-NZ</v>
    <v>Map</v>
  </rv>
  <rv s="0">
    <v>536870912</v>
    <v>California</v>
    <v>3009d91d-d582-4c34-85ba-772ba09e5be1</v>
    <v>en-NZ</v>
    <v>Map</v>
  </rv>
  <rv s="0">
    <v>536870912</v>
    <v>Colorado</v>
    <v>a070c5c2-b22d-41d8-b869-f20e583c4f80</v>
    <v>en-NZ</v>
    <v>Map</v>
  </rv>
  <rv s="0">
    <v>536870912</v>
    <v>Connecticut</v>
    <v>b3ca6523-435e-4a3b-8f78-1ad900a52cf8</v>
    <v>en-NZ</v>
    <v>Map</v>
  </rv>
  <rv s="0">
    <v>536870912</v>
    <v>Florida</v>
    <v>5fece3f4-e8e8-4159-843e-f725a930ad50</v>
    <v>en-NZ</v>
    <v>Map</v>
  </rv>
  <rv s="0">
    <v>536870912</v>
    <v>Georgia</v>
    <v>84604bc7-2c47-4f8d-8ea5-b6ac8c018a20</v>
    <v>en-NZ</v>
    <v>Map</v>
  </rv>
  <rv s="0">
    <v>536870912</v>
    <v>Hawaii</v>
    <v>b6f01eaf-aecf-44f6-b64d-1f6e982365c3</v>
    <v>en-NZ</v>
    <v>Map</v>
  </rv>
  <rv s="0">
    <v>536870912</v>
    <v>Idaho</v>
    <v>ecd30387-20fa-4523-9045-e2860154b5e9</v>
    <v>en-NZ</v>
    <v>Map</v>
  </rv>
  <rv s="0">
    <v>536870912</v>
    <v>Illinois</v>
    <v>4131acb8-628a-4241-8920-ca79eab9dade</v>
    <v>en-NZ</v>
    <v>Map</v>
  </rv>
  <rv s="0">
    <v>536870912</v>
    <v>Indiana</v>
    <v>109f7e5a-efbb-4953-b4b8-cb812ce1ff5d</v>
    <v>en-NZ</v>
    <v>Map</v>
  </rv>
  <rv s="0">
    <v>536870912</v>
    <v>Iowa</v>
    <v>77850824-b07a-487a-af58-37f9949afc27</v>
    <v>en-NZ</v>
    <v>Map</v>
  </rv>
  <rv s="0">
    <v>536870912</v>
    <v>Kansas</v>
    <v>6e527b71-bd3e-4bc1-b1c0-59d288b4fd5e</v>
    <v>en-NZ</v>
    <v>Map</v>
  </rv>
  <rv s="0">
    <v>536870912</v>
    <v>Kentucky</v>
    <v>108dfd18-4626-481a-8dfa-18f64e6eac84</v>
    <v>en-NZ</v>
    <v>Map</v>
  </rv>
  <rv s="0">
    <v>536870912</v>
    <v>Louisiana</v>
    <v>0ca1e87f-e2f6-43fb-8deb-d22bd09a9cae</v>
    <v>en-NZ</v>
    <v>Map</v>
  </rv>
  <rv s="0">
    <v>536870912</v>
    <v>Maine</v>
    <v>d62dd683-9cf9-4db9-a497-d810d529592b</v>
    <v>en-NZ</v>
    <v>Map</v>
  </rv>
  <rv s="0">
    <v>536870912</v>
    <v>Maryland</v>
    <v>4c472f4d-06a8-4d90-8bb8-da4d168c73fe</v>
    <v>en-NZ</v>
    <v>Map</v>
  </rv>
  <rv s="0">
    <v>536870912</v>
    <v>Massachusetts</v>
    <v>845219d5-3650-4199-b926-964ca27c863c</v>
    <v>en-NZ</v>
    <v>Map</v>
  </rv>
  <rv s="0">
    <v>536870912</v>
    <v>Michigan</v>
    <v>162411c2-b757-495d-aa81-93942fae2f7e</v>
    <v>en-NZ</v>
    <v>Map</v>
  </rv>
  <rv s="0">
    <v>536870912</v>
    <v>Minnesota</v>
    <v>77f97f6f-7e93-46e5-b486-6198effe8dea</v>
    <v>en-NZ</v>
    <v>Map</v>
  </rv>
  <rv s="0">
    <v>536870912</v>
    <v>Mississippi</v>
    <v>6af619ca-217d-49c0-9a86-153fc7fbcd78</v>
    <v>en-NZ</v>
    <v>Map</v>
  </rv>
  <rv s="0">
    <v>536870912</v>
    <v>Missouri</v>
    <v>6185f8cb-44e1-4da6-9bf0-b75286aeb591</v>
    <v>en-NZ</v>
    <v>Map</v>
  </rv>
  <rv s="0">
    <v>536870912</v>
    <v>Montana</v>
    <v>447d6cd5-53f6-4c8f-bf6c-9ff228415c3b</v>
    <v>en-NZ</v>
    <v>Map</v>
  </rv>
  <rv s="0">
    <v>536870912</v>
    <v>Nebraska</v>
    <v>3e64ff5d-6b40-4dbe-91b1-0e554e892496</v>
    <v>en-NZ</v>
    <v>Map</v>
  </rv>
  <rv s="0">
    <v>536870912</v>
    <v>Nevada</v>
    <v>c2157d7e-617e-4517-80f8-1b08113afc14</v>
    <v>en-NZ</v>
    <v>Map</v>
  </rv>
  <rv s="0">
    <v>536870912</v>
    <v>New Hampshire</v>
    <v>9ca71997-cc97-46eb-8911-fac32f80b0b1</v>
    <v>en-NZ</v>
    <v>Map</v>
  </rv>
  <rv s="0">
    <v>536870912</v>
    <v>New Jersey</v>
    <v>05277898-b62b-4878-8632-09d29756a2ff</v>
    <v>en-NZ</v>
    <v>Map</v>
  </rv>
  <rv s="0">
    <v>536870912</v>
    <v>New Mexico</v>
    <v>a16d3636-4349-41c7-a77e-89e34b26a8ad</v>
    <v>en-NZ</v>
    <v>Map</v>
  </rv>
  <rv s="0">
    <v>536870912</v>
    <v>New York</v>
    <v>caeb7b9a-f5d7-4686-8fb5-cf7628296b13</v>
    <v>en-NZ</v>
    <v>Map</v>
  </rv>
  <rv s="0">
    <v>536870912</v>
    <v>North Carolina</v>
    <v>9e2bf053-dd80-4646-8f26-65075e7085c0</v>
    <v>en-NZ</v>
    <v>Map</v>
  </rv>
  <rv s="0">
    <v>536870912</v>
    <v>North Dakota</v>
    <v>77fbc744-3efe-4aa9-9e8e-f8034f06b941</v>
    <v>en-NZ</v>
    <v>Map</v>
  </rv>
  <rv s="0">
    <v>536870912</v>
    <v>Ohio</v>
    <v>6f3df7da-1ef6-48e3-b2b3-b5b5fce3e846</v>
    <v>en-NZ</v>
    <v>Map</v>
  </rv>
  <rv s="0">
    <v>536870912</v>
    <v>Oklahoma</v>
    <v>cbcf556f-952a-4665-bb95-0500b27f9976</v>
    <v>en-NZ</v>
    <v>Map</v>
  </rv>
  <rv s="0">
    <v>536870912</v>
    <v>Oregon</v>
    <v>cacd36fd-7c62-43e2-a632-64a2a1811933</v>
    <v>en-NZ</v>
    <v>Map</v>
  </rv>
  <rv s="0">
    <v>536870912</v>
    <v>Pennsylvania</v>
    <v>6304580e-c803-4266-818a-971619176547</v>
    <v>en-NZ</v>
    <v>Map</v>
  </rv>
  <rv s="0">
    <v>536870912</v>
    <v>Rhode Island</v>
    <v>65a08f52-b469-4f7c-8353-9b3c0b2a5752</v>
    <v>en-NZ</v>
    <v>Map</v>
  </rv>
  <rv s="0">
    <v>536870912</v>
    <v>South Carolina</v>
    <v>810015e8-b10b-4232-9e2c-de87a67bd26e</v>
    <v>en-NZ</v>
    <v>Map</v>
  </rv>
  <rv s="0">
    <v>536870912</v>
    <v>South Dakota</v>
    <v>9cee0b65-d357-479e-a066-31c634648f47</v>
    <v>en-NZ</v>
    <v>Map</v>
  </rv>
  <rv s="0">
    <v>536870912</v>
    <v>Tennessee</v>
    <v>9bbc9c72-1bf1-4ef6-b66d-a6cdef70f4f3</v>
    <v>en-NZ</v>
    <v>Map</v>
  </rv>
  <rv s="0">
    <v>536870912</v>
    <v>Texas</v>
    <v>00a23ccd-3344-461c-8b9f-c2bb55be5815</v>
    <v>en-NZ</v>
    <v>Map</v>
  </rv>
  <rv s="0">
    <v>536870912</v>
    <v>Utah</v>
    <v>c6705e44-d27f-4240-95a2-54e802e3b524</v>
    <v>en-NZ</v>
    <v>Map</v>
  </rv>
  <rv s="0">
    <v>536870912</v>
    <v>Vermont</v>
    <v>221864cc-447e-4e78-847c-59e485d73bff</v>
    <v>en-NZ</v>
    <v>Map</v>
  </rv>
  <rv s="0">
    <v>536870912</v>
    <v>Virginia</v>
    <v>7eee9976-e8a7-472c-ada1-007208abd678</v>
    <v>en-NZ</v>
    <v>Map</v>
  </rv>
  <rv s="0">
    <v>536870912</v>
    <v>Washington</v>
    <v>982ad551-fd5d-45df-bd70-bf704dd576e4</v>
    <v>en-NZ</v>
    <v>Map</v>
  </rv>
  <rv s="0">
    <v>536870912</v>
    <v>West Virginia</v>
    <v>8a47255a-fae3-4faa-aa32-c6f384cb6c1d</v>
    <v>en-NZ</v>
    <v>Map</v>
  </rv>
  <rv s="0">
    <v>536870912</v>
    <v>Wisconsin</v>
    <v>cb4d2853-06f4-4467-8e7c-4e31cbb35cb2</v>
    <v>en-NZ</v>
    <v>Map</v>
  </rv>
  <rv s="0">
    <v>536870912</v>
    <v>Wyoming</v>
    <v>bff03ad6-2b7f-400b-a76e-eb9fc4a93961</v>
    <v>en-NZ</v>
    <v>Map</v>
  </rv>
  <rv s="0">
    <v>536870912</v>
    <v>American Samoa</v>
    <v>12d04d63-b9b5-855b-0821-b32474a729a4</v>
    <v>en-NZ</v>
    <v>Map</v>
  </rv>
  <rv s="0">
    <v>536870912</v>
    <v>Guam</v>
    <v>f842c067-b461-3084-6a3b-6c6c7431fc9a</v>
    <v>en-NZ</v>
    <v>Map</v>
  </rv>
  <rv s="0">
    <v>536870912</v>
    <v>Northern Mariana Islands</v>
    <v>f4475436-adda-9ff0-b5fe-6c3dff0e26be</v>
    <v>en-NZ</v>
    <v>Map</v>
  </rv>
  <rv s="0">
    <v>536870912</v>
    <v>Puerto Rico</v>
    <v>72752f4d-11d3-5470-b64e-b9e012b0520f</v>
    <v>en-NZ</v>
    <v>Map</v>
  </rv>
  <rv s="0">
    <v>536870912</v>
    <v>United States Virgin Islands</v>
    <v>38bd827b-bc00-140e-85be-46a96078429c</v>
    <v>en-NZ</v>
    <v>Map</v>
  </rv>
  <rv s="0">
    <v>536870912</v>
    <v>Alaska</v>
    <v>31c4c7a1-54e7-4306-ac9b-f1b02e85bda5</v>
    <v>en-NZ</v>
    <v>Map</v>
  </rv>
  <rv s="0">
    <v>536870912</v>
    <v>Arizona</v>
    <v>bf973f46-5962-4997-a7ba-a05f1aa2a9f9</v>
    <v>en-NZ</v>
    <v>Map</v>
  </rv>
  <rv s="0">
    <v>536870912</v>
    <v>Delaware</v>
    <v>8ad617cc-3d7a-4b3c-a787-098de959ccc4</v>
    <v>en-NZ</v>
    <v>Map</v>
  </rv>
  <rv s="3">
    <v>2</v>
  </rv>
  <rv s="1">
    <fb>9.5866513904898809E-2</fb>
    <v>23</v>
  </rv>
  <rv s="3">
    <v>3</v>
  </rv>
  <rv s="1">
    <fb>0.36599999999999999</fb>
    <v>23</v>
  </rv>
  <rv s="1">
    <fb>0.14699999999999999</fb>
    <v>31</v>
  </rv>
  <rv s="1">
    <fb>270663028</fb>
    <v>24</v>
  </rv>
  <rv s="5">
    <v>#VALUE!</v>
    <v>en-NZ</v>
    <v>5232ed96-85b1-2edb-12c6-63e6c597a1de</v>
    <v>536870912</v>
    <v>1</v>
    <v>16</v>
    <v>17</v>
    <v>United States</v>
    <v>19</v>
    <v>20</v>
    <v>Map</v>
    <v>21</v>
    <v>22</v>
    <v>US</v>
    <v>1</v>
    <v>2</v>
    <v>3</v>
    <v>4</v>
    <v>5</v>
    <v>6</v>
    <v>7</v>
    <v>8</v>
    <v>9</v>
    <v>USD</v>
    <v>The United States of America, commonly known as the United States or America, is a country primarily located in North America. It is a federation of 50 states, a federal capital district, and 326 Indian reservations. Outside the union of states, ...</v>
    <v>10</v>
    <v>11</v>
    <v>12</v>
    <v>13</v>
    <v>14</v>
    <v>15</v>
    <v>16</v>
    <v>17</v>
    <v>18</v>
    <v>19</v>
    <v>20</v>
    <v>25</v>
    <v>26</v>
    <v>27</v>
    <v>28</v>
    <v>29</v>
    <v>30</v>
    <v>United States</v>
    <v>The Star-Spangled Banner</v>
    <v>31</v>
    <v>the United States of America</v>
    <v>32</v>
    <v>33</v>
    <v>34</v>
    <v>35</v>
    <v>36</v>
    <v>37</v>
    <v>38</v>
    <v>39</v>
    <v>40</v>
    <v>41</v>
    <v>42</v>
    <v>98</v>
    <v>99</v>
    <v>100</v>
    <v>101</v>
    <v>102</v>
    <v>United States</v>
    <v>103</v>
    <v>mdp/vdpid/244</v>
  </rv>
  <rv s="0">
    <v>536870912</v>
    <v>Canada</v>
    <v>370ed614-32e1-4326-a356-dc0a7dd56aaa</v>
    <v>en-NZ</v>
    <v>Map</v>
  </rv>
  <rv s="1">
    <fb>6.8918382450780802E-2</fb>
    <v>23</v>
  </rv>
  <rv s="1">
    <fb>9984670</fb>
    <v>24</v>
  </rv>
  <rv s="1">
    <fb>72000</fb>
    <v>24</v>
  </rv>
  <rv s="1">
    <fb>10.1</fb>
    <v>25</v>
  </rv>
  <rv s="0">
    <v>536870912</v>
    <v>Ottawa</v>
    <v>3f2544d2-4937-9101-2f53-621199e253e5</v>
    <v>en-NZ</v>
    <v>Map</v>
  </rv>
  <rv s="1">
    <fb>544894.19799999997</fb>
    <v>24</v>
  </rv>
  <rv s="1">
    <fb>116.75729822552999</fb>
    <v>27</v>
  </rv>
  <rv s="1">
    <fb>1.9492690241159599E-2</fb>
    <v>23</v>
  </rv>
  <rv s="1">
    <fb>15588.4871464315</fb>
    <v>24</v>
  </rv>
  <rv s="1">
    <fb>1.4987999999999999</fb>
    <v>25</v>
  </rv>
  <rv s="1">
    <fb>0.38161546668997998</fb>
    <v>23</v>
  </rv>
  <rv s="1">
    <fb>74.089062024805997</fb>
    <v>28</v>
  </rv>
  <rv s="1">
    <fb>0.81</fb>
    <v>29</v>
  </rv>
  <rv s="1">
    <fb>1736425629519.96</fb>
    <v>30</v>
  </rv>
  <rv s="1">
    <fb>1.0094368</fb>
    <v>23</v>
  </rv>
  <rv s="1">
    <fb>0.68922510000000003</fb>
    <v>23</v>
  </rv>
  <rv s="2">
    <v>1</v>
    <v>21</v>
    <v>33</v>
    <v>7</v>
    <v>0</v>
    <v>Image of Canada</v>
  </rv>
  <rv s="1">
    <fb>4.3</fb>
    <v>28</v>
  </rv>
  <rv s="0">
    <v>536870912</v>
    <v>Toronto</v>
    <v>e9c1d78f-effd-4cbf-af56-ce709763b200</v>
    <v>en-NZ</v>
    <v>Map</v>
  </rv>
  <rv s="0">
    <v>805306368</v>
    <v>Charles III (Monarch)</v>
    <v>afc6f6a9-5b55-9178-3e6f-2c8b6d16ee9c</v>
    <v>en-NZ</v>
    <v>Generic</v>
  </rv>
  <rv s="0">
    <v>805306368</v>
    <v>Justin Trudeau (Prime minister)</v>
    <v>d37aba31-28d1-b943-f0c6-dbddeb460528</v>
    <v>en-NZ</v>
    <v>Generic</v>
  </rv>
  <rv s="3">
    <v>4</v>
  </rv>
  <rv s="4">
    <v>https://www.bing.com/search?q=canada+country&amp;form=skydnc</v>
    <v>Learn more on Bing</v>
  </rv>
  <rv s="1">
    <fb>81.948780487804896</fb>
    <v>28</v>
  </rv>
  <rv s="1">
    <fb>1937902710000</fb>
    <v>30</v>
  </rv>
  <rv s="1">
    <fb>10</fb>
    <v>28</v>
  </rv>
  <rv s="1">
    <fb>9.51</fb>
    <v>29</v>
  </rv>
  <rv s="3">
    <v>5</v>
  </rv>
  <rv s="1">
    <fb>0.1458492763</fb>
    <v>23</v>
  </rv>
  <rv s="1">
    <fb>2.6101999999999999</fb>
    <v>25</v>
  </rv>
  <rv s="1">
    <fb>38929902</fb>
    <v>24</v>
  </rv>
  <rv s="1">
    <fb>0.23300000000000001</fb>
    <v>23</v>
  </rv>
  <rv s="1">
    <fb>0.251</fb>
    <v>23</v>
  </rv>
  <rv s="1">
    <fb>0.40600000000000003</fb>
    <v>23</v>
  </rv>
  <rv s="1">
    <fb>2.4E-2</fb>
    <v>23</v>
  </rv>
  <rv s="1">
    <fb>6.7000000000000004E-2</fb>
    <v>23</v>
  </rv>
  <rv s="1">
    <fb>0.124</fb>
    <v>23</v>
  </rv>
  <rv s="1">
    <fb>0.17</fb>
    <v>23</v>
  </rv>
  <rv s="1">
    <fb>0.65070999145507802</fb>
    <v>23</v>
  </rv>
  <rv s="0">
    <v>536870912</v>
    <v>Ontario</v>
    <v>070ad921-224a-9ed5-6fe1-8eab57b4b2e7</v>
    <v>en-NZ</v>
    <v>Map</v>
  </rv>
  <rv s="0">
    <v>536870912</v>
    <v>Quebec</v>
    <v>32da1fe8-6bb5-f40e-e008-82becf7ef390</v>
    <v>en-NZ</v>
    <v>Map</v>
  </rv>
  <rv s="0">
    <v>536870912</v>
    <v>Nova Scotia</v>
    <v>baa4aedd-bbb6-989e-cba4-ec2c9bdd906a</v>
    <v>en-NZ</v>
    <v>Map</v>
  </rv>
  <rv s="0">
    <v>536870912</v>
    <v>New Brunswick</v>
    <v>ed967bed-da27-9206-2407-d4e698015192</v>
    <v>en-NZ</v>
    <v>Map</v>
  </rv>
  <rv s="0">
    <v>536870912</v>
    <v>Manitoba</v>
    <v>21c9c883-dcc4-1490-a815-79c6eb525369</v>
    <v>en-NZ</v>
    <v>Map</v>
  </rv>
  <rv s="0">
    <v>536870912</v>
    <v>Newfoundland and Labrador</v>
    <v>895215e2-2c65-6494-fa6a-1f441a39ac4f</v>
    <v>en-NZ</v>
    <v>Map</v>
  </rv>
  <rv s="0">
    <v>536870912</v>
    <v>Prince Edward Island</v>
    <v>4e4aadcb-4928-0762-e307-bc01ba8f3dfb</v>
    <v>en-NZ</v>
    <v>Map</v>
  </rv>
  <rv s="0">
    <v>536870912</v>
    <v>Saskatchewan</v>
    <v>ec7108bb-bd34-c969-f3f2-2a9eed70102e</v>
    <v>en-NZ</v>
    <v>Map</v>
  </rv>
  <rv s="0">
    <v>536870912</v>
    <v>Alberta</v>
    <v>ac4b7d59-c4be-889f-9a45-7e7c524794ec</v>
    <v>en-NZ</v>
    <v>Map</v>
  </rv>
  <rv s="0">
    <v>536870912</v>
    <v>Yukon</v>
    <v>68d0a1b9-92a8-857c-53f4-9150cd050ece</v>
    <v>en-NZ</v>
    <v>Map</v>
  </rv>
  <rv s="0">
    <v>536870912</v>
    <v>Northwest Territories</v>
    <v>2e2284ce-2cc1-0b16-10e6-0783ada7c95b</v>
    <v>en-NZ</v>
    <v>Map</v>
  </rv>
  <rv s="0">
    <v>536870912</v>
    <v>Nunavut</v>
    <v>5220a5b2-1244-23fe-9851-d4b0373ac92e</v>
    <v>en-NZ</v>
    <v>Map</v>
  </rv>
  <rv s="0">
    <v>536870912</v>
    <v>British Columbia</v>
    <v>32a8fd1c-cd9d-0da9-35fb-f952ed824d4f</v>
    <v>en-NZ</v>
    <v>Map</v>
  </rv>
  <rv s="3">
    <v>6</v>
  </rv>
  <rv s="1">
    <fb>0.12844017475747799</fb>
    <v>23</v>
  </rv>
  <rv s="3">
    <v>7</v>
  </rv>
  <rv s="1">
    <fb>0.245</fb>
    <v>23</v>
  </rv>
  <rv s="1">
    <fb>5.5640001296997095E-2</fb>
    <v>31</v>
  </rv>
  <rv s="1">
    <fb>30628482</fb>
    <v>24</v>
  </rv>
  <rv s="5">
    <v>#VALUE!</v>
    <v>en-NZ</v>
    <v>370ed614-32e1-4326-a356-dc0a7dd56aaa</v>
    <v>536870912</v>
    <v>1</v>
    <v>36</v>
    <v>17</v>
    <v>Canada</v>
    <v>19</v>
    <v>20</v>
    <v>Map</v>
    <v>21</v>
    <v>37</v>
    <v>CA</v>
    <v>106</v>
    <v>107</v>
    <v>108</v>
    <v>109</v>
    <v>5</v>
    <v>110</v>
    <v>111</v>
    <v>112</v>
    <v>113</v>
    <v>CAD</v>
    <v>Canada is a country in North America. Its ten provinces and three territories extend from the Atlantic Ocean to the Pacific Ocean and northward into the Arctic Ocean, making it the world's second-largest country by total area, with the world's ...</v>
    <v>114</v>
    <v>115</v>
    <v>116</v>
    <v>117</v>
    <v>118</v>
    <v>119</v>
    <v>120</v>
    <v>121</v>
    <v>122</v>
    <v>123</v>
    <v>124</v>
    <v>127</v>
    <v>128</v>
    <v>129</v>
    <v>130</v>
    <v>131</v>
    <v>132</v>
    <v>Canada</v>
    <v>O Canada</v>
    <v>133</v>
    <v>Canada</v>
    <v>134</v>
    <v>135</v>
    <v>136</v>
    <v>137</v>
    <v>138</v>
    <v>139</v>
    <v>140</v>
    <v>141</v>
    <v>142</v>
    <v>143</v>
    <v>144</v>
    <v>158</v>
    <v>159</v>
    <v>160</v>
    <v>161</v>
    <v>162</v>
    <v>Canada</v>
    <v>163</v>
    <v>mdp/vdpid/39</v>
  </rv>
  <rv s="0">
    <v>536870912</v>
    <v>Mexico</v>
    <v>8e475659-4bdc-d912-6494-affce0096bc1</v>
    <v>en-NZ</v>
    <v>Map</v>
  </rv>
  <rv s="1">
    <fb>0.54649553743666202</fb>
    <v>23</v>
  </rv>
  <rv s="1">
    <fb>1972550</fb>
    <v>24</v>
  </rv>
  <rv s="1">
    <fb>336000</fb>
    <v>24</v>
  </rv>
  <rv s="1">
    <fb>17.602</fb>
    <v>25</v>
  </rv>
  <rv s="1">
    <fb>52</fb>
    <v>26</v>
  </rv>
  <rv s="0">
    <v>536870912</v>
    <v>Mexico City</v>
    <v>f1281260-8340-e258-c8ec-3522504400e5</v>
    <v>en-NZ</v>
    <v>Map</v>
  </rv>
  <rv s="1">
    <fb>486405.54800000001</fb>
    <v>24</v>
  </rv>
  <rv s="1">
    <fb>141.54252296997399</fb>
    <v>27</v>
  </rv>
  <rv s="1">
    <fb>3.6359614212704998E-2</fb>
    <v>23</v>
  </rv>
  <rv s="1">
    <fb>2157.32394883914</fb>
    <v>24</v>
  </rv>
  <rv s="1">
    <fb>2.129</fb>
    <v>25</v>
  </rv>
  <rv s="1">
    <fb>0.339249458255099</fb>
    <v>23</v>
  </rv>
  <rv s="1">
    <fb>90.426207910940704</fb>
    <v>28</v>
  </rv>
  <rv s="1">
    <fb>0.73</fb>
    <v>29</v>
  </rv>
  <rv s="1">
    <fb>1258286717124.53</fb>
    <v>30</v>
  </rv>
  <rv s="1">
    <fb>1.0577000999999999</fb>
    <v>23</v>
  </rv>
  <rv s="1">
    <fb>0.40228960000000002</fb>
    <v>23</v>
  </rv>
  <rv s="2">
    <v>2</v>
    <v>21</v>
    <v>39</v>
    <v>7</v>
    <v>0</v>
    <v>Image of Mexico</v>
  </rv>
  <rv s="1">
    <fb>11</fb>
    <v>28</v>
  </rv>
  <rv s="0">
    <v>805306368</v>
    <v>Andrés Manuel López Obrador (President)</v>
    <v>f285a927-f27b-4a8e-277b-5c53b148cf20</v>
    <v>en-NZ</v>
    <v>Generic</v>
  </rv>
  <rv s="0">
    <v>805306368</v>
    <v>Norma Lucía Piña Hernández (Chief justice)</v>
    <v>c6ded009-db4d-d436-ada5-514c16278dd4</v>
    <v>en-NZ</v>
    <v>Generic</v>
  </rv>
  <rv s="3">
    <v>8</v>
  </rv>
  <rv s="4">
    <v>https://www.bing.com/search?q=mexico&amp;form=skydnc</v>
    <v>Learn more on Bing</v>
  </rv>
  <rv s="1">
    <fb>74.992000000000004</fb>
    <v>28</v>
  </rv>
  <rv s="1">
    <fb>413618820000</fb>
    <v>30</v>
  </rv>
  <rv s="1">
    <fb>33</fb>
    <v>28</v>
  </rv>
  <rv s="1">
    <fb>0.49</fb>
    <v>29</v>
  </rv>
  <rv s="3">
    <v>9</v>
  </rv>
  <rv s="1">
    <fb>0.41370018680000004</fb>
    <v>23</v>
  </rv>
  <rv s="1">
    <fb>2.3826999999999998</fb>
    <v>25</v>
  </rv>
  <rv s="1">
    <fb>127504125</fb>
    <v>24</v>
  </rv>
  <rv s="1">
    <fb>0.2</fb>
    <v>23</v>
  </rv>
  <rv s="1">
    <fb>0.36399999999999999</fb>
    <v>23</v>
  </rv>
  <rv s="1">
    <fb>0.51700000000000002</fb>
    <v>23</v>
  </rv>
  <rv s="1">
    <fb>0.02</fb>
    <v>23</v>
  </rv>
  <rv s="1">
    <fb>5.4000000000000006E-2</fb>
    <v>23</v>
  </rv>
  <rv s="1">
    <fb>9.5000000000000001E-2</fb>
    <v>23</v>
  </rv>
  <rv s="1">
    <fb>0.13500000000000001</fb>
    <v>23</v>
  </rv>
  <rv s="1">
    <fb>0.60680000305175807</fb>
    <v>23</v>
  </rv>
  <rv s="0">
    <v>536870912</v>
    <v>Aguascalientes</v>
    <v>7f39db16-d0e9-f4ba-b929-2a69336bbcb0</v>
    <v>en-NZ</v>
    <v>Map</v>
  </rv>
  <rv s="0">
    <v>536870912</v>
    <v>Baja California</v>
    <v>6b504587-24aa-0512-9ca8-180f7fa0f586</v>
    <v>en-NZ</v>
    <v>Map</v>
  </rv>
  <rv s="0">
    <v>536870912</v>
    <v>Baja California Sur</v>
    <v>72f2373c-402d-1899-776e-ebde71dada5d</v>
    <v>en-NZ</v>
    <v>Map</v>
  </rv>
  <rv s="0">
    <v>536870912</v>
    <v>Campeche</v>
    <v>7c67b06b-20b4-3244-d633-4a6255df7395</v>
    <v>en-NZ</v>
    <v>Map</v>
  </rv>
  <rv s="0">
    <v>536870912</v>
    <v>Chiapas</v>
    <v>f0d5e228-a3c3-8699-7df3-32ab85b078b3</v>
    <v>en-NZ</v>
    <v>Map</v>
  </rv>
  <rv s="0">
    <v>536870912</v>
    <v>Chihuahua</v>
    <v>ce5a5e29-7bae-05e8-fec7-e028f5c1e139</v>
    <v>en-NZ</v>
    <v>Map</v>
  </rv>
  <rv s="0">
    <v>536870912</v>
    <v>Coahuila</v>
    <v>b1fb0720-5dff-3cd3-aa9b-e91c0988b9f4</v>
    <v>en-NZ</v>
    <v>Map</v>
  </rv>
  <rv s="0">
    <v>536870912</v>
    <v>Colima</v>
    <v>c5187e51-1440-155f-505d-5c7804e1489f</v>
    <v>en-NZ</v>
    <v>Map</v>
  </rv>
  <rv s="0">
    <v>536870912</v>
    <v>Durango</v>
    <v>d5a4a060-173a-aa5a-3023-abf4cbc2f03d</v>
    <v>en-NZ</v>
    <v>Map</v>
  </rv>
  <rv s="0">
    <v>536870912</v>
    <v>Guanajuato</v>
    <v>9eaf00cd-2b5c-3655-adbc-dc91f1f0fca3</v>
    <v>en-NZ</v>
    <v>Map</v>
  </rv>
  <rv s="0">
    <v>536870912</v>
    <v>Guerrero</v>
    <v>86638283-e8d0-0d69-1241-dc688f82149b</v>
    <v>en-NZ</v>
    <v>Map</v>
  </rv>
  <rv s="0">
    <v>536870912</v>
    <v>Hidalgo</v>
    <v>76baa939-e01a-077d-0c83-522220d05a5b</v>
    <v>en-NZ</v>
    <v>Map</v>
  </rv>
  <rv s="0">
    <v>536870912</v>
    <v>Jalisco</v>
    <v>18c29bf9-bbf0-e90f-10f3-c48c9791339b</v>
    <v>en-NZ</v>
    <v>Map</v>
  </rv>
  <rv s="0">
    <v>536870912</v>
    <v>State of Mexico</v>
    <v>884c2c6c-6f06-85ee-aa8d-65b8980f2231</v>
    <v>en-NZ</v>
    <v>Map</v>
  </rv>
  <rv s="0">
    <v>536870912</v>
    <v>Michoacán</v>
    <v>33ec3160-5b7b-5fef-defd-4574b6b819d6</v>
    <v>en-NZ</v>
    <v>Map</v>
  </rv>
  <rv s="0">
    <v>536870912</v>
    <v>Morelos</v>
    <v>457cd12b-12ce-71c2-81d5-f60ba9645b36</v>
    <v>en-NZ</v>
    <v>Map</v>
  </rv>
  <rv s="0">
    <v>536870912</v>
    <v>Nayarit</v>
    <v>d5ab8703-9922-20b7-03c7-acb17f76b03e</v>
    <v>en-NZ</v>
    <v>Map</v>
  </rv>
  <rv s="0">
    <v>536870912</v>
    <v>Nuevo León</v>
    <v>1696b325-bf35-b9aa-28db-3304c1996498</v>
    <v>en-NZ</v>
    <v>Map</v>
  </rv>
  <rv s="0">
    <v>536870912</v>
    <v>Oaxaca State</v>
    <v>2a651e2b-4cd2-6315-971b-6bddb30dfb4d</v>
    <v>en-NZ</v>
    <v>Map</v>
  </rv>
  <rv s="0">
    <v>536870912</v>
    <v>Puebla</v>
    <v>e266f3f0-af5e-7537-36e1-118cfcc783a3</v>
    <v>en-NZ</v>
    <v>Map</v>
  </rv>
  <rv s="0">
    <v>536870912</v>
    <v>Querétaro</v>
    <v>4a2d4179-0f55-70d5-99e7-165b2289a273</v>
    <v>en-NZ</v>
    <v>Map</v>
  </rv>
  <rv s="0">
    <v>536870912</v>
    <v>Quintana Roo</v>
    <v>96bcffec-8d1c-5e86-ab0e-e31d5b9a157c</v>
    <v>en-NZ</v>
    <v>Map</v>
  </rv>
  <rv s="0">
    <v>536870912</v>
    <v>San Luis Potosí</v>
    <v>c228dff2-2024-525b-1b90-fe82a2f5ccfc</v>
    <v>en-NZ</v>
    <v>Map</v>
  </rv>
  <rv s="0">
    <v>536870912</v>
    <v>Sinaloa</v>
    <v>ef7dcafc-cca2-39b2-e063-e2bbf5b2022e</v>
    <v>en-NZ</v>
    <v>Map</v>
  </rv>
  <rv s="0">
    <v>536870912</v>
    <v>Sonora</v>
    <v>e59e4f16-5e42-af6e-b970-e0ae59046077</v>
    <v>en-NZ</v>
    <v>Map</v>
  </rv>
  <rv s="0">
    <v>536870912</v>
    <v>Tabasco</v>
    <v>f96880d9-0a36-58d3-7351-a4c7070c642d</v>
    <v>en-NZ</v>
    <v>Map</v>
  </rv>
  <rv s="0">
    <v>536870912</v>
    <v>Tamaulipas State</v>
    <v>6f2fce2f-2090-8583-dbf3-dd9d6fc3cab3</v>
    <v>en-NZ</v>
    <v>Map</v>
  </rv>
  <rv s="0">
    <v>536870912</v>
    <v>Tlaxcala</v>
    <v>77063c53-3a0e-fbf0-30d8-68218fbc38fa</v>
    <v>en-NZ</v>
    <v>Map</v>
  </rv>
  <rv s="0">
    <v>536870912</v>
    <v>Veracruz</v>
    <v>10381f79-264a-f2fd-08f8-cc5377683832</v>
    <v>en-NZ</v>
    <v>Map</v>
  </rv>
  <rv s="0">
    <v>536870912</v>
    <v>Yucatán</v>
    <v>f096e19b-5b56-f73a-3e33-e3f03e33fffc</v>
    <v>en-NZ</v>
    <v>Map</v>
  </rv>
  <rv s="0">
    <v>536870912</v>
    <v>Zacatecas</v>
    <v>135a47e4-6f2c-2112-febf-50c21b485bd3</v>
    <v>en-NZ</v>
    <v>Map</v>
  </rv>
  <rv s="3">
    <v>10</v>
  </rv>
  <rv s="1">
    <fb>0.130829255322402</fb>
    <v>23</v>
  </rv>
  <rv s="3">
    <v>11</v>
  </rv>
  <rv s="1">
    <fb>0.55100000000000005</fb>
    <v>23</v>
  </rv>
  <rv s="1">
    <fb>3.4249999523162801E-2</fb>
    <v>31</v>
  </rv>
  <rv s="1">
    <fb>102626859</fb>
    <v>24</v>
  </rv>
  <rv s="5">
    <v>#VALUE!</v>
    <v>en-NZ</v>
    <v>8e475659-4bdc-d912-6494-affce0096bc1</v>
    <v>536870912</v>
    <v>1</v>
    <v>42</v>
    <v>17</v>
    <v>Mexico</v>
    <v>19</v>
    <v>20</v>
    <v>Map</v>
    <v>21</v>
    <v>43</v>
    <v>MX</v>
    <v>166</v>
    <v>167</v>
    <v>168</v>
    <v>169</v>
    <v>170</v>
    <v>171</v>
    <v>172</v>
    <v>173</v>
    <v>174</v>
    <v>MXN</v>
    <v>Mexico, officially the United Mexican States, is a country in the southern portion of North America. It is bordered to the north by the United States; to the south and west by the Pacific Ocean; to the southeast by Guatemala, Belize, and the ...</v>
    <v>175</v>
    <v>176</v>
    <v>177</v>
    <v>178</v>
    <v>179</v>
    <v>180</v>
    <v>181</v>
    <v>182</v>
    <v>183</v>
    <v>184</v>
    <v>171</v>
    <v>187</v>
    <v>188</v>
    <v>189</v>
    <v>190</v>
    <v>191</v>
    <v>192</v>
    <v>Mexico</v>
    <v>Himno Nacional Mexicano</v>
    <v>193</v>
    <v>Estaos Xuníos Mexicanos</v>
    <v>194</v>
    <v>195</v>
    <v>196</v>
    <v>197</v>
    <v>198</v>
    <v>199</v>
    <v>200</v>
    <v>201</v>
    <v>202</v>
    <v>203</v>
    <v>204</v>
    <v>236</v>
    <v>237</v>
    <v>238</v>
    <v>239</v>
    <v>240</v>
    <v>Mexico</v>
    <v>241</v>
    <v>mdp/vdpid/166</v>
  </rv>
  <rv s="0">
    <v>536870912</v>
    <v>Brazil</v>
    <v>a828cf41-b938-49fe-7986-4b336618d413</v>
    <v>en-NZ</v>
    <v>Map</v>
  </rv>
  <rv s="1">
    <fb>0.33924533448829503</fb>
    <v>23</v>
  </rv>
  <rv s="1">
    <fb>8515767</fb>
    <v>24</v>
  </rv>
  <rv s="1">
    <fb>730000</fb>
    <v>24</v>
  </rv>
  <rv s="1">
    <fb>13.923999999999999</fb>
    <v>25</v>
  </rv>
  <rv s="1">
    <fb>55</fb>
    <v>26</v>
  </rv>
  <rv s="0">
    <v>536870912</v>
    <v>Brasília</v>
    <v>0f4c1a26-f33c-b6de-a63f-578da6617369</v>
    <v>en-NZ</v>
    <v>Map</v>
  </rv>
  <rv s="1">
    <fb>462298.69</fb>
    <v>24</v>
  </rv>
  <rv s="1">
    <fb>167.397860280061</fb>
    <v>27</v>
  </rv>
  <rv s="1">
    <fb>3.7329762121689397E-2</fb>
    <v>23</v>
  </rv>
  <rv s="1">
    <fb>2619.96061573831</fb>
    <v>24</v>
  </rv>
  <rv s="1">
    <fb>1.73</fb>
    <v>25</v>
  </rv>
  <rv s="1">
    <fb>0.58931054038338704</fb>
    <v>23</v>
  </rv>
  <rv s="1">
    <fb>59.1075326389753</fb>
    <v>28</v>
  </rv>
  <rv s="1">
    <fb>1.02</fb>
    <v>29</v>
  </rv>
  <rv s="1">
    <fb>1839758040765.6201</fb>
    <v>30</v>
  </rv>
  <rv s="1">
    <fb>1.1544783999999999</fb>
    <v>23</v>
  </rv>
  <rv s="1">
    <fb>0.513436</fb>
    <v>23</v>
  </rv>
  <rv s="2">
    <v>3</v>
    <v>21</v>
    <v>45</v>
    <v>7</v>
    <v>0</v>
    <v>Image of Brazil</v>
  </rv>
  <rv s="1">
    <fb>12.8</fb>
    <v>28</v>
  </rv>
  <rv s="0">
    <v>536870912</v>
    <v>São Paulo</v>
    <v>c6cf2f6e-626c-4267-ae48-9e13ea74d2b9</v>
    <v>en-NZ</v>
    <v>Map</v>
  </rv>
  <rv s="0">
    <v>805306368</v>
    <v>Luiz Inácio Lula da Silva (President)</v>
    <v>d1dff6dd-e1d9-642a-4044-fc3f6765ae2b</v>
    <v>en-NZ</v>
    <v>Generic</v>
  </rv>
  <rv s="0">
    <v>805306368</v>
    <v>Geraldo Alckmin (Vice president)</v>
    <v>ea2c259d-ca87-ae96-81e3-8e0b97870fa3</v>
    <v>en-NZ</v>
    <v>Generic</v>
  </rv>
  <rv s="3">
    <v>12</v>
  </rv>
  <rv s="4">
    <v>https://www.bing.com/search?q=brazil&amp;form=skydnc</v>
    <v>Learn more on Bing</v>
  </rv>
  <rv s="1">
    <fb>75.671999999999997</fb>
    <v>28</v>
  </rv>
  <rv s="1">
    <fb>1187361690000</fb>
    <v>30</v>
  </rv>
  <rv s="1">
    <fb>60</fb>
    <v>28</v>
  </rv>
  <rv s="1">
    <fb>1.53</fb>
    <v>29</v>
  </rv>
  <rv s="3">
    <v>13</v>
  </rv>
  <rv s="1">
    <fb>0.28289823089999999</fb>
    <v>23</v>
  </rv>
  <rv s="1">
    <fb>2.1499000000000001</fb>
    <v>25</v>
  </rv>
  <rv s="1">
    <fb>215313498</fb>
    <v>24</v>
  </rv>
  <rv s="1">
    <fb>0.192</fb>
    <v>23</v>
  </rv>
  <rv s="1">
    <fb>0.42499999999999999</fb>
    <v>23</v>
  </rv>
  <rv s="1">
    <fb>0.58399999999999996</fb>
    <v>23</v>
  </rv>
  <rv s="1">
    <fb>0.01</fb>
    <v>23</v>
  </rv>
  <rv s="1">
    <fb>3.1E-2</fb>
    <v>23</v>
  </rv>
  <rv s="1">
    <fb>7.2999999999999995E-2</fb>
    <v>23</v>
  </rv>
  <rv s="1">
    <fb>0.12</fb>
    <v>23</v>
  </rv>
  <rv s="1">
    <fb>0.63883998870849601</fb>
    <v>23</v>
  </rv>
  <rv s="0">
    <v>536870912</v>
    <v>Acre</v>
    <v>8960bf27-5261-01d1-4019-e7d898f67bb4</v>
    <v>en-NZ</v>
    <v>Map</v>
  </rv>
  <rv s="0">
    <v>536870912</v>
    <v>Amapá</v>
    <v>28d39e09-4b9f-31f6-cc72-48b1f9be59db</v>
    <v>en-NZ</v>
    <v>Map</v>
  </rv>
  <rv s="0">
    <v>536870912</v>
    <v>Amazonas</v>
    <v>f79e57ca-6fc1-5a6a-015b-38d90f33902f</v>
    <v>en-NZ</v>
    <v>Map</v>
  </rv>
  <rv s="0">
    <v>536870912</v>
    <v>Pará</v>
    <v>7a0db70a-73db-e83d-e548-6fab7a523b35</v>
    <v>en-NZ</v>
    <v>Map</v>
  </rv>
  <rv s="0">
    <v>536870912</v>
    <v>Rondônia</v>
    <v>25fbe5d5-9bc1-0ec2-ac78-2d9fe5b147dd</v>
    <v>en-NZ</v>
    <v>Map</v>
  </rv>
  <rv s="0">
    <v>536870912</v>
    <v>Roraima</v>
    <v>3b8383a2-7c79-31f6-2359-bd9ba2099213</v>
    <v>en-NZ</v>
    <v>Map</v>
  </rv>
  <rv s="0">
    <v>536870912</v>
    <v>Tocantins</v>
    <v>f7a46dfe-e192-d6f7-e5f8-084e555ba7cb</v>
    <v>en-NZ</v>
    <v>Map</v>
  </rv>
  <rv s="0">
    <v>536870912</v>
    <v>Alagoas</v>
    <v>4e3f1ba4-1948-0514-728a-55b34ab027b4</v>
    <v>en-NZ</v>
    <v>Map</v>
  </rv>
  <rv s="0">
    <v>536870912</v>
    <v>Bahia</v>
    <v>e904684f-6d5b-f7bb-c27d-bdb50a0ec8ab</v>
    <v>en-NZ</v>
    <v>Map</v>
  </rv>
  <rv s="0">
    <v>536870912</v>
    <v>Ceará</v>
    <v>b598e20e-29fb-ccf6-be0e-2650e6ba40c5</v>
    <v>en-NZ</v>
    <v>Map</v>
  </rv>
  <rv s="0">
    <v>536870912</v>
    <v>Maranhão</v>
    <v>98274980-9da4-ff5e-78a1-e512bb4179ca</v>
    <v>en-NZ</v>
    <v>Map</v>
  </rv>
  <rv s="0">
    <v>536870912</v>
    <v>Paraíba</v>
    <v>f5be810b-3322-2252-c10f-35206d84b548</v>
    <v>en-NZ</v>
    <v>Map</v>
  </rv>
  <rv s="0">
    <v>536870912</v>
    <v>Pernambuco</v>
    <v>5538aab1-15ae-294f-2c10-f5083201cca1</v>
    <v>en-NZ</v>
    <v>Map</v>
  </rv>
  <rv s="0">
    <v>536870912</v>
    <v>Piauí</v>
    <v>ab11433a-8357-ae6d-67fe-8570cc271399</v>
    <v>en-NZ</v>
    <v>Map</v>
  </rv>
  <rv s="0">
    <v>536870912</v>
    <v>Rio Grande do Norte</v>
    <v>4cccb40d-d26b-4493-e031-bcf803f1c2b1</v>
    <v>en-NZ</v>
    <v>Map</v>
  </rv>
  <rv s="0">
    <v>536870912</v>
    <v>Sergipe</v>
    <v>a7f70762-a1ab-d5de-8bf0-3eb8532c1eb9</v>
    <v>en-NZ</v>
    <v>Map</v>
  </rv>
  <rv s="0">
    <v>536870912</v>
    <v>Goiás</v>
    <v>38750702-647a-b72a-2cec-e4a55e078f36</v>
    <v>en-NZ</v>
    <v>Map</v>
  </rv>
  <rv s="0">
    <v>536870912</v>
    <v>Mato Grosso</v>
    <v>af05c757-4d77-813e-b8eb-97635c07f37a</v>
    <v>en-NZ</v>
    <v>Map</v>
  </rv>
  <rv s="0">
    <v>536870912</v>
    <v>Mato Grosso do Sul</v>
    <v>7de24933-1d79-fc85-387b-3ce7947910b6</v>
    <v>en-NZ</v>
    <v>Map</v>
  </rv>
  <rv s="0">
    <v>536870912</v>
    <v>Espírito Santo</v>
    <v>dbc4d679-53e7-49d7-c6b3-88a4ca7f522f</v>
    <v>en-NZ</v>
    <v>Map</v>
  </rv>
  <rv s="0">
    <v>536870912</v>
    <v>Minas Gerais</v>
    <v>974e2066-dee0-aecd-c973-50babb750033</v>
    <v>en-NZ</v>
    <v>Map</v>
  </rv>
  <rv s="0">
    <v>536870912</v>
    <v>Rio de Janeiro</v>
    <v>3f5a22fa-26bd-86f9-0345-3a6206e8aab5</v>
    <v>en-NZ</v>
    <v>Map</v>
  </rv>
  <rv s="0">
    <v>536870912</v>
    <v>São Paulo</v>
    <v>4d56ae2d-1aad-8c4f-dca2-4456acc12f89</v>
    <v>en-NZ</v>
    <v>Map</v>
  </rv>
  <rv s="0">
    <v>536870912</v>
    <v>Paraná</v>
    <v>a33450c4-459a-0682-41ee-635b343dd785</v>
    <v>en-NZ</v>
    <v>Map</v>
  </rv>
  <rv s="0">
    <v>536870912</v>
    <v>Rio Grande do Sul</v>
    <v>9644dbbf-be0c-de9c-a534-3d7ff4801a8b</v>
    <v>en-NZ</v>
    <v>Map</v>
  </rv>
  <rv s="0">
    <v>536870912</v>
    <v>Santa Catarina</v>
    <v>6262969d-76c7-e65f-1be5-668011a93ff0</v>
    <v>en-NZ</v>
    <v>Map</v>
  </rv>
  <rv s="0">
    <v>536870912</v>
    <v>Federal District</v>
    <v>88dfc3b6-8e7a-694d-61b2-96d14f226ec4</v>
    <v>en-NZ</v>
    <v>Map</v>
  </rv>
  <rv s="3">
    <v>14</v>
  </rv>
  <rv s="1">
    <fb>0.14178605589771201</fb>
    <v>23</v>
  </rv>
  <rv s="1">
    <fb>0.65099999999999991</fb>
    <v>23</v>
  </rv>
  <rv s="1">
    <fb>0.12083000183105501</fb>
    <v>31</v>
  </rv>
  <rv s="1">
    <fb>183241641</fb>
    <v>24</v>
  </rv>
  <rv s="6">
    <v>#VALUE!</v>
    <v>en-NZ</v>
    <v>a828cf41-b938-49fe-7986-4b336618d413</v>
    <v>536870912</v>
    <v>1</v>
    <v>48</v>
    <v>49</v>
    <v>Brazil</v>
    <v>19</v>
    <v>20</v>
    <v>Map</v>
    <v>21</v>
    <v>50</v>
    <v>BR</v>
    <v>244</v>
    <v>245</v>
    <v>246</v>
    <v>247</v>
    <v>248</v>
    <v>249</v>
    <v>250</v>
    <v>251</v>
    <v>252</v>
    <v>BRL</v>
    <v>Brazil, officially the Federative Republic of Brazil, is the largest country in South America and in Latin America. Brazil is the world's fifth-largest country by area and the seventh most populous. Its capital is Brasília, and its most populous ...</v>
    <v>253</v>
    <v>254</v>
    <v>255</v>
    <v>256</v>
    <v>257</v>
    <v>258</v>
    <v>259</v>
    <v>260</v>
    <v>261</v>
    <v>262</v>
    <v>263</v>
    <v>266</v>
    <v>267</v>
    <v>268</v>
    <v>269</v>
    <v>270</v>
    <v>271</v>
    <v>Brazil</v>
    <v>Brazilian National Anthem</v>
    <v>272</v>
    <v>República Federativa do Brasil</v>
    <v>273</v>
    <v>274</v>
    <v>275</v>
    <v>276</v>
    <v>277</v>
    <v>278</v>
    <v>279</v>
    <v>280</v>
    <v>281</v>
    <v>282</v>
    <v>283</v>
    <v>311</v>
    <v>312</v>
    <v>313</v>
    <v>314</v>
    <v>Brazil</v>
    <v>315</v>
    <v>mdp/vdpid/32</v>
  </rv>
  <rv s="0">
    <v>536870912</v>
    <v>United Kingdom</v>
    <v>b1a5155a-6bb2-4646-8f7c-3e6b3a53c831</v>
    <v>en-NZ</v>
    <v>Map</v>
  </rv>
  <rv s="1">
    <fb>0.71714878141404492</fb>
    <v>23</v>
  </rv>
  <rv s="1">
    <fb>242495</fb>
    <v>24</v>
  </rv>
  <rv s="1">
    <fb>148000</fb>
    <v>24</v>
  </rv>
  <rv s="1">
    <fb>11</fb>
    <v>25</v>
  </rv>
  <rv s="1">
    <fb>44</fb>
    <v>26</v>
  </rv>
  <rv s="0">
    <v>536870912</v>
    <v>London</v>
    <v>8e0ba7b6-4225-fa8a-6369-1b5294e602a5</v>
    <v>en-NZ</v>
    <v>Map</v>
  </rv>
  <rv s="1">
    <fb>379024.78700000001</fb>
    <v>24</v>
  </rv>
  <rv s="1">
    <fb>119.622711300166</fb>
    <v>27</v>
  </rv>
  <rv s="1">
    <fb>1.7381046008651101E-2</fb>
    <v>23</v>
  </rv>
  <rv s="1">
    <fb>5129.5277927901998</fb>
    <v>24</v>
  </rv>
  <rv s="1">
    <fb>1.68</fb>
    <v>25</v>
  </rv>
  <rv s="1">
    <fb>0.130657628239573</fb>
    <v>23</v>
  </rv>
  <rv s="1">
    <fb>80.351771267255202</fb>
    <v>28</v>
  </rv>
  <rv s="1">
    <fb>1.46</fb>
    <v>29</v>
  </rv>
  <rv s="1">
    <fb>2827113184695.5801</fb>
    <v>30</v>
  </rv>
  <rv s="1">
    <fb>1.0115456</fb>
    <v>23</v>
  </rv>
  <rv s="1">
    <fb>0.59995569999999998</fb>
    <v>23</v>
  </rv>
  <rv s="2">
    <v>4</v>
    <v>21</v>
    <v>52</v>
    <v>7</v>
    <v>0</v>
    <v>Image of United Kingdom</v>
  </rv>
  <rv s="1">
    <fb>3.6</fb>
    <v>28</v>
  </rv>
  <rv s="0">
    <v>805306368</v>
    <v>Rishi Sunak (Prime minister)</v>
    <v>79551c5d-075b-e493-70a2-f5b22a4876e1</v>
    <v>en-NZ</v>
    <v>Generic</v>
  </rv>
  <rv s="3">
    <v>15</v>
  </rv>
  <rv s="4">
    <v>https://www.bing.com/search?q=united+kingdom&amp;form=skydnc</v>
    <v>Learn more on Bing</v>
  </rv>
  <rv s="1">
    <fb>81.256097560975604</fb>
    <v>28</v>
  </rv>
  <rv s="1">
    <fb>1868152970000</fb>
    <v>30</v>
  </rv>
  <rv s="1">
    <fb>7</fb>
    <v>28</v>
  </rv>
  <rv s="1">
    <fb>10.130000000000001</fb>
    <v>29</v>
  </rv>
  <rv s="1">
    <fb>0.14794489889999998</fb>
    <v>23</v>
  </rv>
  <rv s="1">
    <fb>2.8117000000000001</fb>
    <v>25</v>
  </rv>
  <rv s="1">
    <fb>66971411</fb>
    <v>24</v>
  </rv>
  <rv s="1">
    <fb>0.22500000000000001</fb>
    <v>23</v>
  </rv>
  <rv s="1">
    <fb>0.26800000000000002</fb>
    <v>23</v>
  </rv>
  <rv s="1">
    <fb>0.42100000000000004</fb>
    <v>23</v>
  </rv>
  <rv s="1">
    <fb>2.7999999999999997E-2</fb>
    <v>23</v>
  </rv>
  <rv s="1">
    <fb>7.0999999999999994E-2</fb>
    <v>23</v>
  </rv>
  <rv s="1">
    <fb>0.11900000000000001</fb>
    <v>23</v>
  </rv>
  <rv s="1">
    <fb>0.16399999999999998</fb>
    <v>23</v>
  </rv>
  <rv s="1">
    <fb>0.62773998260497998</fb>
    <v>23</v>
  </rv>
  <rv s="0">
    <v>536870912</v>
    <v>England</v>
    <v>280d39e8-7217-6863-6980-a8c20c211c89</v>
    <v>en-NZ</v>
    <v>Map</v>
  </rv>
  <rv s="0">
    <v>536870912</v>
    <v>Wales</v>
    <v>b51b24e1-6afb-d525-d360-f2eb5bf3410b</v>
    <v>en-NZ</v>
    <v>Map</v>
  </rv>
  <rv s="0">
    <v>536870912</v>
    <v>Scotland</v>
    <v>a0377d96-1a18-f843-65ad-adcbc4acdc69</v>
    <v>en-NZ</v>
    <v>Map</v>
  </rv>
  <rv s="0">
    <v>536870912</v>
    <v>Northern Ireland</v>
    <v>e4b8bc44-385c-e87b-bb7d-b32328f53502</v>
    <v>en-NZ</v>
    <v>Map</v>
  </rv>
  <rv s="3">
    <v>16</v>
  </rv>
  <rv s="1">
    <fb>0.255052921600669</fb>
    <v>23</v>
  </rv>
  <rv s="3">
    <v>17</v>
  </rv>
  <rv s="1">
    <fb>0.30599999999999999</fb>
    <v>23</v>
  </rv>
  <rv s="1">
    <fb>3.8510000705719E-2</fb>
    <v>31</v>
  </rv>
  <rv s="1">
    <fb>55908316</fb>
    <v>24</v>
  </rv>
  <rv s="5">
    <v>#VALUE!</v>
    <v>en-NZ</v>
    <v>b1a5155a-6bb2-4646-8f7c-3e6b3a53c831</v>
    <v>536870912</v>
    <v>1</v>
    <v>55</v>
    <v>17</v>
    <v>United Kingdom</v>
    <v>19</v>
    <v>20</v>
    <v>Map</v>
    <v>21</v>
    <v>56</v>
    <v>GB</v>
    <v>318</v>
    <v>319</v>
    <v>320</v>
    <v>321</v>
    <v>322</v>
    <v>323</v>
    <v>324</v>
    <v>325</v>
    <v>326</v>
    <v>GBP</v>
    <v>The United Kingdom of Great Britain and Northern Ireland, commonly known as the United Kingdom or Britain, is an island country in Northwestern Europe, off the north-western coast of the continental mainland. It comprises of four countries – ...</v>
    <v>327</v>
    <v>328</v>
    <v>329</v>
    <v>330</v>
    <v>331</v>
    <v>332</v>
    <v>333</v>
    <v>334</v>
    <v>335</v>
    <v>336</v>
    <v>323</v>
    <v>338</v>
    <v>339</v>
    <v>340</v>
    <v>341</v>
    <v>342</v>
    <v>343</v>
    <v>United Kingdom</v>
    <v>God Save the King</v>
    <v>31</v>
    <v>United Kingdom of Great Britain and Northern Ireland</v>
    <v>344</v>
    <v>345</v>
    <v>346</v>
    <v>347</v>
    <v>348</v>
    <v>349</v>
    <v>350</v>
    <v>351</v>
    <v>352</v>
    <v>353</v>
    <v>354</v>
    <v>359</v>
    <v>360</v>
    <v>361</v>
    <v>362</v>
    <v>363</v>
    <v>United Kingdom</v>
    <v>364</v>
    <v>mdp/vdpid/242</v>
  </rv>
  <rv s="0">
    <v>536870912</v>
    <v>Germany</v>
    <v>75c62d8e-1449-4e4d-b188-d9e88f878dd9</v>
    <v>en-NZ</v>
    <v>Map</v>
  </rv>
  <rv s="1">
    <fb>0.47678612319670299</fb>
    <v>23</v>
  </rv>
  <rv s="1">
    <fb>357587.77</fb>
    <v>24</v>
  </rv>
  <rv s="1">
    <fb>180000</fb>
    <v>24</v>
  </rv>
  <rv s="1">
    <fb>9.5</fb>
    <v>25</v>
  </rv>
  <rv s="1">
    <fb>49</fb>
    <v>26</v>
  </rv>
  <rv s="0">
    <v>536870912</v>
    <v>Berlin</v>
    <v>42784943-7c23-7672-5527-06f89b965cdf</v>
    <v>en-NZ</v>
    <v>Map</v>
  </rv>
  <rv s="1">
    <fb>727972.84</fb>
    <v>24</v>
  </rv>
  <rv s="1">
    <fb>112.854887342124</fb>
    <v>27</v>
  </rv>
  <rv s="1">
    <fb>1.4456670146976E-2</fb>
    <v>23</v>
  </rv>
  <rv s="1">
    <fb>7035.4829747167596</fb>
    <v>24</v>
  </rv>
  <rv s="1">
    <fb>1.56</fb>
    <v>25</v>
  </rv>
  <rv s="1">
    <fb>0.326912067781085</fb>
    <v>23</v>
  </rv>
  <rv s="1">
    <fb>78.862551056754995</fb>
    <v>28</v>
  </rv>
  <rv s="1">
    <fb>1.39</fb>
    <v>29</v>
  </rv>
  <rv s="1">
    <fb>3845630030823.52</fb>
    <v>30</v>
  </rv>
  <rv s="1">
    <fb>1.0402236</fb>
    <v>23</v>
  </rv>
  <rv s="1">
    <fb>0.70246649999999999</fb>
    <v>23</v>
  </rv>
  <rv s="2">
    <v>5</v>
    <v>21</v>
    <v>58</v>
    <v>7</v>
    <v>0</v>
    <v>Image of Germany</v>
  </rv>
  <rv s="1">
    <fb>3.1</fb>
    <v>28</v>
  </rv>
  <rv s="0">
    <v>805306368</v>
    <v>Frank-Walter Steinmeier (President)</v>
    <v>a6d595f9-116c-57de-2b35-48e9bde9f83d</v>
    <v>en-NZ</v>
    <v>Generic</v>
  </rv>
  <rv s="3">
    <v>18</v>
  </rv>
  <rv s="4">
    <v>https://www.bing.com/search?q=germany&amp;form=skydnc</v>
    <v>Learn more on Bing</v>
  </rv>
  <rv s="1">
    <fb>80.892682926829295</fb>
    <v>28</v>
  </rv>
  <rv s="1">
    <fb>2098173930000</fb>
    <v>30</v>
  </rv>
  <rv s="1">
    <fb>9.99</fb>
    <v>29</v>
  </rv>
  <rv s="3">
    <v>19</v>
  </rv>
  <rv s="1">
    <fb>0.12528421940000001</fb>
    <v>23</v>
  </rv>
  <rv s="1">
    <fb>4.2488000000000001</fb>
    <v>25</v>
  </rv>
  <rv s="1">
    <fb>84079811</fb>
    <v>24</v>
  </rv>
  <rv s="1">
    <fb>0.22800000000000001</fb>
    <v>23</v>
  </rv>
  <rv s="1">
    <fb>0.24600000000000002</fb>
    <v>23</v>
  </rv>
  <rv s="1">
    <fb>0.39600000000000002</fb>
    <v>23</v>
  </rv>
  <rv s="1">
    <fb>2.8999999999999998E-2</fb>
    <v>23</v>
  </rv>
  <rv s="1">
    <fb>7.5999999999999998E-2</fb>
    <v>23</v>
  </rv>
  <rv s="1">
    <fb>0.128</fb>
    <v>23</v>
  </rv>
  <rv s="1">
    <fb>0.17100000000000001</fb>
    <v>23</v>
  </rv>
  <rv s="1">
    <fb>0.60811000823974604</fb>
    <v>23</v>
  </rv>
  <rv s="0">
    <v>536870912</v>
    <v>Baden-Württemberg</v>
    <v>e4767d1d-15fd-a8bd-1fcd-f8214d3c189f</v>
    <v>en-NZ</v>
    <v>Map</v>
  </rv>
  <rv s="0">
    <v>536870912</v>
    <v>Bavaria</v>
    <v>e4f7e69f-e1bc-189a-d23d-b2ecee6a88d5</v>
    <v>en-NZ</v>
    <v>Map</v>
  </rv>
  <rv s="0">
    <v>536870912</v>
    <v>Bremen</v>
    <v>70a6262d-6ded-6a1a-8a3d-e24538d50a05</v>
    <v>en-NZ</v>
    <v>Map</v>
  </rv>
  <rv s="0">
    <v>536870912</v>
    <v>Hamburg</v>
    <v>0937ec8c-54f7-94c7-d7b8-0ea8c6cfce6f</v>
    <v>en-NZ</v>
    <v>Map</v>
  </rv>
  <rv s="0">
    <v>536870912</v>
    <v>Mecklenburg-Vorpommern</v>
    <v>b0adc1b4-6fe2-3ad0-81e1-78c9ba53cedb</v>
    <v>en-NZ</v>
    <v>Map</v>
  </rv>
  <rv s="0">
    <v>536870912</v>
    <v>Lower Saxony</v>
    <v>c91589e2-9db8-e9f2-b60d-1000c3502bc2</v>
    <v>en-NZ</v>
    <v>Map</v>
  </rv>
  <rv s="0">
    <v>536870912</v>
    <v>North Rhine-Westphalia</v>
    <v>7192ac29-308b-9018-2da7-1d16b5afb233</v>
    <v>en-NZ</v>
    <v>Map</v>
  </rv>
  <rv s="0">
    <v>536870912</v>
    <v>Rhineland-Palatinate</v>
    <v>b2634da1-26f3-4709-d63d-9f9489a33d9c</v>
    <v>en-NZ</v>
    <v>Map</v>
  </rv>
  <rv s="0">
    <v>536870912</v>
    <v>Saarland</v>
    <v>077b3058-0078-d492-aee0-52b8d21ee39e</v>
    <v>en-NZ</v>
    <v>Map</v>
  </rv>
  <rv s="0">
    <v>536870912</v>
    <v>Saxony</v>
    <v>db04ed86-d227-952f-dbae-2881e92d2d0a</v>
    <v>en-NZ</v>
    <v>Map</v>
  </rv>
  <rv s="0">
    <v>536870912</v>
    <v>Saxony-Anhalt</v>
    <v>6af91c75-020d-7d63-0e2d-ab73f9f73280</v>
    <v>en-NZ</v>
    <v>Map</v>
  </rv>
  <rv s="0">
    <v>536870912</v>
    <v>Schleswig-Holstein</v>
    <v>6dde426c-96c7-18bd-f4e1-b41b7575557a</v>
    <v>en-NZ</v>
    <v>Map</v>
  </rv>
  <rv s="0">
    <v>536870912</v>
    <v>Brandenburg</v>
    <v>c841173c-24ae-1249-8be1-c2ff2ec02111</v>
    <v>en-NZ</v>
    <v>Map</v>
  </rv>
  <rv s="0">
    <v>536870912</v>
    <v>Hesse</v>
    <v>90fbe078-3753-40db-ff12-40aa58e76c5f</v>
    <v>en-NZ</v>
    <v>Map</v>
  </rv>
  <rv s="3">
    <v>20</v>
  </rv>
  <rv s="1">
    <fb>0.11505903952014901</fb>
    <v>23</v>
  </rv>
  <rv s="3">
    <v>21</v>
  </rv>
  <rv s="1">
    <fb>0.48799999999999999</fb>
    <v>23</v>
  </rv>
  <rv s="1">
    <fb>3.0429999828338602E-2</fb>
    <v>31</v>
  </rv>
  <rv s="1">
    <fb>64324835</fb>
    <v>24</v>
  </rv>
  <rv s="5">
    <v>#VALUE!</v>
    <v>en-NZ</v>
    <v>75c62d8e-1449-4e4d-b188-d9e88f878dd9</v>
    <v>536870912</v>
    <v>1</v>
    <v>61</v>
    <v>17</v>
    <v>Germany</v>
    <v>19</v>
    <v>20</v>
    <v>Map</v>
    <v>21</v>
    <v>62</v>
    <v>DE</v>
    <v>367</v>
    <v>368</v>
    <v>369</v>
    <v>370</v>
    <v>371</v>
    <v>372</v>
    <v>373</v>
    <v>374</v>
    <v>375</v>
    <v>EUR</v>
    <v>Germany, officially the Federal Republic of Germany, is a country in the western region of Central Europe. It is the second-most populous country in Europe after Russia, and the most populous member state of the European Union. Germany is ...</v>
    <v>376</v>
    <v>377</v>
    <v>378</v>
    <v>379</v>
    <v>380</v>
    <v>381</v>
    <v>382</v>
    <v>383</v>
    <v>384</v>
    <v>385</v>
    <v>372</v>
    <v>387</v>
    <v>388</v>
    <v>389</v>
    <v>390</v>
    <v>342</v>
    <v>391</v>
    <v>Germany</v>
    <v>National Anthem of Germany</v>
    <v>392</v>
    <v>Bundesrepublik Deutschland</v>
    <v>393</v>
    <v>394</v>
    <v>395</v>
    <v>396</v>
    <v>397</v>
    <v>398</v>
    <v>399</v>
    <v>400</v>
    <v>401</v>
    <v>402</v>
    <v>403</v>
    <v>418</v>
    <v>419</v>
    <v>420</v>
    <v>421</v>
    <v>422</v>
    <v>Germany</v>
    <v>423</v>
    <v>mdp/vdpid/94</v>
  </rv>
  <rv s="0">
    <v>536870912</v>
    <v>France</v>
    <v>c7bfe2de-4f82-e23c-ae42-8544b5b5c0ea</v>
    <v>en-NZ</v>
    <v>Map</v>
  </rv>
  <rv s="1">
    <fb>0.524475441661716</fb>
    <v>23</v>
  </rv>
  <rv s="1">
    <fb>643801</fb>
    <v>24</v>
  </rv>
  <rv s="1">
    <fb>307000</fb>
    <v>24</v>
  </rv>
  <rv s="1">
    <fb>11.3</fb>
    <v>25</v>
  </rv>
  <rv s="1">
    <fb>33</fb>
    <v>26</v>
  </rv>
  <rv s="0">
    <v>536870912</v>
    <v>Paris</v>
    <v>85584d24-2116-5b98-89f9-5714db931ac6</v>
    <v>en-NZ</v>
    <v>Map</v>
  </rv>
  <rv s="1">
    <fb>303275.56800000003</fb>
    <v>24</v>
  </rv>
  <rv s="1">
    <fb>110.04856675289</fb>
    <v>27</v>
  </rv>
  <rv s="1">
    <fb>1.1082549228829199E-2</fb>
    <v>23</v>
  </rv>
  <rv s="1">
    <fb>6939.5214736692897</fb>
    <v>24</v>
  </rv>
  <rv s="1">
    <fb>1.88</fb>
    <v>25</v>
  </rv>
  <rv s="1">
    <fb>0.31233278442262596</fb>
    <v>23</v>
  </rv>
  <rv s="1">
    <fb>46.487970872236403</fb>
    <v>28</v>
  </rv>
  <rv s="1">
    <fb>2715518274227.4502</fb>
    <v>30</v>
  </rv>
  <rv s="1">
    <fb>1.0251076000000001</fb>
    <v>23</v>
  </rv>
  <rv s="1">
    <fb>0.65629000000000004</fb>
    <v>23</v>
  </rv>
  <rv s="2">
    <v>6</v>
    <v>21</v>
    <v>64</v>
    <v>7</v>
    <v>0</v>
    <v>Image of France</v>
  </rv>
  <rv s="1">
    <fb>3.4</fb>
    <v>28</v>
  </rv>
  <rv s="0">
    <v>805306368</v>
    <v>Emmanuel Macron (President)</v>
    <v>35be5a56-7a78-6352-b158-60da8f84c858</v>
    <v>en-NZ</v>
    <v>Generic</v>
  </rv>
  <rv s="0">
    <v>805306368</v>
    <v>Élisabeth Borne (Prime minister)</v>
    <v>c29b2cc1-1c10-86a9-30a2-9ab14a3d6e89</v>
    <v>en-NZ</v>
    <v>Generic</v>
  </rv>
  <rv s="3">
    <v>22</v>
  </rv>
  <rv s="4">
    <v>https://www.bing.com/search?q=france&amp;form=skydnc</v>
    <v>Learn more on Bing</v>
  </rv>
  <rv s="1">
    <fb>82.526829268292701</fb>
    <v>28</v>
  </rv>
  <rv s="1">
    <fb>2365950236659.3599</fb>
    <v>30</v>
  </rv>
  <rv s="1">
    <fb>8</fb>
    <v>28</v>
  </rv>
  <rv s="1">
    <fb>11.16</fb>
    <v>29</v>
  </rv>
  <rv s="3">
    <v>23</v>
  </rv>
  <rv s="1">
    <fb>6.7968269799999995E-2</fb>
    <v>23</v>
  </rv>
  <rv s="1">
    <fb>3.2671999999999999</fb>
    <v>25</v>
  </rv>
  <rv s="1">
    <fb>67935660</fb>
    <v>24</v>
  </rv>
  <rv s="1">
    <fb>0.21899999999999997</fb>
    <v>23</v>
  </rv>
  <rv s="1">
    <fb>0.25800000000000001</fb>
    <v>23</v>
  </rv>
  <rv s="1">
    <fb>0.4</fb>
    <v>23</v>
  </rv>
  <rv s="1">
    <fb>3.2000000000000001E-2</fb>
    <v>23</v>
  </rv>
  <rv s="1">
    <fb>8.1000000000000003E-2</fb>
    <v>23</v>
  </rv>
  <rv s="1">
    <fb>0.13</fb>
    <v>23</v>
  </rv>
  <rv s="1">
    <fb>0.16899999999999998</fb>
    <v>23</v>
  </rv>
  <rv s="1">
    <fb>0.55125999450683605</fb>
    <v>23</v>
  </rv>
  <rv s="0">
    <v>536870912</v>
    <v>Brittany</v>
    <v>809fb739-638d-2499-95bd-c8e5b10153ee</v>
    <v>en-NZ</v>
    <v>Map</v>
  </rv>
  <rv s="0">
    <v>536870912</v>
    <v>Centre-Val de Loire</v>
    <v>6aafd8c4-aba3-0388-62a3-d302e77f40c4</v>
    <v>en-NZ</v>
    <v>Map</v>
  </rv>
  <rv s="0">
    <v>536870912</v>
    <v>Corsica</v>
    <v>7dae6ff4-03ba-2162-da4b-d4cf544ad43f</v>
    <v>en-NZ</v>
    <v>Map</v>
  </rv>
  <rv s="0">
    <v>536870912</v>
    <v>Île-de-France</v>
    <v>ba200862-fc37-6d22-3434-c6e709faa507</v>
    <v>en-NZ</v>
    <v>Map</v>
  </rv>
  <rv s="0">
    <v>536870912</v>
    <v>Pays de la Loire</v>
    <v>a6129a88-a4cd-2b75-1a35-f5d0639f17ae</v>
    <v>en-NZ</v>
    <v>Map</v>
  </rv>
  <rv s="0">
    <v>536870912</v>
    <v>Provence-Alpes-Côte d'Azur</v>
    <v>66cd1ae3-f633-45f9-93bd-73ca67bffb25</v>
    <v>en-NZ</v>
    <v>Map</v>
  </rv>
  <rv s="0">
    <v>536870912</v>
    <v>Guadeloupe</v>
    <v>56b80aaa-d840-1a73-13ba-70eb9b61a642</v>
    <v>en-NZ</v>
    <v>Map</v>
  </rv>
  <rv s="0">
    <v>536870912</v>
    <v>French Guiana</v>
    <v>328feb88-20d1-8674-1574-3ce8cc0bc9e9</v>
    <v>en-NZ</v>
    <v>Map</v>
  </rv>
  <rv s="0">
    <v>536870912</v>
    <v>Martinique</v>
    <v>f245adef-ee09-9352-e265-2a287e5eadbe</v>
    <v>en-NZ</v>
    <v>Map</v>
  </rv>
  <rv s="0">
    <v>536870912</v>
    <v>Mayotte</v>
    <v>545cc8bc-c211-076d-ee26-d2ff955eb394</v>
    <v>en-NZ</v>
    <v>Map</v>
  </rv>
  <rv s="0">
    <v>536870912</v>
    <v>Réunion</v>
    <v>7d1fa0b0-e3d7-d903-d64d-489c03fd0a75</v>
    <v>en-NZ</v>
    <v>Map</v>
  </rv>
  <rv s="0">
    <v>536870912</v>
    <v>French Polynesia</v>
    <v>340e15d5-6b74-8497-bbfa-4c1f323f5483</v>
    <v>en-NZ</v>
    <v>Map</v>
  </rv>
  <rv s="0">
    <v>536870912</v>
    <v>French Southern and Antarctic Lands</v>
    <v>b9d52319-44ee-bf16-d95f-72397f26ce4a</v>
    <v>en-NZ</v>
    <v>Map</v>
  </rv>
  <rv s="0">
    <v>536870912</v>
    <v>New Caledonia</v>
    <v>25b2aeab-b390-d01e-1f7f-90be767bd899</v>
    <v>en-NZ</v>
    <v>Map</v>
  </rv>
  <rv s="0">
    <v>536870912</v>
    <v>Saint Barthélemy</v>
    <v>5c5081a9-306e-4f05-73a2-32b95a4b8600</v>
    <v>en-NZ</v>
    <v>Map</v>
  </rv>
  <rv s="0">
    <v>536870912</v>
    <v>Collectivity of Saint Martin</v>
    <v>281a8fb2-1b63-4320-5d31-8f0fb46c4f1a</v>
    <v>en-NZ</v>
    <v>Map</v>
  </rv>
  <rv s="0">
    <v>536870912</v>
    <v>Saint Pierre and Miquelon</v>
    <v>aa096cf4-a54e-cd44-7204-c28310ca40f4</v>
    <v>en-NZ</v>
    <v>Map</v>
  </rv>
  <rv s="0">
    <v>536870912</v>
    <v>Wallis and Futuna</v>
    <v>db8aa235-58e4-9e3d-8799-6839f3d35025</v>
    <v>en-NZ</v>
    <v>Map</v>
  </rv>
  <rv s="0">
    <v>536870912</v>
    <v>Grand Est</v>
    <v>e2f60e84-1701-6d84-e960-ba87138e3631</v>
    <v>en-NZ</v>
    <v>Map</v>
  </rv>
  <rv s="0">
    <v>536870912</v>
    <v>New Aquitaine</v>
    <v>7955f423-af31-d2e0-f045-b14668178865</v>
    <v>en-NZ</v>
    <v>Map</v>
  </rv>
  <rv s="0">
    <v>536870912</v>
    <v>Auvergne-Rhône-Alpes</v>
    <v>b53940d0-b739-faf5-78d1-93f189f878c9</v>
    <v>en-NZ</v>
    <v>Map</v>
  </rv>
  <rv s="0">
    <v>536870912</v>
    <v>Bourgogne-Franche-Comté</v>
    <v>4bc8dff1-8d72-5341-f405-63c7be8c6672</v>
    <v>en-NZ</v>
    <v>Map</v>
  </rv>
  <rv s="0">
    <v>536870912</v>
    <v>Occitania</v>
    <v>5105d172-dc70-689f-09ab-4163a747508a</v>
    <v>en-NZ</v>
    <v>Map</v>
  </rv>
  <rv s="0">
    <v>536870912</v>
    <v>Hauts-de-France</v>
    <v>4eb2d0b0-8845-48d0-9343-9ba3e7fe81a0</v>
    <v>en-NZ</v>
    <v>Map</v>
  </rv>
  <rv s="0">
    <v>536870912</v>
    <v>Clipperton Island</v>
    <v>15fb63fc-f501-7360-7d44-f26d1501209e</v>
    <v>en-NZ</v>
    <v>Map</v>
  </rv>
  <rv s="3">
    <v>24</v>
  </rv>
  <rv s="1">
    <fb>0.24229980509910898</fb>
    <v>23</v>
  </rv>
  <rv s="1">
    <fb>0.60699999999999998</fb>
    <v>23</v>
  </rv>
  <rv s="1">
    <fb>8.4270000457763714E-2</fb>
    <v>31</v>
  </rv>
  <rv s="1">
    <fb>54123364</fb>
    <v>24</v>
  </rv>
  <rv s="5">
    <v>#VALUE!</v>
    <v>en-NZ</v>
    <v>c7bfe2de-4f82-e23c-ae42-8544b5b5c0ea</v>
    <v>536870912</v>
    <v>1</v>
    <v>67</v>
    <v>17</v>
    <v>France</v>
    <v>19</v>
    <v>20</v>
    <v>Map</v>
    <v>21</v>
    <v>68</v>
    <v>FR</v>
    <v>426</v>
    <v>427</v>
    <v>428</v>
    <v>429</v>
    <v>430</v>
    <v>431</v>
    <v>432</v>
    <v>433</v>
    <v>434</v>
    <v>EUR</v>
    <v>France, officially the French Republic, is a country located primarily in Western Europe. It also includes overseas regions and territories in the Americas and the Atlantic, Pacific and Indian oceans, giving it one of the largest discontiguous ...</v>
    <v>435</v>
    <v>436</v>
    <v>437</v>
    <v>438</v>
    <v>380</v>
    <v>439</v>
    <v>440</v>
    <v>441</v>
    <v>442</v>
    <v>443</v>
    <v>431</v>
    <v>446</v>
    <v>447</v>
    <v>448</v>
    <v>449</v>
    <v>450</v>
    <v>451</v>
    <v>France</v>
    <v>La Marseillaise</v>
    <v>452</v>
    <v>République française</v>
    <v>453</v>
    <v>454</v>
    <v>455</v>
    <v>456</v>
    <v>457</v>
    <v>458</v>
    <v>459</v>
    <v>460</v>
    <v>461</v>
    <v>462</v>
    <v>463</v>
    <v>489</v>
    <v>490</v>
    <v>420</v>
    <v>491</v>
    <v>492</v>
    <v>France</v>
    <v>493</v>
    <v>mdp/vdpid/84</v>
  </rv>
  <rv s="0">
    <v>536870912</v>
    <v>China</v>
    <v>5fcc3d97-0cf2-94e5-6dad-cd70e387bd69</v>
    <v>en-NZ</v>
    <v>Map</v>
  </rv>
  <rv s="1">
    <fb>0.56212313103349798</fb>
    <v>23</v>
  </rv>
  <rv s="1">
    <fb>9596961</fb>
    <v>24</v>
  </rv>
  <rv s="1">
    <fb>2695000</fb>
    <v>24</v>
  </rv>
  <rv s="1">
    <fb>10.9</fb>
    <v>25</v>
  </rv>
  <rv s="1">
    <fb>86</fb>
    <v>26</v>
  </rv>
  <rv s="0">
    <v>536870912</v>
    <v>Beijing</v>
    <v>e43bc499-902a-5deb-aced-aa4a247e6822</v>
    <v>en-NZ</v>
    <v>Map</v>
  </rv>
  <rv s="1">
    <fb>9893037.9519999996</fb>
    <v>24</v>
  </rv>
  <rv s="1">
    <fb>125.083155733959</fb>
    <v>27</v>
  </rv>
  <rv s="1">
    <fb>2.8992357992594101E-2</fb>
    <v>23</v>
  </rv>
  <rv s="1">
    <fb>3927.0444999890101</fb>
    <v>24</v>
  </rv>
  <rv s="1">
    <fb>1.69</fb>
    <v>25</v>
  </rv>
  <rv s="1">
    <fb>0.22353941805732902</fb>
    <v>23</v>
  </rv>
  <rv s="1">
    <fb>87.670430768185398</fb>
    <v>28</v>
  </rv>
  <rv s="1">
    <fb>0.96</fb>
    <v>29</v>
  </rv>
  <rv s="1">
    <fb>19910000000000</fb>
    <v>30</v>
  </rv>
  <rv s="1">
    <fb>1.0022275</fb>
    <v>23</v>
  </rv>
  <rv s="1">
    <fb>0.50604439999999995</fb>
    <v>23</v>
  </rv>
  <rv s="2">
    <v>7</v>
    <v>21</v>
    <v>70</v>
    <v>7</v>
    <v>0</v>
    <v>Image of China</v>
  </rv>
  <rv s="1">
    <fb>7.4</fb>
    <v>28</v>
  </rv>
  <rv s="0">
    <v>536870912</v>
    <v>Shanghai</v>
    <v>29ece984-463e-6074-60e1-83f8c012ef70</v>
    <v>en-NZ</v>
    <v>Map</v>
  </rv>
  <rv s="0">
    <v>805306368</v>
    <v>Xi Jinping (President)</v>
    <v>cd954b68-481c-b388-8b3d-6c0081dc9adf</v>
    <v>en-NZ</v>
    <v>Generic</v>
  </rv>
  <rv s="0">
    <v>805306368</v>
    <v>Han Zheng (Vice president)</v>
    <v>e9aab0c7-cc9c-fc04-646c-f65aabe8bd9a</v>
    <v>en-NZ</v>
    <v>Generic</v>
  </rv>
  <rv s="0">
    <v>805306368</v>
    <v>Li Qiang (Premier)</v>
    <v>f0d727f0-3735-908f-e9a5-a6e2264d2e8e</v>
    <v>en-NZ</v>
    <v>Generic</v>
  </rv>
  <rv s="3">
    <v>25</v>
  </rv>
  <rv s="4">
    <v>https://www.bing.com/search?q=china&amp;form=skydnc</v>
    <v>Learn more on Bing</v>
  </rv>
  <rv s="1">
    <fb>76.959999999999994</fb>
    <v>28</v>
  </rv>
  <rv s="1">
    <fb>8515504380000</fb>
    <v>30</v>
  </rv>
  <rv s="1">
    <fb>29</fb>
    <v>28</v>
  </rv>
  <rv s="1">
    <fb>0.87</fb>
    <v>29</v>
  </rv>
  <rv s="3">
    <v>26</v>
  </rv>
  <rv s="1">
    <fb>0.32386296240000001</fb>
    <v>23</v>
  </rv>
  <rv s="1">
    <fb>1.9798</fb>
    <v>25</v>
  </rv>
  <rv s="1">
    <fb>1412175000</fb>
    <v>24</v>
  </rv>
  <rv s="1">
    <fb>0.222</fb>
    <v>23</v>
  </rv>
  <rv s="1">
    <fb>0.29299999999999998</fb>
    <v>23</v>
  </rv>
  <rv s="1">
    <fb>0.45299999999999996</fb>
    <v>23</v>
  </rv>
  <rv s="1">
    <fb>2.7000000000000003E-2</fb>
    <v>23</v>
  </rv>
  <rv s="1">
    <fb>6.5000000000000002E-2</fb>
    <v>23</v>
  </rv>
  <rv s="1">
    <fb>0.107</fb>
    <v>23</v>
  </rv>
  <rv s="1">
    <fb>0.67986999511718804</fb>
    <v>23</v>
  </rv>
  <rv s="0">
    <v>536870912</v>
    <v>Tianjin</v>
    <v>45fdbb85-8f7d-7f8b-dc59-7cb26189ef7d</v>
    <v>en-NZ</v>
    <v>Map</v>
  </rv>
  <rv s="0">
    <v>536870912</v>
    <v>Hebei</v>
    <v>268021ac-4731-f143-328a-f385a6b2f343</v>
    <v>en-NZ</v>
    <v>Map</v>
  </rv>
  <rv s="0">
    <v>536870912</v>
    <v>Shanxi</v>
    <v>075dd860-13e3-fb9e-dab0-6f2a22a59c5d</v>
    <v>en-NZ</v>
    <v>Map</v>
  </rv>
  <rv s="0">
    <v>536870912</v>
    <v>Inner Mongolia</v>
    <v>2c74fdb2-19bf-0f2d-f20d-13b21d6103e6</v>
    <v>en-NZ</v>
    <v>Map</v>
  </rv>
  <rv s="0">
    <v>536870912</v>
    <v>Liaoning</v>
    <v>50b9b45b-7555-8f4e-500a-81f90d66f392</v>
    <v>en-NZ</v>
    <v>Map</v>
  </rv>
  <rv s="0">
    <v>536870912</v>
    <v>Jilin</v>
    <v>20bba38c-89a4-7448-c64a-9ec85a4ba341</v>
    <v>en-NZ</v>
    <v>Map</v>
  </rv>
  <rv s="0">
    <v>536870912</v>
    <v>Heilongjiang</v>
    <v>a7c2e681-f80e-cae6-2ae7-fccb47f12008</v>
    <v>en-NZ</v>
    <v>Map</v>
  </rv>
  <rv s="0">
    <v>536870912</v>
    <v>Jiangsu</v>
    <v>c979b1db-2e4e-7b88-511f-1cd5a525053c</v>
    <v>en-NZ</v>
    <v>Map</v>
  </rv>
  <rv s="0">
    <v>536870912</v>
    <v>Zhejiang</v>
    <v>5464490d-3361-4945-967e-d8879b9c8415</v>
    <v>en-NZ</v>
    <v>Map</v>
  </rv>
  <rv s="0">
    <v>536870912</v>
    <v>Anhui</v>
    <v>7a26b7d2-0ec9-86cd-351a-a9f347c4b9cd</v>
    <v>en-NZ</v>
    <v>Map</v>
  </rv>
  <rv s="0">
    <v>536870912</v>
    <v>Fujian</v>
    <v>f7e228b4-20f3-6c06-f9d2-0e381cb472db</v>
    <v>en-NZ</v>
    <v>Map</v>
  </rv>
  <rv s="0">
    <v>536870912</v>
    <v>Jiangxi</v>
    <v>60bbd587-912f-cf97-4a3b-4e9236f59153</v>
    <v>en-NZ</v>
    <v>Map</v>
  </rv>
  <rv s="0">
    <v>536870912</v>
    <v>Shandong</v>
    <v>311c787d-5f0d-3960-4647-a0b3ee6bb863</v>
    <v>en-NZ</v>
    <v>Map</v>
  </rv>
  <rv s="0">
    <v>536870912</v>
    <v>Henan</v>
    <v>e1b3708c-e5d8-671a-5b9c-e74cf7d11971</v>
    <v>en-NZ</v>
    <v>Map</v>
  </rv>
  <rv s="0">
    <v>536870912</v>
    <v>Hubei</v>
    <v>03c5c53c-6c11-7737-b58a-31b9b73bce20</v>
    <v>en-NZ</v>
    <v>Map</v>
  </rv>
  <rv s="0">
    <v>536870912</v>
    <v>Hunan</v>
    <v>84852e67-826c-7232-5aec-3bd5a776c21b</v>
    <v>en-NZ</v>
    <v>Map</v>
  </rv>
  <rv s="0">
    <v>536870912</v>
    <v>Guangdong</v>
    <v>533d187e-5296-4200-eed8-55f3257c948f</v>
    <v>en-NZ</v>
    <v>Map</v>
  </rv>
  <rv s="0">
    <v>536870912</v>
    <v>Guangxi</v>
    <v>b2e2f034-494c-f814-7555-fa5d56071d6f</v>
    <v>en-NZ</v>
    <v>Map</v>
  </rv>
  <rv s="0">
    <v>536870912</v>
    <v>Hainan</v>
    <v>85cb11dd-f8f0-f5e0-35d3-42ce64c34e9e</v>
    <v>en-NZ</v>
    <v>Map</v>
  </rv>
  <rv s="0">
    <v>536870912</v>
    <v>Chongqing</v>
    <v>69bf0da4-4c0f-d795-e3d4-f2087fc9101e</v>
    <v>en-NZ</v>
    <v>Map</v>
  </rv>
  <rv s="0">
    <v>536870912</v>
    <v>Sichuan</v>
    <v>49bf1471-e0d6-011f-bb5b-edd67fea0a6f</v>
    <v>en-NZ</v>
    <v>Map</v>
  </rv>
  <rv s="0">
    <v>536870912</v>
    <v>Guizhou</v>
    <v>3025ec8b-299d-6131-4293-401f8dd1701e</v>
    <v>en-NZ</v>
    <v>Map</v>
  </rv>
  <rv s="0">
    <v>536870912</v>
    <v>Yunnan</v>
    <v>62345ab8-b0e6-d4c5-87b4-0e7a5b39c7dc</v>
    <v>en-NZ</v>
    <v>Map</v>
  </rv>
  <rv s="0">
    <v>536870912</v>
    <v>Hong Kong</v>
    <v>304df1d5-38ee-e835-eb2a-554caba5c30e</v>
    <v>en-NZ</v>
    <v>Map</v>
  </rv>
  <rv s="0">
    <v>536870912</v>
    <v>Tibet Autonomous Region</v>
    <v>47172d29-ddc9-3139-5851-4a08c8219822</v>
    <v>en-NZ</v>
    <v>Map</v>
  </rv>
  <rv s="0">
    <v>536870912</v>
    <v>Shaanxi</v>
    <v>2c52cd90-c486-5a30-6fdf-b777d9331efd</v>
    <v>en-NZ</v>
    <v>Map</v>
  </rv>
  <rv s="0">
    <v>536870912</v>
    <v>Gansu</v>
    <v>2bf7e5b1-3ba4-5943-77aa-7ac1cb9a0535</v>
    <v>en-NZ</v>
    <v>Map</v>
  </rv>
  <rv s="0">
    <v>536870912</v>
    <v>Qinghai</v>
    <v>c8ddeac2-af7f-8ee9-dbac-33f9f697d88c</v>
    <v>en-NZ</v>
    <v>Map</v>
  </rv>
  <rv s="0">
    <v>536870912</v>
    <v>Ningxia</v>
    <v>b9d307c1-70f4-a27f-6800-d624b3030236</v>
    <v>en-NZ</v>
    <v>Map</v>
  </rv>
  <rv s="0">
    <v>536870912</v>
    <v>Xinjiang</v>
    <v>8e7874f1-5a52-a168-5737-ced81488dfca</v>
    <v>en-NZ</v>
    <v>Map</v>
  </rv>
  <rv s="0">
    <v>536870912</v>
    <v>Macau</v>
    <v>d7203e23-120a-c7fd-485a-3fbcf88a3288</v>
    <v>en-NZ</v>
    <v>Map</v>
  </rv>
  <rv s="3">
    <v>27</v>
  </rv>
  <rv s="1">
    <fb>9.4193182022714303E-2</fb>
    <v>23</v>
  </rv>
  <rv s="3">
    <v>28</v>
  </rv>
  <rv s="1">
    <fb>0.59200000000000008</fb>
    <v>23</v>
  </rv>
  <rv s="1">
    <fb>4.3200001716613798E-2</fb>
    <v>31</v>
  </rv>
  <rv s="1">
    <fb>842933962</fb>
    <v>24</v>
  </rv>
  <rv s="5">
    <v>#VALUE!</v>
    <v>en-NZ</v>
    <v>5fcc3d97-0cf2-94e5-6dad-cd70e387bd69</v>
    <v>536870912</v>
    <v>1</v>
    <v>74</v>
    <v>17</v>
    <v>China</v>
    <v>19</v>
    <v>20</v>
    <v>Map</v>
    <v>21</v>
    <v>75</v>
    <v>CN</v>
    <v>496</v>
    <v>497</v>
    <v>498</v>
    <v>499</v>
    <v>500</v>
    <v>501</v>
    <v>502</v>
    <v>503</v>
    <v>504</v>
    <v>CNY</v>
    <v>China, officially the People's Republic of China, is a country in East Asia. It is the world's second-most-populous country, with a population exceeding 1.4 billion. China spans the equivalent of five time zones and borders fourteen countries by ...</v>
    <v>505</v>
    <v>506</v>
    <v>507</v>
    <v>508</v>
    <v>509</v>
    <v>510</v>
    <v>511</v>
    <v>512</v>
    <v>513</v>
    <v>514</v>
    <v>515</v>
    <v>519</v>
    <v>520</v>
    <v>521</v>
    <v>522</v>
    <v>523</v>
    <v>524</v>
    <v>China</v>
    <v>March of the Volunteers</v>
    <v>525</v>
    <v>中华人民共和国</v>
    <v>526</v>
    <v>527</v>
    <v>528</v>
    <v>529</v>
    <v>530</v>
    <v>531</v>
    <v>532</v>
    <v>533</v>
    <v>534</v>
    <v>41</v>
    <v>535</v>
    <v>567</v>
    <v>568</v>
    <v>569</v>
    <v>570</v>
    <v>571</v>
    <v>China</v>
    <v>572</v>
    <v>mdp/vdpid/45</v>
  </rv>
  <rv s="0">
    <v>536870912</v>
    <v>India</v>
    <v>85fa63d3-9596-adb9-b4eb-502273d84f56</v>
    <v>en-NZ</v>
    <v>Map</v>
  </rv>
  <rv s="1">
    <fb>0.60447196445568596</fb>
    <v>23</v>
  </rv>
  <rv s="1">
    <fb>3287263</fb>
    <v>24</v>
  </rv>
  <rv s="1">
    <fb>3031000</fb>
    <v>24</v>
  </rv>
  <rv s="1">
    <fb>17.856999999999999</fb>
    <v>25</v>
  </rv>
  <rv s="1">
    <fb>91</fb>
    <v>26</v>
  </rv>
  <rv s="0">
    <v>536870912</v>
    <v>New Delhi</v>
    <v>b474d3c7-a39a-d5ba-7426-18e00042f03e</v>
    <v>en-NZ</v>
    <v>Map</v>
  </rv>
  <rv s="1">
    <fb>2407671.5260000001</fb>
    <v>24</v>
  </rv>
  <rv s="1">
    <fb>180.43581241118</fb>
    <v>27</v>
  </rv>
  <rv s="1">
    <fb>7.6596947427925291E-2</fb>
    <v>23</v>
  </rv>
  <rv s="1">
    <fb>804.51422808927896</fb>
    <v>24</v>
  </rv>
  <rv s="1">
    <fb>2.222</fb>
    <v>25</v>
  </rv>
  <rv s="1">
    <fb>0.23833121474746</fb>
    <v>23</v>
  </rv>
  <rv s="1">
    <fb>73.576979087800794</fb>
    <v>28</v>
  </rv>
  <rv s="1">
    <fb>0.97</fb>
    <v>29</v>
  </rv>
  <rv s="1">
    <fb>2611000000000.0098</fb>
    <v>30</v>
  </rv>
  <rv s="1">
    <fb>1.1295785999999999</fb>
    <v>23</v>
  </rv>
  <rv s="1">
    <fb>0.28060550000000001</fb>
    <v>23</v>
  </rv>
  <rv s="2">
    <v>8</v>
    <v>21</v>
    <v>77</v>
    <v>7</v>
    <v>0</v>
    <v>Image of India</v>
  </rv>
  <rv s="1">
    <fb>29.9</fb>
    <v>28</v>
  </rv>
  <rv s="0">
    <v>536870912</v>
    <v>Mumbai</v>
    <v>fbbc8d69-667a-e1ff-34bf-e524be01025d</v>
    <v>en-NZ</v>
    <v>Map</v>
  </rv>
  <rv s="0">
    <v>805306368</v>
    <v>Droupadi Murmu (President)</v>
    <v>adde4ff7-2867-52d2-5cee-2e1eb72876cd</v>
    <v>en-NZ</v>
    <v>Generic</v>
  </rv>
  <rv s="0">
    <v>805306368</v>
    <v>Jagdeep Dhankhar (Vice president)</v>
    <v>cfa2e8c7-64e1-e81b-7e51-6da604f190d6</v>
    <v>en-NZ</v>
    <v>Generic</v>
  </rv>
  <rv s="0">
    <v>805306368</v>
    <v>Narendra Modi (Prime minister)</v>
    <v>04fee623-e9bd-ee4b-f30d-cad3c29199e4</v>
    <v>en-NZ</v>
    <v>Generic</v>
  </rv>
  <rv s="3">
    <v>29</v>
  </rv>
  <rv s="4">
    <v>https://www.bing.com/search?q=india&amp;form=skydnc</v>
    <v>Learn more on Bing</v>
  </rv>
  <rv s="1">
    <fb>69.415999999999997</fb>
    <v>28</v>
  </rv>
  <rv s="1">
    <fb>2179781240000</fb>
    <v>30</v>
  </rv>
  <rv s="1">
    <fb>145</fb>
    <v>28</v>
  </rv>
  <rv s="1">
    <fb>0.3</fb>
    <v>29</v>
  </rv>
  <rv s="3">
    <v>30</v>
  </rv>
  <rv s="1">
    <fb>0.65060906480000003</fb>
    <v>23</v>
  </rv>
  <rv s="1">
    <fb>0.85709999999999997</fb>
    <v>25</v>
  </rv>
  <rv s="1">
    <fb>1417173173</fb>
    <v>24</v>
  </rv>
  <rv s="1">
    <fb>0.20300000000000001</fb>
    <v>23</v>
  </rv>
  <rv s="1">
    <fb>0.317</fb>
    <v>23</v>
  </rv>
  <rv s="1">
    <fb>0.46200000000000002</fb>
    <v>23</v>
  </rv>
  <rv s="1">
    <fb>3.3000000000000002E-2</fb>
    <v>23</v>
  </rv>
  <rv s="1">
    <fb>7.6999999999999999E-2</fb>
    <v>23</v>
  </rv>
  <rv s="1">
    <fb>0.111</fb>
    <v>23</v>
  </rv>
  <rv s="1">
    <fb>0.14699999999999999</fb>
    <v>23</v>
  </rv>
  <rv s="1">
    <fb>0.49292999267578097</fb>
    <v>23</v>
  </rv>
  <rv s="0">
    <v>536870912</v>
    <v>Arunachal Pradesh</v>
    <v>c2da5cc2-b1a0-f17a-707d-e5067136b9e9</v>
    <v>en-NZ</v>
    <v>Map</v>
  </rv>
  <rv s="0">
    <v>536870912</v>
    <v>Assam</v>
    <v>a9d4e5df-f559-c28f-dc41-7c72a82dfaf7</v>
    <v>en-NZ</v>
    <v>Map</v>
  </rv>
  <rv s="0">
    <v>536870912</v>
    <v>Bihar</v>
    <v>e402c108-ade8-40dd-b6d7-f36882e8e3e3</v>
    <v>en-NZ</v>
    <v>Map</v>
  </rv>
  <rv s="0">
    <v>536870912</v>
    <v>Chhattisgarh</v>
    <v>91e8d1d3-b929-8697-13f5-91241ae0d1b6</v>
    <v>en-NZ</v>
    <v>Map</v>
  </rv>
  <rv s="0">
    <v>536870912</v>
    <v>Goa</v>
    <v>d9bda1c6-a2c4-994c-5335-195386cef40a</v>
    <v>en-NZ</v>
    <v>Map</v>
  </rv>
  <rv s="0">
    <v>536870912</v>
    <v>Gujarat</v>
    <v>c70b768e-21ab-4f53-a356-564e8da2291e</v>
    <v>en-NZ</v>
    <v>Map</v>
  </rv>
  <rv s="0">
    <v>536870912</v>
    <v>Haryana</v>
    <v>f50b36c9-0e06-9b0a-b657-100ebb295bb1</v>
    <v>en-NZ</v>
    <v>Map</v>
  </rv>
  <rv s="0">
    <v>536870912</v>
    <v>Himachal Pradesh</v>
    <v>0e213229-adc2-378d-f093-949050fffa34</v>
    <v>en-NZ</v>
    <v>Map</v>
  </rv>
  <rv s="0">
    <v>536870912</v>
    <v>Jharkhand</v>
    <v>9cf33868-3d76-c243-1cd3-91dda44b77e3</v>
    <v>en-NZ</v>
    <v>Map</v>
  </rv>
  <rv s="0">
    <v>536870912</v>
    <v>Karnataka</v>
    <v>216903eb-bbc1-497e-b914-8eb69db6f747</v>
    <v>en-NZ</v>
    <v>Map</v>
  </rv>
  <rv s="0">
    <v>536870912</v>
    <v>Kerala</v>
    <v>9d932c0c-d3e6-abbd-5274-6b53036ca764</v>
    <v>en-NZ</v>
    <v>Map</v>
  </rv>
  <rv s="0">
    <v>536870912</v>
    <v>Madhya Pradesh</v>
    <v>bcbcd891-852b-6dac-1671-8d00b9eae5ea</v>
    <v>en-NZ</v>
    <v>Map</v>
  </rv>
  <rv s="0">
    <v>536870912</v>
    <v>Maharashtra</v>
    <v>8e20e4dc-1423-75a9-a049-5e500370aafa</v>
    <v>en-NZ</v>
    <v>Map</v>
  </rv>
  <rv s="0">
    <v>536870912</v>
    <v>Manipur</v>
    <v>774dc6a3-56a4-d8f3-26d2-6e2536af50a5</v>
    <v>en-NZ</v>
    <v>Map</v>
  </rv>
  <rv s="0">
    <v>536870912</v>
    <v>Meghalaya</v>
    <v>b317786c-1e28-16cc-03ca-835f315a094d</v>
    <v>en-NZ</v>
    <v>Map</v>
  </rv>
  <rv s="0">
    <v>536870912</v>
    <v>Mizoram</v>
    <v>a1dcfd92-e2ab-1111-48a2-8c885ebd1155</v>
    <v>en-NZ</v>
    <v>Map</v>
  </rv>
  <rv s="0">
    <v>536870912</v>
    <v>Nagaland</v>
    <v>9097c945-eb0e-f294-cb7f-43ad572c6903</v>
    <v>en-NZ</v>
    <v>Map</v>
  </rv>
  <rv s="0">
    <v>536870912</v>
    <v>Odisha</v>
    <v>becca699-9820-c027-8e14-b5840348a600</v>
    <v>en-NZ</v>
    <v>Map</v>
  </rv>
  <rv s="0">
    <v>536870912</v>
    <v>Punjab</v>
    <v>d98d08e1-818e-a7ba-30a5-4637a11eec3e</v>
    <v>en-NZ</v>
    <v>Map</v>
  </rv>
  <rv s="0">
    <v>536870912</v>
    <v>Rajasthan</v>
    <v>58d414c6-9557-d15b-60ff-52f256e32345</v>
    <v>en-NZ</v>
    <v>Map</v>
  </rv>
  <rv s="0">
    <v>536870912</v>
    <v>Sikkim</v>
    <v>aa8e9a23-8c5b-d667-7f28-62e9ce93f9bd</v>
    <v>en-NZ</v>
    <v>Map</v>
  </rv>
  <rv s="0">
    <v>536870912</v>
    <v>Tamil Nadu</v>
    <v>6e3e5a82-8737-a613-1d99-0b4d68370109</v>
    <v>en-NZ</v>
    <v>Map</v>
  </rv>
  <rv s="0">
    <v>536870912</v>
    <v>Tripura</v>
    <v>a7fa8608-5e0d-f0d4-37a2-b87e3fe2b039</v>
    <v>en-NZ</v>
    <v>Map</v>
  </rv>
  <rv s="0">
    <v>536870912</v>
    <v>Uttar Pradesh</v>
    <v>f624b656-1585-9836-7a98-128016c67d52</v>
    <v>en-NZ</v>
    <v>Map</v>
  </rv>
  <rv s="0">
    <v>536870912</v>
    <v>Uttarakhand</v>
    <v>41a39bbc-6b82-df10-b345-3afffff3985d</v>
    <v>en-NZ</v>
    <v>Map</v>
  </rv>
  <rv s="0">
    <v>536870912</v>
    <v>West Bengal</v>
    <v>067d886f-4d7d-8889-c8c7-d54e2dbc1cb8</v>
    <v>en-NZ</v>
    <v>Map</v>
  </rv>
  <rv s="0">
    <v>536870912</v>
    <v>Andaman and Nicobar Islands</v>
    <v>0543bce3-574a-8949-ac01-944cd0418886</v>
    <v>en-NZ</v>
    <v>Map</v>
  </rv>
  <rv s="0">
    <v>536870912</v>
    <v>Chandigarh</v>
    <v>10beaf9e-bdab-00b9-8037-79ffe16cf357</v>
    <v>en-NZ</v>
    <v>Map</v>
  </rv>
  <rv s="0">
    <v>536870912</v>
    <v>Lakshadweep</v>
    <v>90dcf823-b8a7-5ca7-11dd-dcf29ea357f2</v>
    <v>en-NZ</v>
    <v>Map</v>
  </rv>
  <rv s="0">
    <v>536870912</v>
    <v>Delhi</v>
    <v>275e8ab8-7bd0-4633-9c89-0133be92e587</v>
    <v>en-NZ</v>
    <v>Map</v>
  </rv>
  <rv s="0">
    <v>536870912</v>
    <v>Puducherry</v>
    <v>6e0dc6cc-da9d-7f4a-75a8-85997485edfd</v>
    <v>en-NZ</v>
    <v>Map</v>
  </rv>
  <rv s="0">
    <v>536870912</v>
    <v>Telangana</v>
    <v>19abdc7d-29ea-4ed5-99d8-3a1d7bc90b05</v>
    <v>en-NZ</v>
    <v>Map</v>
  </rv>
  <rv s="0">
    <v>536870912</v>
    <v>Andhra Pradesh</v>
    <v>9e3a52bb-38ae-c817-5cd2-7a8dd2a4c0e5</v>
    <v>en-NZ</v>
    <v>Map</v>
  </rv>
  <rv s="0">
    <v>536870912</v>
    <v>Ladakh</v>
    <v>a7a84d3a-9c83-e85a-7347-73d712e71fe2</v>
    <v>en-NZ</v>
    <v>Map</v>
  </rv>
  <rv s="3">
    <v>31</v>
  </rv>
  <rv s="1">
    <fb>0.111799218352875</fb>
    <v>23</v>
  </rv>
  <rv s="3">
    <v>32</v>
  </rv>
  <rv s="1">
    <fb>0.49700000000000005</fb>
    <v>23</v>
  </rv>
  <rv s="1">
    <fb>5.35500001907349E-2</fb>
    <v>31</v>
  </rv>
  <rv s="1">
    <fb>471031528</fb>
    <v>24</v>
  </rv>
  <rv s="5">
    <v>#VALUE!</v>
    <v>en-NZ</v>
    <v>85fa63d3-9596-adb9-b4eb-502273d84f56</v>
    <v>536870912</v>
    <v>1</v>
    <v>81</v>
    <v>17</v>
    <v>India</v>
    <v>19</v>
    <v>20</v>
    <v>Map</v>
    <v>21</v>
    <v>82</v>
    <v>IN</v>
    <v>575</v>
    <v>576</v>
    <v>577</v>
    <v>578</v>
    <v>579</v>
    <v>580</v>
    <v>581</v>
    <v>582</v>
    <v>583</v>
    <v>INR</v>
    <v>India, officially the Republic of India, is a country in South Asia. It is the seventh-largest country by area; the most populous country as of June 2023; and from the time of its independence in 1947, the world's most populous democracy. ...</v>
    <v>584</v>
    <v>585</v>
    <v>586</v>
    <v>587</v>
    <v>588</v>
    <v>589</v>
    <v>590</v>
    <v>591</v>
    <v>592</v>
    <v>593</v>
    <v>594</v>
    <v>598</v>
    <v>599</v>
    <v>600</v>
    <v>601</v>
    <v>602</v>
    <v>603</v>
    <v>India</v>
    <v>Jana Gana Mana</v>
    <v>604</v>
    <v>भारत गणराज्य</v>
    <v>605</v>
    <v>606</v>
    <v>607</v>
    <v>608</v>
    <v>609</v>
    <v>610</v>
    <v>611</v>
    <v>612</v>
    <v>613</v>
    <v>614</v>
    <v>615</v>
    <v>650</v>
    <v>651</v>
    <v>652</v>
    <v>653</v>
    <v>654</v>
    <v>India</v>
    <v>655</v>
    <v>mdp/vdpid/113</v>
  </rv>
  <rv s="0">
    <v>536870912</v>
    <v>Australia</v>
    <v>06de2191-243d-a83f-6990-2eb1c7f3382a</v>
    <v>en-NZ</v>
    <v>Map</v>
  </rv>
  <rv s="1">
    <fb>0.48241944248714902</fb>
    <v>23</v>
  </rv>
  <rv s="1">
    <fb>7692024</fb>
    <v>24</v>
  </rv>
  <rv s="1">
    <fb>58000</fb>
    <v>24</v>
  </rv>
  <rv s="1">
    <fb>12.6</fb>
    <v>25</v>
  </rv>
  <rv s="1">
    <fb>61</fb>
    <v>26</v>
  </rv>
  <rv s="0">
    <v>536870912</v>
    <v>Canberra</v>
    <v>59ab58e3-2f00-9175-e7b8-76d910040855</v>
    <v>en-NZ</v>
    <v>Map</v>
  </rv>
  <rv s="1">
    <fb>375907.837</fb>
    <v>24</v>
  </rv>
  <rv s="1">
    <fb>119.797086368366</fb>
    <v>27</v>
  </rv>
  <rv s="1">
    <fb>1.61076787290379E-2</fb>
    <v>23</v>
  </rv>
  <rv s="1">
    <fb>10071.3989785006</fb>
    <v>24</v>
  </rv>
  <rv s="1">
    <fb>1.74</fb>
    <v>25</v>
  </rv>
  <rv s="1">
    <fb>0.16258278059599401</fb>
    <v>23</v>
  </rv>
  <rv s="1">
    <fb>89.625630110237395</fb>
    <v>28</v>
  </rv>
  <rv s="1">
    <fb>0.93</fb>
    <v>29</v>
  </rv>
  <rv s="1">
    <fb>1392680589329.1399</fb>
    <v>30</v>
  </rv>
  <rv s="1">
    <fb>1.0033898000000001</fb>
    <v>23</v>
  </rv>
  <rv s="1">
    <fb>1.1314216000000001</fb>
    <v>23</v>
  </rv>
  <rv s="2">
    <v>9</v>
    <v>21</v>
    <v>84</v>
    <v>7</v>
    <v>0</v>
    <v>Image of Australia</v>
  </rv>
  <rv s="0">
    <v>536870912</v>
    <v>Sydney</v>
    <v>3ecec2e8-2993-42e7-7299-f693bbe3b9b9</v>
    <v>en-NZ</v>
    <v>Map</v>
  </rv>
  <rv s="0">
    <v>805306368</v>
    <v>Anthony Albanese (Prime minister)</v>
    <v>00f8b947-2f64-9828-df4d-5993583bdbe4</v>
    <v>en-NZ</v>
    <v>Generic</v>
  </rv>
  <rv s="3">
    <v>33</v>
  </rv>
  <rv s="4">
    <v>https://www.bing.com/search?q=australia&amp;form=skydnc</v>
    <v>Learn more on Bing</v>
  </rv>
  <rv s="1">
    <fb>82.748780487804893</fb>
    <v>28</v>
  </rv>
  <rv s="1">
    <fb>1487598500000</fb>
    <v>30</v>
  </rv>
  <rv s="1">
    <fb>6</fb>
    <v>28</v>
  </rv>
  <rv s="1">
    <fb>13.59</fb>
    <v>29</v>
  </rv>
  <rv s="1">
    <fb>0.19558295019999999</fb>
    <v>23</v>
  </rv>
  <rv s="1">
    <fb>3.6778</fb>
    <v>25</v>
  </rv>
  <rv s="1">
    <fb>25978935</fb>
    <v>24</v>
  </rv>
  <rv s="1">
    <fb>0.221</fb>
    <v>23</v>
  </rv>
  <rv s="1">
    <fb>0.27</fb>
    <v>23</v>
  </rv>
  <rv s="1">
    <fb>7.400000000000001E-2</fb>
    <v>23</v>
  </rv>
  <rv s="1">
    <fb>0.122</fb>
    <v>23</v>
  </rv>
  <rv s="1">
    <fb>0.161</fb>
    <v>23</v>
  </rv>
  <rv s="1">
    <fb>0.65517997741699208</fb>
    <v>23</v>
  </rv>
  <rv s="0">
    <v>536870912</v>
    <v>Australian Capital Territory</v>
    <v>c296eb2e-2c1a-16bf-bc37-164541ce7365</v>
    <v>en-NZ</v>
    <v>Map</v>
  </rv>
  <rv s="0">
    <v>536870912</v>
    <v>New South Wales</v>
    <v>9143b1e4-782f-52c3-0f4a-cea5eaf6f36a</v>
    <v>en-NZ</v>
    <v>Map</v>
  </rv>
  <rv s="0">
    <v>536870912</v>
    <v>Northern Territory</v>
    <v>20947ace-4dd4-0516-21df-2af8da517b06</v>
    <v>en-NZ</v>
    <v>Map</v>
  </rv>
  <rv s="0">
    <v>536870912</v>
    <v>Queensland</v>
    <v>d8d1c6ea-bc68-82f2-5bb3-ae7aa11442b4</v>
    <v>en-NZ</v>
    <v>Map</v>
  </rv>
  <rv s="0">
    <v>536870912</v>
    <v>South Australia</v>
    <v>202994ba-49c2-98c5-91fa-e0b05ffcf2da</v>
    <v>en-NZ</v>
    <v>Map</v>
  </rv>
  <rv s="0">
    <v>536870912</v>
    <v>Tasmania</v>
    <v>8327961c-5e1c-9007-38cc-b90bc76e7bc3</v>
    <v>en-NZ</v>
    <v>Map</v>
  </rv>
  <rv s="0">
    <v>536870912</v>
    <v>Victoria</v>
    <v>afad25fd-4cbc-2e30-7764-19bd8a1cb1bc</v>
    <v>en-NZ</v>
    <v>Map</v>
  </rv>
  <rv s="0">
    <v>536870912</v>
    <v>Western Australia</v>
    <v>bf87c7cd-72cb-99af-809b-eb7577149dcd</v>
    <v>en-NZ</v>
    <v>Map</v>
  </rv>
  <rv s="0">
    <v>536870912</v>
    <v>Christmas Island</v>
    <v>66788ba9-2bf3-1a5c-abea-c2feb1989f85</v>
    <v>en-NZ</v>
    <v>Map</v>
  </rv>
  <rv s="0">
    <v>536870912</v>
    <v>Ashmore and Cartier Islands</v>
    <v>0cf3b96d-0c52-2057-50e3-f4d0baacc740</v>
    <v>en-NZ</v>
    <v>Map</v>
  </rv>
  <rv s="0">
    <v>536870912</v>
    <v>Cocos (Keeling) Islands</v>
    <v>02bce610-1981-8169-049c-5f416771ad7e</v>
    <v>en-NZ</v>
    <v>Map</v>
  </rv>
  <rv s="0">
    <v>536870912</v>
    <v>Coral Sea Islands</v>
    <v>12fcab3d-6815-b0bc-3cf7-b1396ef5cd47</v>
    <v>en-NZ</v>
    <v>Map</v>
  </rv>
  <rv s="0">
    <v>536870912</v>
    <v>Heard Island and McDonald Islands</v>
    <v>fb1ed011-1cc6-3fa2-760a-a9290a0bfc5d</v>
    <v>en-NZ</v>
    <v>Map</v>
  </rv>
  <rv s="0">
    <v>536870912</v>
    <v>Jervis Bay Territory</v>
    <v>e59341af-b7a6-b4f4-6a5d-590c58c94b7c</v>
    <v>en-NZ</v>
    <v>Map</v>
  </rv>
  <rv s="0">
    <v>536870912</v>
    <v>Norfolk Island</v>
    <v>edf78bdd-d272-9969-118f-522fd065d490</v>
    <v>en-NZ</v>
    <v>Map</v>
  </rv>
  <rv s="3">
    <v>34</v>
  </rv>
  <rv s="1">
    <fb>0.22985815296127299</fb>
    <v>23</v>
  </rv>
  <rv s="1">
    <fb>0.47399999999999998</fb>
    <v>23</v>
  </rv>
  <rv s="1">
    <fb>5.2680001258850098E-2</fb>
    <v>31</v>
  </rv>
  <rv s="1">
    <fb>21844756</fb>
    <v>24</v>
  </rv>
  <rv s="6">
    <v>#VALUE!</v>
    <v>en-NZ</v>
    <v>06de2191-243d-a83f-6990-2eb1c7f3382a</v>
    <v>536870912</v>
    <v>1</v>
    <v>87</v>
    <v>49</v>
    <v>Australia</v>
    <v>19</v>
    <v>20</v>
    <v>Map</v>
    <v>21</v>
    <v>88</v>
    <v>AU</v>
    <v>658</v>
    <v>659</v>
    <v>660</v>
    <v>661</v>
    <v>662</v>
    <v>663</v>
    <v>664</v>
    <v>665</v>
    <v>666</v>
    <v>AUD</v>
    <v>Australia, officially the Commonwealth of Australia, is a sovereign country comprising the mainland of the Australian continent, the island of Tasmania, and numerous smaller islands. Australia is the largest country by area in Oceania and the ...</v>
    <v>667</v>
    <v>668</v>
    <v>669</v>
    <v>670</v>
    <v>671</v>
    <v>672</v>
    <v>673</v>
    <v>674</v>
    <v>675</v>
    <v>385</v>
    <v>676</v>
    <v>678</v>
    <v>679</v>
    <v>680</v>
    <v>681</v>
    <v>682</v>
    <v>683</v>
    <v>Australia</v>
    <v>Advance Australia Fair</v>
    <v>31</v>
    <v>Commonwealth of Australia</v>
    <v>684</v>
    <v>685</v>
    <v>686</v>
    <v>687</v>
    <v>688</v>
    <v>349</v>
    <v>350</v>
    <v>689</v>
    <v>690</v>
    <v>691</v>
    <v>692</v>
    <v>708</v>
    <v>709</v>
    <v>710</v>
    <v>711</v>
    <v>Australia</v>
    <v>712</v>
    <v>mdp/vdpid/12</v>
  </rv>
  <rv s="0">
    <v>536870912</v>
    <v>South Africa</v>
    <v>38a9fd4a-4f7c-6d91-d6dd-4eed3131672d</v>
    <v>en-NZ</v>
    <v>Map</v>
  </rv>
  <rv s="1">
    <fb>0.79830020855830996</fb>
    <v>23</v>
  </rv>
  <rv s="1">
    <fb>1221037</fb>
    <v>24</v>
  </rv>
  <rv s="1">
    <fb>80000</fb>
    <v>24</v>
  </rv>
  <rv s="1">
    <fb>20.51</fb>
    <v>25</v>
  </rv>
  <rv s="1">
    <fb>27</fb>
    <v>26</v>
  </rv>
  <rv s="0">
    <v>536870912</v>
    <v>Pretoria</v>
    <v>3fa43cca-3409-4d81-f4f9-2df74e37e177</v>
    <v>en-NZ</v>
    <v>Map</v>
  </rv>
  <rv s="1">
    <fb>476643.99400000001</fb>
    <v>24</v>
  </rv>
  <rv s="1">
    <fb>158.92793752218699</fb>
    <v>27</v>
  </rv>
  <rv s="1">
    <fb>4.1243507248623905E-2</fb>
    <v>23</v>
  </rv>
  <rv s="1">
    <fb>4197.9070469175304</fb>
    <v>24</v>
  </rv>
  <rv s="1">
    <fb>2.4049999999999998</fb>
    <v>25</v>
  </rv>
  <rv s="1">
    <fb>7.6177365240831296E-2</fb>
    <v>23</v>
  </rv>
  <rv s="1">
    <fb>86.791431691401598</fb>
    <v>28</v>
  </rv>
  <rv s="1">
    <fb>0.92</fb>
    <v>29</v>
  </rv>
  <rv s="1">
    <fb>351431649241.43903</fb>
    <v>30</v>
  </rv>
  <rv s="1">
    <fb>1.0086473</fb>
    <v>23</v>
  </rv>
  <rv s="1">
    <fb>0.22366029999999998</fb>
    <v>23</v>
  </rv>
  <rv s="2">
    <v>10</v>
    <v>21</v>
    <v>90</v>
    <v>7</v>
    <v>0</v>
    <v>Image of South Africa</v>
  </rv>
  <rv s="1">
    <fb>28.5</fb>
    <v>28</v>
  </rv>
  <rv s="0">
    <v>536870912</v>
    <v>Johannesburg</v>
    <v>fdf01f15-cb04-8b6c-43e6-a8b2138c0312</v>
    <v>en-NZ</v>
    <v>Map</v>
  </rv>
  <rv s="0">
    <v>805306368</v>
    <v>Cyril Ramaphosa (President)</v>
    <v>c3bf14fa-ef5e-696f-af28-746c7d0b22a9</v>
    <v>en-NZ</v>
    <v>Generic</v>
  </rv>
  <rv s="0">
    <v>805306368</v>
    <v>Ray Zondo (Chief justice)</v>
    <v>6777ea3b-220e-4ddf-83ca-57de231379fd</v>
    <v>en-NZ</v>
    <v>Generic</v>
  </rv>
  <rv s="3">
    <v>35</v>
  </rv>
  <rv s="4">
    <v>https://www.bing.com/search?q=south+africa&amp;form=skydnc</v>
    <v>Learn more on Bing</v>
  </rv>
  <rv s="1">
    <fb>63.856999999999999</fb>
    <v>28</v>
  </rv>
  <rv s="1">
    <fb>1056341440000</fb>
    <v>30</v>
  </rv>
  <rv s="1">
    <fb>119</fb>
    <v>28</v>
  </rv>
  <rv s="3">
    <v>36</v>
  </rv>
  <rv s="1">
    <fb>7.6985469299999998E-2</fb>
    <v>23</v>
  </rv>
  <rv s="1">
    <fb>0.90539999999999998</fb>
    <v>25</v>
  </rv>
  <rv s="1">
    <fb>59893885</fb>
    <v>24</v>
  </rv>
  <rv s="1">
    <fb>0.16500000000000001</fb>
    <v>23</v>
  </rv>
  <rv s="1">
    <fb>0.505</fb>
    <v>23</v>
  </rv>
  <rv s="1">
    <fb>0.68200000000000005</fb>
    <v>23</v>
  </rv>
  <rv s="1">
    <fb>9.0000000000000011E-3</fb>
    <v>23</v>
  </rv>
  <rv s="1">
    <fb>4.8000000000000001E-2</fb>
    <v>23</v>
  </rv>
  <rv s="1">
    <fb>8.199999999999999E-2</fb>
    <v>23</v>
  </rv>
  <rv s="1">
    <fb>0.56016998291015596</fb>
    <v>23</v>
  </rv>
  <rv s="0">
    <v>536870912</v>
    <v>Eastern Cape</v>
    <v>52d32047-22e4-2498-c546-1854275462d0</v>
    <v>en-NZ</v>
    <v>Map</v>
  </rv>
  <rv s="0">
    <v>536870912</v>
    <v>Free State</v>
    <v>a80d303a-f84e-1047-ecc5-821b167d82e2</v>
    <v>en-NZ</v>
    <v>Map</v>
  </rv>
  <rv s="0">
    <v>536870912</v>
    <v>Gauteng</v>
    <v>adc304a6-9c62-702f-7ed7-29afec5c41a8</v>
    <v>en-NZ</v>
    <v>Map</v>
  </rv>
  <rv s="0">
    <v>536870912</v>
    <v>KwaZulu-Natal</v>
    <v>b18f871a-4296-ec9f-bd43-fc7b0e94f309</v>
    <v>en-NZ</v>
    <v>Map</v>
  </rv>
  <rv s="0">
    <v>536870912</v>
    <v>Limpopo</v>
    <v>1145af3c-da05-7eb5-c05e-8dbdf794ccd4</v>
    <v>en-NZ</v>
    <v>Map</v>
  </rv>
  <rv s="0">
    <v>536870912</v>
    <v>Mpumalanga</v>
    <v>fe8e43ff-3125-ea79-5306-db1bee5c12d8</v>
    <v>en-NZ</v>
    <v>Map</v>
  </rv>
  <rv s="0">
    <v>536870912</v>
    <v>North West Province</v>
    <v>a9ca554b-55e2-f0d1-dbe6-796b1fc29dff</v>
    <v>en-NZ</v>
    <v>Map</v>
  </rv>
  <rv s="0">
    <v>536870912</v>
    <v>Northern Cape</v>
    <v>c7811f0b-afea-afb9-4c2d-695826b9ca98</v>
    <v>en-NZ</v>
    <v>Map</v>
  </rv>
  <rv s="0">
    <v>536870912</v>
    <v>Western Cape</v>
    <v>c7b124b8-e75d-0b9b-5245-dda6bbb13800</v>
    <v>en-NZ</v>
    <v>Map</v>
  </rv>
  <rv s="3">
    <v>37</v>
  </rv>
  <rv s="1">
    <fb>0.27465217966612804</fb>
    <v>23</v>
  </rv>
  <rv s="1">
    <fb>0.29199999999999998</fb>
    <v>23</v>
  </rv>
  <rv s="1">
    <fb>0.28180999755859398</fb>
    <v>31</v>
  </rv>
  <rv s="1">
    <fb>39149717</fb>
    <v>24</v>
  </rv>
  <rv s="7">
    <v>#VALUE!</v>
    <v>en-NZ</v>
    <v>38a9fd4a-4f7c-6d91-d6dd-4eed3131672d</v>
    <v>536870912</v>
    <v>1</v>
    <v>93</v>
    <v>94</v>
    <v>South Africa</v>
    <v>19</v>
    <v>20</v>
    <v>Map</v>
    <v>21</v>
    <v>95</v>
    <v>ZA</v>
    <v>715</v>
    <v>716</v>
    <v>717</v>
    <v>718</v>
    <v>719</v>
    <v>720</v>
    <v>721</v>
    <v>722</v>
    <v>723</v>
    <v>ZAR</v>
    <v>South Africa, officially the Republic of South Africa, is the southernmost country in Africa. It is bounded to the south by 2,798 kilometres of coastline that stretches along the South Atlantic and Indian Oceans; to the north by the neighbouring ...</v>
    <v>724</v>
    <v>725</v>
    <v>726</v>
    <v>727</v>
    <v>728</v>
    <v>729</v>
    <v>730</v>
    <v>731</v>
    <v>732</v>
    <v>733</v>
    <v>734</v>
    <v>737</v>
    <v>738</v>
    <v>739</v>
    <v>740</v>
    <v>741</v>
    <v>South Africa</v>
    <v>National anthem of South Africa</v>
    <v>742</v>
    <v>Republic of South Africa</v>
    <v>743</v>
    <v>744</v>
    <v>745</v>
    <v>746</v>
    <v>747</v>
    <v>748</v>
    <v>749</v>
    <v>140</v>
    <v>750</v>
    <v>751</v>
    <v>752</v>
    <v>762</v>
    <v>763</v>
    <v>764</v>
    <v>765</v>
    <v>South Africa</v>
    <v>766</v>
    <v>mdp/vdpid/209</v>
  </rv>
  <rv s="0">
    <v>536870912</v>
    <v>Japan</v>
    <v>130d0438-fafb-cd2d-1a9e-1dd9c5aa87a9</v>
    <v>en-NZ</v>
    <v>Map</v>
  </rv>
  <rv s="1">
    <fb>0.122640991880623</fb>
    <v>23</v>
  </rv>
  <rv s="1">
    <fb>377972.28</fb>
    <v>24</v>
  </rv>
  <rv s="1">
    <fb>261000</fb>
    <v>24</v>
  </rv>
  <rv s="1">
    <fb>7.4</fb>
    <v>25</v>
  </rv>
  <rv s="1">
    <fb>81</fb>
    <v>26</v>
  </rv>
  <rv s="0">
    <v>536870912</v>
    <v>Tokyo</v>
    <v>cb44a92f-6c6f-99c4-2ae3-51601fdc919a</v>
    <v>en-NZ</v>
    <v>Map</v>
  </rv>
  <rv s="1">
    <fb>1135886.253</fb>
    <v>24</v>
  </rv>
  <rv s="1">
    <fb>105.482172148839</fb>
    <v>27</v>
  </rv>
  <rv s="1">
    <fb>4.7697368421052103E-3</fb>
    <v>23</v>
  </rv>
  <rv s="1">
    <fb>7819.7146359093604</fb>
    <v>24</v>
  </rv>
  <rv s="1">
    <fb>1.42</fb>
    <v>25</v>
  </rv>
  <rv s="1">
    <fb>0.68456222269653788</fb>
    <v>23</v>
  </rv>
  <rv s="1">
    <fb>93.026455107462894</fb>
    <v>28</v>
  </rv>
  <rv s="1">
    <fb>1.06</fb>
    <v>29</v>
  </rv>
  <rv s="1">
    <fb>5081769542379.7695</fb>
    <v>30</v>
  </rv>
  <rv s="1">
    <fb>0.98799942016601605</fb>
    <v>23</v>
  </rv>
  <rv s="1">
    <fb>0.63237579345703099</fb>
    <v>23</v>
  </rv>
  <rv s="2">
    <v>11</v>
    <v>21</v>
    <v>97</v>
    <v>7</v>
    <v>0</v>
    <v>Image of Japan</v>
  </rv>
  <rv s="1">
    <fb>1.8</fb>
    <v>28</v>
  </rv>
  <rv s="0">
    <v>805306368</v>
    <v>Fumio Kishida (Prime minister)</v>
    <v>4c39adbe-f9a5-4343-12a6-6f72b644c5f9</v>
    <v>en-NZ</v>
    <v>Generic</v>
  </rv>
  <rv s="3">
    <v>38</v>
  </rv>
  <rv s="4">
    <v>https://www.bing.com/search?q=japan&amp;form=skydnc</v>
    <v>Learn more on Bing</v>
  </rv>
  <rv s="1">
    <fb>84.210975609756105</fb>
    <v>28</v>
  </rv>
  <rv s="1">
    <fb>6191073290000</fb>
    <v>30</v>
  </rv>
  <rv s="1">
    <fb>5</fb>
    <v>28</v>
  </rv>
  <rv s="1">
    <fb>6.77</fb>
    <v>29</v>
  </rv>
  <rv s="3">
    <v>39</v>
  </rv>
  <rv s="1">
    <fb>0.13097521000000001</fb>
    <v>23</v>
  </rv>
  <rv s="1">
    <fb>2.4115000000000002</fb>
    <v>25</v>
  </rv>
  <rv s="1">
    <fb>125124989</fb>
    <v>24</v>
  </rv>
  <rv s="1">
    <fb>0.217</fb>
    <v>23</v>
  </rv>
  <rv s="1">
    <fb>0.26400000000000001</fb>
    <v>23</v>
  </rv>
  <rv s="1">
    <fb>0.41100000000000003</fb>
    <v>23</v>
  </rv>
  <rv s="1">
    <fb>0.16600000000000001</fb>
    <v>23</v>
  </rv>
  <rv s="1">
    <fb>0.61726001739502001</fb>
    <v>23</v>
  </rv>
  <rv s="0">
    <v>536870912</v>
    <v>Aichi Prefecture</v>
    <v>404b15c4-d9ae-5896-6d50-b1481f5dd5cd</v>
    <v>en-NZ</v>
    <v>Map</v>
  </rv>
  <rv s="0">
    <v>536870912</v>
    <v>Akita Prefecture</v>
    <v>23901f9e-0010-b10e-217f-76889688c150</v>
    <v>en-NZ</v>
    <v>Map</v>
  </rv>
  <rv s="0">
    <v>536870912</v>
    <v>Aomori Prefecture</v>
    <v>bdd4a43f-5a1f-1483-b74b-1c2e2d564a31</v>
    <v>en-NZ</v>
    <v>Map</v>
  </rv>
  <rv s="0">
    <v>536870912</v>
    <v>Chiba Prefecture</v>
    <v>0d6c59a9-daa8-57c7-3846-568b398d3c41</v>
    <v>en-NZ</v>
    <v>Map</v>
  </rv>
  <rv s="0">
    <v>536870912</v>
    <v>Fukui Prefecture</v>
    <v>e859104b-0d73-b8bf-c4f4-56888a2281cd</v>
    <v>en-NZ</v>
    <v>Map</v>
  </rv>
  <rv s="0">
    <v>536870912</v>
    <v>Fukushima Prefecture</v>
    <v>73791ec1-3b90-e21b-3cc7-0e8444934877</v>
    <v>en-NZ</v>
    <v>Map</v>
  </rv>
  <rv s="0">
    <v>536870912</v>
    <v>Gunma Prefecture</v>
    <v>b64077a0-378d-c23f-b45c-2b3a03cba119</v>
    <v>en-NZ</v>
    <v>Map</v>
  </rv>
  <rv s="0">
    <v>536870912</v>
    <v>Ibaraki Prefecture</v>
    <v>d16517c8-96b5-094f-f4ce-4aa391d6c7a2</v>
    <v>en-NZ</v>
    <v>Map</v>
  </rv>
  <rv s="0">
    <v>536870912</v>
    <v>Iwate Prefecture</v>
    <v>02eea5a7-6ae7-8bf6-a17a-c242b4162121</v>
    <v>en-NZ</v>
    <v>Map</v>
  </rv>
  <rv s="0">
    <v>536870912</v>
    <v>Miyagi Prefecture</v>
    <v>2df5e06d-7fb5-6da7-5d3b-29b4ff80395e</v>
    <v>en-NZ</v>
    <v>Map</v>
  </rv>
  <rv s="0">
    <v>536870912</v>
    <v>Saitama Prefecture</v>
    <v>03a81bc6-6fd0-fac9-0958-cd81fcf07a35</v>
    <v>en-NZ</v>
    <v>Map</v>
  </rv>
  <rv s="0">
    <v>536870912</v>
    <v>Tochigi Prefecture</v>
    <v>faae3362-0727-4ec5-6d01-3048e7e1526c</v>
    <v>en-NZ</v>
    <v>Map</v>
  </rv>
  <rv s="0">
    <v>536870912</v>
    <v>Kanagawa Prefecture</v>
    <v>d5976989-847c-bcca-3cb3-11bfacc55c5d</v>
    <v>en-NZ</v>
    <v>Map</v>
  </rv>
  <rv s="0">
    <v>536870912</v>
    <v>Niigata Prefecture</v>
    <v>d88c2b16-14cc-3861-9ddc-31ebd94b17d9</v>
    <v>en-NZ</v>
    <v>Map</v>
  </rv>
  <rv s="0">
    <v>536870912</v>
    <v>Toyama Prefecture</v>
    <v>3fd9a341-4706-cc8a-3953-779219c2cc10</v>
    <v>en-NZ</v>
    <v>Map</v>
  </rv>
  <rv s="0">
    <v>536870912</v>
    <v>Ishikawa Prefecture</v>
    <v>db2b14c2-e9db-32f7-5d44-025637689af0</v>
    <v>en-NZ</v>
    <v>Map</v>
  </rv>
  <rv s="0">
    <v>536870912</v>
    <v>Yamagata Prefecture</v>
    <v>74d18529-a623-a2f9-9e38-40891e57c7d8</v>
    <v>en-NZ</v>
    <v>Map</v>
  </rv>
  <rv s="0">
    <v>536870912</v>
    <v>Yamanashi Prefecture</v>
    <v>3e9e0d88-33e9-a04d-7fd7-a1679da279b5</v>
    <v>en-NZ</v>
    <v>Map</v>
  </rv>
  <rv s="0">
    <v>536870912</v>
    <v>Nagano Prefecture</v>
    <v>7afcd7d0-3729-6e2f-d60f-ace5cc191bd0</v>
    <v>en-NZ</v>
    <v>Map</v>
  </rv>
  <rv s="0">
    <v>536870912</v>
    <v>Gifu Prefecture</v>
    <v>2c82ed6b-33c4-4355-bd09-71939ba5ff4a</v>
    <v>en-NZ</v>
    <v>Map</v>
  </rv>
  <rv s="0">
    <v>536870912</v>
    <v>Shizuoka Prefecture</v>
    <v>ca8ec756-8a3c-20a2-7e11-d24e284b7258</v>
    <v>en-NZ</v>
    <v>Map</v>
  </rv>
  <rv s="0">
    <v>536870912</v>
    <v>Mie Prefecture</v>
    <v>36b5c190-9782-f717-071c-66ee3f0eab90</v>
    <v>en-NZ</v>
    <v>Map</v>
  </rv>
  <rv s="0">
    <v>536870912</v>
    <v>Shiga Prefecture</v>
    <v>a778bb7c-b03b-d571-1839-962c4dea2bb2</v>
    <v>en-NZ</v>
    <v>Map</v>
  </rv>
  <rv s="0">
    <v>536870912</v>
    <v>Kyoto Prefecture</v>
    <v>699d1960-1267-7c97-6c62-e139537430a0</v>
    <v>en-NZ</v>
    <v>Map</v>
  </rv>
  <rv s="0">
    <v>536870912</v>
    <v>Osaka Prefecture</v>
    <v>a583e9fe-2d16-b004-281e-4c6841471145</v>
    <v>en-NZ</v>
    <v>Map</v>
  </rv>
  <rv s="0">
    <v>536870912</v>
    <v>Hyogo Prefecture</v>
    <v>018712db-aec7-3894-1042-cbf5df14fac5</v>
    <v>en-NZ</v>
    <v>Map</v>
  </rv>
  <rv s="0">
    <v>536870912</v>
    <v>Nara Prefecture</v>
    <v>99c4ba8c-9fb8-efe8-6368-0eb648372fb2</v>
    <v>en-NZ</v>
    <v>Map</v>
  </rv>
  <rv s="0">
    <v>536870912</v>
    <v>Wakayama Prefecture</v>
    <v>fa064941-15ba-eb91-63a1-7e13f0aaa879</v>
    <v>en-NZ</v>
    <v>Map</v>
  </rv>
  <rv s="0">
    <v>536870912</v>
    <v>Tottori Prefecture</v>
    <v>5bfbddb8-df0b-1d9c-3772-363d9be5878a</v>
    <v>en-NZ</v>
    <v>Map</v>
  </rv>
  <rv s="0">
    <v>536870912</v>
    <v>Shimane Prefecture</v>
    <v>580cd2e8-a550-7297-21b8-252fe27c1650</v>
    <v>en-NZ</v>
    <v>Map</v>
  </rv>
  <rv s="0">
    <v>536870912</v>
    <v>Okayama Prefecture</v>
    <v>e9792cdf-f004-a2bf-db55-28eabec2a7c0</v>
    <v>en-NZ</v>
    <v>Map</v>
  </rv>
  <rv s="0">
    <v>536870912</v>
    <v>Hiroshima Prefecture</v>
    <v>75de6a1b-763c-40ed-8e98-60dc318775fc</v>
    <v>en-NZ</v>
    <v>Map</v>
  </rv>
  <rv s="0">
    <v>536870912</v>
    <v>Yamaguchi Prefecture</v>
    <v>8a70f93f-b3cb-6430-8962-9b62c21575f3</v>
    <v>en-NZ</v>
    <v>Map</v>
  </rv>
  <rv s="0">
    <v>536870912</v>
    <v>Tokushima Prefecture</v>
    <v>90ca77f2-2c01-cf7e-fb1e-58a68f9fc0bf</v>
    <v>en-NZ</v>
    <v>Map</v>
  </rv>
  <rv s="0">
    <v>536870912</v>
    <v>Kagawa Prefecture</v>
    <v>bdd9ba22-f775-2984-6115-5438af268070</v>
    <v>en-NZ</v>
    <v>Map</v>
  </rv>
  <rv s="0">
    <v>536870912</v>
    <v>Ehime Prefecture</v>
    <v>0e0b1bbf-5926-d5dc-0e10-24f8c566ca8c</v>
    <v>en-NZ</v>
    <v>Map</v>
  </rv>
  <rv s="0">
    <v>536870912</v>
    <v>Kōchi Prefecture</v>
    <v>3fcb8073-d695-79de-cd11-91dc78fb0481</v>
    <v>en-NZ</v>
    <v>Map</v>
  </rv>
  <rv s="0">
    <v>536870912</v>
    <v>Fukuoka Prefecture</v>
    <v>a58bcb0e-97b3-0ac9-f0c0-e119441e5cba</v>
    <v>en-NZ</v>
    <v>Map</v>
  </rv>
  <rv s="0">
    <v>536870912</v>
    <v>Nagasaki Prefecture</v>
    <v>8caf62a2-006c-dde2-9c4d-e19d90ff2f0e</v>
    <v>en-NZ</v>
    <v>Map</v>
  </rv>
  <rv s="0">
    <v>536870912</v>
    <v>Kumamoto Prefecture</v>
    <v>52bcf337-792b-3880-8875-847fe25699df</v>
    <v>en-NZ</v>
    <v>Map</v>
  </rv>
  <rv s="0">
    <v>536870912</v>
    <v>Oita Prefecture</v>
    <v>c81f03fa-05e5-d708-3db6-3b6d5ed92f67</v>
    <v>en-NZ</v>
    <v>Map</v>
  </rv>
  <rv s="0">
    <v>536870912</v>
    <v>Miyazaki Prefecture</v>
    <v>3bb91686-f345-53cf-6fb8-97d98890dc7d</v>
    <v>en-NZ</v>
    <v>Map</v>
  </rv>
  <rv s="0">
    <v>536870912</v>
    <v>Kagoshima Prefecture</v>
    <v>c3e1f2d9-0225-9e77-d77d-952bbf72ceb7</v>
    <v>en-NZ</v>
    <v>Map</v>
  </rv>
  <rv s="0">
    <v>536870912</v>
    <v>Okinawa Prefecture</v>
    <v>e26094bf-30f4-9d5e-ed21-f166be1cfad3</v>
    <v>en-NZ</v>
    <v>Map</v>
  </rv>
  <rv s="0">
    <v>536870912</v>
    <v>Saga Prefecture</v>
    <v>171c9320-6b1a-2ebc-2002-85b3d707f979</v>
    <v>en-NZ</v>
    <v>Map</v>
  </rv>
  <rv s="3">
    <v>40</v>
  </rv>
  <rv s="1">
    <fb>0.11905933830538</fb>
    <v>23</v>
  </rv>
  <rv s="3">
    <v>41</v>
  </rv>
  <rv s="1">
    <fb>0.46700000000000003</fb>
    <v>23</v>
  </rv>
  <rv s="1">
    <fb>2.2909998893737803E-2</fb>
    <v>31</v>
  </rv>
  <rv s="1">
    <fb>115782416</fb>
    <v>24</v>
  </rv>
  <rv s="5">
    <v>#VALUE!</v>
    <v>en-NZ</v>
    <v>130d0438-fafb-cd2d-1a9e-1dd9c5aa87a9</v>
    <v>536870912</v>
    <v>1</v>
    <v>100</v>
    <v>17</v>
    <v>Japan</v>
    <v>19</v>
    <v>20</v>
    <v>Map</v>
    <v>21</v>
    <v>101</v>
    <v>JP</v>
    <v>769</v>
    <v>770</v>
    <v>771</v>
    <v>772</v>
    <v>773</v>
    <v>774</v>
    <v>775</v>
    <v>776</v>
    <v>777</v>
    <v>JPY</v>
    <v>Japan is an island country in East Asia. It is in the northwest Pacific Ocean and is bordered on the west by the Sea of Japan, extending from the Sea of Okhotsk in the north toward the East China Sea, Philippine Sea, and Taiwan in the south. ...</v>
    <v>778</v>
    <v>779</v>
    <v>780</v>
    <v>781</v>
    <v>782</v>
    <v>783</v>
    <v>784</v>
    <v>785</v>
    <v>786</v>
    <v>787</v>
    <v>774</v>
    <v>789</v>
    <v>790</v>
    <v>791</v>
    <v>792</v>
    <v>793</v>
    <v>794</v>
    <v>Japan</v>
    <v>Kimigayo</v>
    <v>795</v>
    <v>日本国</v>
    <v>796</v>
    <v>797</v>
    <v>798</v>
    <v>799</v>
    <v>800</v>
    <v>801</v>
    <v>399</v>
    <v>612</v>
    <v>401</v>
    <v>802</v>
    <v>803</v>
    <v>849</v>
    <v>850</v>
    <v>851</v>
    <v>852</v>
    <v>853</v>
    <v>Japan</v>
    <v>854</v>
    <v>mdp/vdpid/122</v>
  </rv>
  <rv s="3">
    <v>42</v>
  </rv>
  <rv s="8">
    <v>{B149DC53-ECCD-486A-BD51-77B29E2DCEBD}</v>
    <v>0</v>
    <v>102</v>
    <v>856</v>
  </rv>
</rvData>
</file>

<file path=xl/richData/rdrichvaluestructure.xml><?xml version="1.0" encoding="utf-8"?>
<rvStructures xmlns="http://schemas.microsoft.com/office/spreadsheetml/2017/richdata" count="9">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datasourcecontainer">
    <k n="%XLUID" t="s"/>
    <k n="_CRID" t="i"/>
    <k n="_Display" t="spb"/>
    <k n="Country Name" t="r"/>
  </s>
</rvStructures>
</file>

<file path=xl/richData/rdsupportingpropertybag.xml><?xml version="1.0" encoding="utf-8"?>
<supportingPropertyBags xmlns="http://schemas.microsoft.com/office/spreadsheetml/2017/richdata2">
  <spbArrays count="4">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4">
      <v t="s">Country Name</v>
      <v t="s">_CRID</v>
      <v t="s">%XLUID</v>
      <v t="s">_Display</v>
    </a>
  </spbArrays>
  <spbData count="103">
    <spb s="0">
      <v xml:space="preserve">data.worldbank.org	</v>
      <v xml:space="preserve">	</v>
      <v xml:space="preserve">http://data.worldbank.org/indicator/FP.CPI.TOTL	</v>
      <v xml:space="preserve">	</v>
    </spb>
    <spb s="0">
      <v xml:space="preserve">Wikipedia	US Census	US Census	</v>
      <v xml:space="preserve">CC-BY-SA			</v>
      <v xml:space="preserve">http://en.wikipedia.org/wiki/United_States	https://www.census.gov/popest/data/state/asrh/2014/files/SC-EST2014-AGESEX-CIV.csv	http://www.census.gov/quickfacts/table/VET605214/	</v>
      <v xml:space="preserve">http://creativecommons.org/licenses/by-sa/3.0/			</v>
    </spb>
    <spb s="0">
      <v xml:space="preserve">Wikipedia	</v>
      <v xml:space="preserve">CC BY-SA 3.0	</v>
      <v xml:space="preserve">https://en.wikipedia.org/wiki/United_States	</v>
      <v xml:space="preserve">https://creativecommons.org/licenses/by-sa/3.0	</v>
    </spb>
    <spb s="0">
      <v xml:space="preserve">data.worldbank.org	</v>
      <v xml:space="preserve">	</v>
      <v xml:space="preserve">http://data.worldbank.org/indicator/SP.DYN.CBRT.IN	</v>
      <v xml:space="preserve">	</v>
    </spb>
    <spb s="0">
      <v xml:space="preserve">Wikipedia	</v>
      <v xml:space="preserve">CC-BY-SA	</v>
      <v xml:space="preserve">http://en.wikipedia.org/wiki/United_States	</v>
      <v xml:space="preserve">http://creativecommons.org/licenses/by-sa/3.0/	</v>
    </spb>
    <spb s="0">
      <v xml:space="preserve">data.worldbank.org	</v>
      <v xml:space="preserve">	</v>
      <v xml:space="preserve">http://data.worldbank.org/indicator/SP.DYN.TFRT.IN	</v>
      <v xml:space="preserve">	</v>
    </spb>
    <spb s="0">
      <v xml:space="preserve">US Census	</v>
      <v xml:space="preserve">	</v>
      <v xml:space="preserve">https://www.census.gov/popest/data/state/asrh/2014/files/SC-EST2014-AGESEX-CIV.csv	</v>
      <v xml:space="preserve">	</v>
    </spb>
    <spb s="0">
      <v xml:space="preserve">data.worldbank.org	</v>
      <v xml:space="preserve">	</v>
      <v xml:space="preserve">http://data.worldbank.org/indicator/SP.DYN.LE00.IN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
      <v>0</v>
      <v>1</v>
      <v>2</v>
      <v>2</v>
      <v>3</v>
      <v>2</v>
      <v>2</v>
      <v>2</v>
      <v>4</v>
      <v>2</v>
      <v>2</v>
      <v>4</v>
      <v>2</v>
      <v>2</v>
      <v>5</v>
      <v>1</v>
      <v>6</v>
      <v>7</v>
      <v>2</v>
      <v>6</v>
      <v>8</v>
      <v>9</v>
      <v>10</v>
      <v>6</v>
      <v>2</v>
      <v>6</v>
      <v>11</v>
      <v>12</v>
      <v>13</v>
      <v>14</v>
      <v>6</v>
      <v>1</v>
      <v>6</v>
      <v>6</v>
      <v>6</v>
      <v>6</v>
      <v>6</v>
      <v>6</v>
      <v>6</v>
      <v>6</v>
      <v>6</v>
      <v>6</v>
      <v>15</v>
    </spb>
    <spb s="2">
      <v>0</v>
      <v>Name</v>
      <v>LearnMoreOnLink</v>
    </spb>
    <spb s="3">
      <v>0</v>
      <v>0</v>
      <v>0</v>
    </spb>
    <spb s="4">
      <v>18</v>
      <v>18</v>
      <v>18</v>
    </spb>
    <spb s="5">
      <v>1</v>
      <v>2</v>
    </spb>
    <spb s="6">
      <v>https://www.bing.com</v>
      <v>https://www.bing.com/th?id=Ga%5Cbing_yt.png&amp;w=100&amp;h=40&amp;c=0&amp;pid=0.1</v>
      <v>Powered by Bing</v>
    </spb>
    <spb s="7">
      <v>2019</v>
      <v>2019</v>
      <v>square km</v>
      <v>per thousand (2018)</v>
      <v>2021</v>
      <v>2022</v>
      <v>2018</v>
      <v>per liter (2016)</v>
      <v>2019</v>
      <v>years (2018)</v>
      <v>2019</v>
      <v>per thousand (2018)</v>
      <v>2019</v>
      <v>2017</v>
      <v>2016</v>
      <v>2020</v>
      <v>2016</v>
      <v>2017</v>
      <v>kilotons per year (2016)</v>
      <v>deaths per 100,000 (2017)</v>
      <v>kWh (2014)</v>
      <v>2015</v>
      <v>2018</v>
      <v>2016</v>
      <v>2016</v>
      <v>2016</v>
      <v>2016</v>
      <v>2016</v>
      <v>2015</v>
      <v>2016</v>
      <v>2016</v>
      <v>2017</v>
      <v>2017</v>
      <v>2019</v>
    </spb>
    <spb s="8">
      <v>3</v>
    </spb>
    <spb s="8">
      <v>4</v>
    </spb>
    <spb s="8">
      <v>5</v>
    </spb>
    <spb s="8">
      <v>6</v>
    </spb>
    <spb s="8">
      <v>7</v>
    </spb>
    <spb s="8">
      <v>8</v>
    </spb>
    <spb s="8">
      <v>9</v>
    </spb>
    <spb s="8">
      <v>10</v>
    </spb>
    <spb s="8">
      <v>11</v>
    </spb>
    <spb s="0">
      <v xml:space="preserve">Wikipedia	Cia	travel.state.gov	</v>
      <v xml:space="preserve">CC-BY-SA			</v>
      <v xml:space="preserve">http://en.wikipedia.org/wiki/Canada	https://www.cia.gov/library/publications/the-world-factbook/geos/ca.html?Transportation	https://travel.state.gov/content/travel/en/international-travel/International-Travel-Country-Information-Pages/Canada.html	</v>
      <v xml:space="preserve">http://creativecommons.org/licenses/by-sa/3.0/			</v>
    </spb>
    <spb s="0">
      <v xml:space="preserve">Wikipedia	</v>
      <v xml:space="preserve">CC BY-SA 3.0	</v>
      <v xml:space="preserve">https://en.wikipedia.org/wiki/Canada	</v>
      <v xml:space="preserve">https://creativecommons.org/licenses/by-sa/3.0	</v>
    </spb>
    <spb s="0">
      <v xml:space="preserve">Wikipedia	</v>
      <v xml:space="preserve">CC-BY-SA	</v>
      <v xml:space="preserve">http://en.wikipedia.org/wiki/Canada	</v>
      <v xml:space="preserve">http://creativecommons.org/licenses/by-sa/3.0/	</v>
    </spb>
    <spb s="0">
      <v xml:space="preserve">Cia	</v>
      <v xml:space="preserve">	</v>
      <v xml:space="preserve">https://www.cia.gov/library/publications/the-world-factbook/geos/ca.html?Transportation	</v>
      <v xml:space="preserve">	</v>
    </spb>
    <spb s="9">
      <v>0</v>
      <v>32</v>
      <v>33</v>
      <v>33</v>
      <v>3</v>
      <v>33</v>
      <v>33</v>
      <v>33</v>
      <v>34</v>
      <v>33</v>
      <v>33</v>
      <v>34</v>
      <v>33</v>
      <v>33</v>
      <v>35</v>
      <v>5</v>
      <v>32</v>
      <v>35</v>
      <v>7</v>
      <v>33</v>
      <v>35</v>
      <v>8</v>
      <v>9</v>
      <v>10</v>
      <v>35</v>
      <v>35</v>
      <v>33</v>
      <v>35</v>
      <v>11</v>
      <v>12</v>
      <v>13</v>
      <v>14</v>
      <v>35</v>
      <v>32</v>
      <v>35</v>
      <v>35</v>
      <v>35</v>
      <v>35</v>
      <v>35</v>
      <v>35</v>
      <v>35</v>
      <v>35</v>
      <v>35</v>
      <v>35</v>
      <v>15</v>
    </spb>
    <spb s="7">
      <v>2019</v>
      <v>2019</v>
      <v>square km</v>
      <v>per thousand (2018)</v>
      <v>2022</v>
      <v>2019</v>
      <v>2018</v>
      <v>per liter (2016)</v>
      <v>2019</v>
      <v>years (2018)</v>
      <v>2018</v>
      <v>per thousand (2018)</v>
      <v>2019</v>
      <v>2017</v>
      <v>2016</v>
      <v>2019</v>
      <v>2016</v>
      <v>2017</v>
      <v>kilotons per year (2016)</v>
      <v>deaths per 100,000 (2017)</v>
      <v>kWh (2014)</v>
      <v>2015</v>
      <v>2018</v>
      <v>2013</v>
      <v>2013</v>
      <v>2013</v>
      <v>2013</v>
      <v>2013</v>
      <v>2015</v>
      <v>2013</v>
      <v>2013</v>
      <v>2017</v>
      <v>2017</v>
      <v>2019</v>
    </spb>
    <spb s="0">
      <v xml:space="preserve">Wikipedia	Cia	travel.state.gov	</v>
      <v xml:space="preserve">CC-BY-SA			</v>
      <v xml:space="preserve">http://en.wikipedia.org/wiki/Mexico	https://www.cia.gov/library/publications/the-world-factbook/geos/mx.html?Transportation	https://travel.state.gov/content/travel/en/international-travel/International-Travel-Country-Information-Pages/Mexico.html	</v>
      <v xml:space="preserve">http://creativecommons.org/licenses/by-sa/3.0/			</v>
    </spb>
    <spb s="0">
      <v xml:space="preserve">Wikipedia	</v>
      <v xml:space="preserve">CC BY-SA 3.0	</v>
      <v xml:space="preserve">https://en.wikipedia.org/wiki/Mexico	</v>
      <v xml:space="preserve">https://creativecommons.org/licenses/by-sa/3.0	</v>
    </spb>
    <spb s="0">
      <v xml:space="preserve">Wikipedia	</v>
      <v xml:space="preserve">CC-BY-SA	</v>
      <v xml:space="preserve">http://en.wikipedia.org/wiki/Mexico	</v>
      <v xml:space="preserve">http://creativecommons.org/licenses/by-sa/3.0/	</v>
    </spb>
    <spb s="0">
      <v xml:space="preserve">Cia	</v>
      <v xml:space="preserve">	</v>
      <v xml:space="preserve">https://www.cia.gov/library/publications/the-world-factbook/geos/mx.html?Transportation	</v>
      <v xml:space="preserve">	</v>
    </spb>
    <spb s="9">
      <v>0</v>
      <v>38</v>
      <v>39</v>
      <v>39</v>
      <v>3</v>
      <v>39</v>
      <v>39</v>
      <v>39</v>
      <v>40</v>
      <v>39</v>
      <v>39</v>
      <v>40</v>
      <v>39</v>
      <v>39</v>
      <v>41</v>
      <v>5</v>
      <v>38</v>
      <v>41</v>
      <v>7</v>
      <v>39</v>
      <v>41</v>
      <v>8</v>
      <v>9</v>
      <v>10</v>
      <v>41</v>
      <v>41</v>
      <v>39</v>
      <v>41</v>
      <v>11</v>
      <v>12</v>
      <v>13</v>
      <v>14</v>
      <v>41</v>
      <v>38</v>
      <v>41</v>
      <v>41</v>
      <v>41</v>
      <v>41</v>
      <v>41</v>
      <v>41</v>
      <v>41</v>
      <v>41</v>
      <v>41</v>
      <v>41</v>
      <v>15</v>
    </spb>
    <spb s="7">
      <v>2019</v>
      <v>2019</v>
      <v>square km</v>
      <v>per thousand (2018)</v>
      <v>2022</v>
      <v>2019</v>
      <v>2018</v>
      <v>per liter (2016)</v>
      <v>2019</v>
      <v>years (2018)</v>
      <v>2018</v>
      <v>per thousand (2018)</v>
      <v>2019</v>
      <v>2017</v>
      <v>2016</v>
      <v>2019</v>
      <v>2016</v>
      <v>2017</v>
      <v>kilotons per year (2016)</v>
      <v>deaths per 100,000 (2017)</v>
      <v>kWh (2014)</v>
      <v>2015</v>
      <v>2019</v>
      <v>2018</v>
      <v>2018</v>
      <v>2018</v>
      <v>2018</v>
      <v>2018</v>
      <v>2015</v>
      <v>2018</v>
      <v>2018</v>
      <v>2017</v>
      <v>2017</v>
      <v>2019</v>
    </spb>
    <spb s="0">
      <v xml:space="preserve">Wikipedia	Cia	travel.state.gov	</v>
      <v xml:space="preserve">CC-BY-SA			</v>
      <v xml:space="preserve">http://en.wikipedia.org/wiki/Brazil	https://www.cia.gov/library/publications/the-world-factbook/geos/br.html?Transportation	https://travel.state.gov/content/travel/en/international-travel/International-Travel-Country-Information-Pages/Brazil.html	</v>
      <v xml:space="preserve">http://creativecommons.org/licenses/by-sa/3.0/			</v>
    </spb>
    <spb s="0">
      <v xml:space="preserve">Wikipedia	</v>
      <v xml:space="preserve">CC BY-SA 3.0	</v>
      <v xml:space="preserve">https://en.wikipedia.org/wiki/Brazil	</v>
      <v xml:space="preserve">https://creativecommons.org/licenses/by-sa/3.0	</v>
    </spb>
    <spb s="0">
      <v xml:space="preserve">Wikipedia	</v>
      <v xml:space="preserve">CC-BY-SA	</v>
      <v xml:space="preserve">http://en.wikipedia.org/wiki/Brazil	</v>
      <v xml:space="preserve">http://creativecommons.org/licenses/by-sa/3.0/	</v>
    </spb>
    <spb s="0">
      <v xml:space="preserve">Cia	</v>
      <v xml:space="preserve">	</v>
      <v xml:space="preserve">https://www.cia.gov/library/publications/the-world-factbook/geos/br.html?Transportation	</v>
      <v xml:space="preserve">	</v>
    </spb>
    <spb s="9">
      <v>0</v>
      <v>44</v>
      <v>45</v>
      <v>45</v>
      <v>3</v>
      <v>45</v>
      <v>45</v>
      <v>45</v>
      <v>46</v>
      <v>45</v>
      <v>45</v>
      <v>46</v>
      <v>45</v>
      <v>45</v>
      <v>47</v>
      <v>5</v>
      <v>44</v>
      <v>47</v>
      <v>7</v>
      <v>45</v>
      <v>47</v>
      <v>8</v>
      <v>9</v>
      <v>10</v>
      <v>47</v>
      <v>47</v>
      <v>45</v>
      <v>47</v>
      <v>11</v>
      <v>12</v>
      <v>13</v>
      <v>14</v>
      <v>47</v>
      <v>44</v>
      <v>47</v>
      <v>47</v>
      <v>47</v>
      <v>47</v>
      <v>47</v>
      <v>47</v>
      <v>47</v>
      <v>47</v>
      <v>47</v>
      <v>47</v>
      <v>15</v>
    </spb>
    <spb s="2">
      <v>1</v>
      <v>Name</v>
      <v>LearnMoreOnLink</v>
    </spb>
    <spb s="7">
      <v>2019</v>
      <v>2019</v>
      <v>square km</v>
      <v>per thousand (2018)</v>
      <v>2022</v>
      <v>2019</v>
      <v>2018</v>
      <v>per liter (2016)</v>
      <v>2019</v>
      <v>years (2018)</v>
      <v>2018</v>
      <v>per thousand (2018)</v>
      <v>2019</v>
      <v>2017</v>
      <v>2016</v>
      <v>2019</v>
      <v>2016</v>
      <v>2018</v>
      <v>kilotons per year (2016)</v>
      <v>deaths per 100,000 (2017)</v>
      <v>kWh (2014)</v>
      <v>2014</v>
      <v>2019</v>
      <v>2018</v>
      <v>2018</v>
      <v>2018</v>
      <v>2018</v>
      <v>2018</v>
      <v>2015</v>
      <v>2018</v>
      <v>2018</v>
      <v>2017</v>
      <v>2017</v>
      <v>2019</v>
    </spb>
    <spb s="0">
      <v xml:space="preserve">Wikipedia	Cia	travel.state.gov	</v>
      <v xml:space="preserve">CC-BY-SA			</v>
      <v xml:space="preserve">http://en.wikipedia.org/wiki/United_Kingdom	https://www.cia.gov/library/publications/the-world-factbook/geos/uk.html?Transportation	https://travel.state.gov/content/travel/en/international-travel/International-Travel-Country-Information-Pages/UnitedKingdom.html?wcmmode=disabled	</v>
      <v xml:space="preserve">http://creativecommons.org/licenses/by-sa/3.0/			</v>
    </spb>
    <spb s="0">
      <v xml:space="preserve">Wikipedia	</v>
      <v xml:space="preserve">CC BY-SA 3.0	</v>
      <v xml:space="preserve">https://en.wikipedia.org/wiki/United_Kingdom	</v>
      <v xml:space="preserve">https://creativecommons.org/licenses/by-sa/3.0	</v>
    </spb>
    <spb s="0">
      <v xml:space="preserve">Wikipedia	</v>
      <v xml:space="preserve">CC-BY-SA	</v>
      <v xml:space="preserve">http://en.wikipedia.org/wiki/United_Kingdom	</v>
      <v xml:space="preserve">http://creativecommons.org/licenses/by-sa/3.0/	</v>
    </spb>
    <spb s="0">
      <v xml:space="preserve">Cia	</v>
      <v xml:space="preserve">	</v>
      <v xml:space="preserve">https://www.cia.gov/library/publications/the-world-factbook/geos/uk.html?Transportation	</v>
      <v xml:space="preserve">	</v>
    </spb>
    <spb s="9">
      <v>0</v>
      <v>51</v>
      <v>52</v>
      <v>52</v>
      <v>3</v>
      <v>52</v>
      <v>52</v>
      <v>52</v>
      <v>53</v>
      <v>52</v>
      <v>52</v>
      <v>53</v>
      <v>52</v>
      <v>52</v>
      <v>54</v>
      <v>5</v>
      <v>51</v>
      <v>54</v>
      <v>7</v>
      <v>52</v>
      <v>54</v>
      <v>8</v>
      <v>9</v>
      <v>10</v>
      <v>54</v>
      <v>54</v>
      <v>52</v>
      <v>54</v>
      <v>11</v>
      <v>12</v>
      <v>13</v>
      <v>14</v>
      <v>54</v>
      <v>51</v>
      <v>54</v>
      <v>54</v>
      <v>54</v>
      <v>54</v>
      <v>54</v>
      <v>54</v>
      <v>54</v>
      <v>54</v>
      <v>54</v>
      <v>54</v>
      <v>15</v>
    </spb>
    <spb s="7">
      <v>2019</v>
      <v>2019</v>
      <v>square km</v>
      <v>per thousand (2018)</v>
      <v>2022</v>
      <v>2019</v>
      <v>2018</v>
      <v>per liter (2016)</v>
      <v>2019</v>
      <v>years (2018)</v>
      <v>2018</v>
      <v>per thousand (2018)</v>
      <v>2019</v>
      <v>2017</v>
      <v>2016</v>
      <v>2019</v>
      <v>2016</v>
      <v>2018</v>
      <v>kilotons per year (2016)</v>
      <v>deaths per 100,000 (2017)</v>
      <v>kWh (2014)</v>
      <v>2015</v>
      <v>2008</v>
      <v>2016</v>
      <v>2016</v>
      <v>2016</v>
      <v>2016</v>
      <v>2016</v>
      <v>2015</v>
      <v>2016</v>
      <v>2016</v>
      <v>2017</v>
      <v>2017</v>
      <v>2019</v>
    </spb>
    <spb s="0">
      <v xml:space="preserve">Wikipedia	Cia	travel.state.gov	</v>
      <v xml:space="preserve">CC-BY-SA			</v>
      <v xml:space="preserve">http://en.wikipedia.org/wiki/Germany	https://www.cia.gov/library/publications/the-world-factbook/geos/gm.html?Transportation	https://travel.state.gov/content/travel/en/international-travel/International-Travel-Country-Information-Pages/Germany.html	</v>
      <v xml:space="preserve">http://creativecommons.org/licenses/by-sa/3.0/			</v>
    </spb>
    <spb s="0">
      <v xml:space="preserve">Wikipedia	</v>
      <v xml:space="preserve">CC BY-SA 3.0	</v>
      <v xml:space="preserve">https://en.wikipedia.org/wiki/Germany	</v>
      <v xml:space="preserve">https://creativecommons.org/licenses/by-sa/3.0	</v>
    </spb>
    <spb s="0">
      <v xml:space="preserve">Wikipedia	</v>
      <v xml:space="preserve">CC-BY-SA	</v>
      <v xml:space="preserve">http://en.wikipedia.org/wiki/Germany	</v>
      <v xml:space="preserve">http://creativecommons.org/licenses/by-sa/3.0/	</v>
    </spb>
    <spb s="0">
      <v xml:space="preserve">Cia	</v>
      <v xml:space="preserve">	</v>
      <v xml:space="preserve">https://www.cia.gov/library/publications/the-world-factbook/geos/gm.html?Transportation	</v>
      <v xml:space="preserve">	</v>
    </spb>
    <spb s="9">
      <v>0</v>
      <v>57</v>
      <v>58</v>
      <v>58</v>
      <v>3</v>
      <v>58</v>
      <v>58</v>
      <v>58</v>
      <v>59</v>
      <v>58</v>
      <v>58</v>
      <v>59</v>
      <v>58</v>
      <v>58</v>
      <v>60</v>
      <v>5</v>
      <v>57</v>
      <v>60</v>
      <v>7</v>
      <v>58</v>
      <v>60</v>
      <v>8</v>
      <v>9</v>
      <v>10</v>
      <v>60</v>
      <v>60</v>
      <v>58</v>
      <v>60</v>
      <v>11</v>
      <v>12</v>
      <v>13</v>
      <v>14</v>
      <v>60</v>
      <v>57</v>
      <v>60</v>
      <v>60</v>
      <v>60</v>
      <v>60</v>
      <v>60</v>
      <v>60</v>
      <v>60</v>
      <v>60</v>
      <v>60</v>
      <v>60</v>
      <v>15</v>
    </spb>
    <spb s="7">
      <v>2019</v>
      <v>2019</v>
      <v>square km</v>
      <v>per thousand (2018)</v>
      <v>2022</v>
      <v>2019</v>
      <v>2018</v>
      <v>per liter (2016)</v>
      <v>2019</v>
      <v>years (2018)</v>
      <v>2018</v>
      <v>per thousand (2018)</v>
      <v>2019</v>
      <v>2017</v>
      <v>2016</v>
      <v>2019</v>
      <v>2016</v>
      <v>2017</v>
      <v>kilotons per year (2016)</v>
      <v>deaths per 100,000 (2017)</v>
      <v>kWh (2014)</v>
      <v>2015</v>
      <v>2019</v>
      <v>2016</v>
      <v>2016</v>
      <v>2016</v>
      <v>2016</v>
      <v>2016</v>
      <v>2015</v>
      <v>2016</v>
      <v>2016</v>
      <v>2017</v>
      <v>2017</v>
      <v>2019</v>
    </spb>
    <spb s="0">
      <v xml:space="preserve">Wikipedia	Cia	travel.state.gov	</v>
      <v xml:space="preserve">CC-BY-SA			</v>
      <v xml:space="preserve">http://en.wikipedia.org/wiki/France	https://www.cia.gov/library/publications/the-world-factbook/geos/fr.html?Transportation	https://travel.state.gov/content/travel/en/international-travel/International-Travel-Country-Information-Pages/Monaco.html	</v>
      <v xml:space="preserve">http://creativecommons.org/licenses/by-sa/3.0/			</v>
    </spb>
    <spb s="0">
      <v xml:space="preserve">Wikipedia	</v>
      <v xml:space="preserve">CC BY-SA 3.0	</v>
      <v xml:space="preserve">https://en.wikipedia.org/wiki/France	</v>
      <v xml:space="preserve">https://creativecommons.org/licenses/by-sa/3.0	</v>
    </spb>
    <spb s="0">
      <v xml:space="preserve">Wikipedia	</v>
      <v xml:space="preserve">CC-BY-SA	</v>
      <v xml:space="preserve">http://en.wikipedia.org/wiki/France	</v>
      <v xml:space="preserve">http://creativecommons.org/licenses/by-sa/3.0/	</v>
    </spb>
    <spb s="0">
      <v xml:space="preserve">Cia	</v>
      <v xml:space="preserve">	</v>
      <v xml:space="preserve">https://www.cia.gov/library/publications/the-world-factbook/geos/fr.html?Transportation	</v>
      <v xml:space="preserve">	</v>
    </spb>
    <spb s="9">
      <v>0</v>
      <v>63</v>
      <v>64</v>
      <v>64</v>
      <v>3</v>
      <v>64</v>
      <v>64</v>
      <v>64</v>
      <v>65</v>
      <v>64</v>
      <v>64</v>
      <v>65</v>
      <v>64</v>
      <v>64</v>
      <v>66</v>
      <v>5</v>
      <v>63</v>
      <v>66</v>
      <v>7</v>
      <v>64</v>
      <v>66</v>
      <v>8</v>
      <v>9</v>
      <v>10</v>
      <v>66</v>
      <v>66</v>
      <v>64</v>
      <v>66</v>
      <v>11</v>
      <v>12</v>
      <v>13</v>
      <v>14</v>
      <v>66</v>
      <v>63</v>
      <v>66</v>
      <v>66</v>
      <v>66</v>
      <v>66</v>
      <v>66</v>
      <v>66</v>
      <v>66</v>
      <v>66</v>
      <v>66</v>
      <v>66</v>
      <v>15</v>
    </spb>
    <spb s="7">
      <v>2019</v>
      <v>2019</v>
      <v>square km</v>
      <v>per thousand (2018)</v>
      <v>2022</v>
      <v>2019</v>
      <v>2018</v>
      <v>per liter (2016)</v>
      <v>2019</v>
      <v>years (2018)</v>
      <v>2018</v>
      <v>per thousand (2018)</v>
      <v>2019</v>
      <v>2017</v>
      <v>2016</v>
      <v>2019</v>
      <v>2016</v>
      <v>2018</v>
      <v>kilotons per year (2014)</v>
      <v>deaths per 100,000 (2017)</v>
      <v>kWh (2014)</v>
      <v>2015</v>
      <v>2018</v>
      <v>2017</v>
      <v>2017</v>
      <v>2017</v>
      <v>2017</v>
      <v>2017</v>
      <v>2015</v>
      <v>2017</v>
      <v>2017</v>
      <v>2017</v>
      <v>2017</v>
      <v>2019</v>
    </spb>
    <spb s="0">
      <v xml:space="preserve">Wikipedia	travel.state.gov	</v>
      <v xml:space="preserve">CC-BY-SA		</v>
      <v xml:space="preserve">http://en.wikipedia.org/wiki/China	https://travel.state.gov/content/travel/en/international-travel/International-Travel-Country-Information-Pages/China.html	</v>
      <v xml:space="preserve">http://creativecommons.org/licenses/by-sa/3.0/		</v>
    </spb>
    <spb s="0">
      <v xml:space="preserve">Wikipedia	</v>
      <v xml:space="preserve">CC BY-SA 3.0	</v>
      <v xml:space="preserve">https://en.wikipedia.org/wiki/China	</v>
      <v xml:space="preserve">https://creativecommons.org/licenses/by-sa/3.0	</v>
    </spb>
    <spb s="0">
      <v xml:space="preserve">Wikipedia	</v>
      <v xml:space="preserve">CC-BY-SA	</v>
      <v xml:space="preserve">http://en.wikipedia.org/wiki/China	</v>
      <v xml:space="preserve">http://creativecommons.org/licenses/by-sa/3.0/	</v>
    </spb>
    <spb s="0">
      <v xml:space="preserve">Cia	</v>
      <v xml:space="preserve">	</v>
      <v xml:space="preserve">https://www.cia.gov/library/publications/the-world-factbook/geos/ch.html?Transportation	</v>
      <v xml:space="preserve">	</v>
    </spb>
    <spb s="0">
      <v xml:space="preserve">Wikipedia	Cia	travel.state.gov	</v>
      <v xml:space="preserve">CC-BY-SA			</v>
      <v xml:space="preserve">http://en.wikipedia.org/wiki/China	https://www.cia.gov/library/publications/the-world-factbook/geos/ch.html?Transportation	https://travel.state.gov/content/travel/en/international-travel/International-Travel-Country-Information-Pages/China.html	</v>
      <v xml:space="preserve">http://creativecommons.org/licenses/by-sa/3.0/			</v>
    </spb>
    <spb s="10">
      <v>0</v>
      <v>69</v>
      <v>70</v>
      <v>70</v>
      <v>3</v>
      <v>70</v>
      <v>70</v>
      <v>70</v>
      <v>71</v>
      <v>70</v>
      <v>70</v>
      <v>71</v>
      <v>70</v>
      <v>70</v>
      <v>72</v>
      <v>5</v>
      <v>73</v>
      <v>72</v>
      <v>70</v>
      <v>72</v>
      <v>8</v>
      <v>9</v>
      <v>10</v>
      <v>72</v>
      <v>72</v>
      <v>70</v>
      <v>72</v>
      <v>11</v>
      <v>12</v>
      <v>13</v>
      <v>14</v>
      <v>72</v>
      <v>73</v>
      <v>72</v>
      <v>72</v>
      <v>72</v>
      <v>72</v>
      <v>72</v>
      <v>72</v>
      <v>72</v>
      <v>72</v>
      <v>72</v>
      <v>72</v>
      <v>15</v>
    </spb>
    <spb s="7">
      <v>2019</v>
      <v>2022</v>
      <v>square km</v>
      <v>per thousand (2018)</v>
      <v>2022</v>
      <v>2019</v>
      <v>2018</v>
      <v>per liter (2016)</v>
      <v>2019</v>
      <v>years (2020)</v>
      <v>2017</v>
      <v>per thousand (2018)</v>
      <v>2019</v>
      <v>2017</v>
      <v>2016</v>
      <v>2019</v>
      <v>2016</v>
      <v>2017</v>
      <v>kilotons per year (2016)</v>
      <v>deaths per 100,000 (2017)</v>
      <v>kWh (2014)</v>
      <v>2014</v>
      <v>2019</v>
      <v>2016</v>
      <v>2016</v>
      <v>2016</v>
      <v>2016</v>
      <v>2016</v>
      <v>2015</v>
      <v>2016</v>
      <v>2016</v>
      <v>2018</v>
      <v>2018</v>
      <v>2019</v>
    </spb>
    <spb s="0">
      <v xml:space="preserve">Wikipedia	travel.state.gov	</v>
      <v xml:space="preserve">CC-BY-SA		</v>
      <v xml:space="preserve">http://en.wikipedia.org/wiki/India	https://travel.state.gov/content/travel/en/international-travel/International-Travel-Country-Information-Pages/India.html	</v>
      <v xml:space="preserve">http://creativecommons.org/licenses/by-sa/3.0/		</v>
    </spb>
    <spb s="0">
      <v xml:space="preserve">Wikipedia	</v>
      <v xml:space="preserve">CC BY-SA 3.0	</v>
      <v xml:space="preserve">https://en.wikipedia.org/wiki/India	</v>
      <v xml:space="preserve">https://creativecommons.org/licenses/by-sa/3.0	</v>
    </spb>
    <spb s="0">
      <v xml:space="preserve">Wikipedia	</v>
      <v xml:space="preserve">CC-BY-SA	</v>
      <v xml:space="preserve">http://en.wikipedia.org/wiki/India	</v>
      <v xml:space="preserve">http://creativecommons.org/licenses/by-sa/3.0/	</v>
    </spb>
    <spb s="0">
      <v xml:space="preserve">Cia	</v>
      <v xml:space="preserve">	</v>
      <v xml:space="preserve">https://www.cia.gov/library/publications/the-world-factbook/geos/in.html?Transportation	</v>
      <v xml:space="preserve">	</v>
    </spb>
    <spb s="0">
      <v xml:space="preserve">Wikipedia	Cia	travel.state.gov	</v>
      <v xml:space="preserve">CC-BY-SA			</v>
      <v xml:space="preserve">http://en.wikipedia.org/wiki/India	https://www.cia.gov/library/publications/the-world-factbook/geos/in.html?Transportation	https://travel.state.gov/content/travel/en/international-travel/International-Travel-Country-Information-Pages/India.html	</v>
      <v xml:space="preserve">http://creativecommons.org/licenses/by-sa/3.0/			</v>
    </spb>
    <spb s="9">
      <v>0</v>
      <v>76</v>
      <v>77</v>
      <v>77</v>
      <v>3</v>
      <v>77</v>
      <v>77</v>
      <v>77</v>
      <v>78</v>
      <v>77</v>
      <v>77</v>
      <v>78</v>
      <v>77</v>
      <v>77</v>
      <v>79</v>
      <v>5</v>
      <v>80</v>
      <v>79</v>
      <v>7</v>
      <v>77</v>
      <v>79</v>
      <v>8</v>
      <v>9</v>
      <v>10</v>
      <v>79</v>
      <v>79</v>
      <v>77</v>
      <v>79</v>
      <v>11</v>
      <v>12</v>
      <v>13</v>
      <v>14</v>
      <v>79</v>
      <v>80</v>
      <v>79</v>
      <v>79</v>
      <v>79</v>
      <v>79</v>
      <v>79</v>
      <v>79</v>
      <v>79</v>
      <v>79</v>
      <v>79</v>
      <v>79</v>
      <v>15</v>
    </spb>
    <spb s="7">
      <v>2019</v>
      <v>2017</v>
      <v>square km</v>
      <v>per thousand (2018)</v>
      <v>2022</v>
      <v>2019</v>
      <v>2018</v>
      <v>per liter (2016)</v>
      <v>2019</v>
      <v>years (2018)</v>
      <v>2017</v>
      <v>per thousand (2018)</v>
      <v>2019</v>
      <v>2017</v>
      <v>2016</v>
      <v>2019</v>
      <v>2016</v>
      <v>2018</v>
      <v>kilotons per year (2016)</v>
      <v>deaths per 100,000 (2017)</v>
      <v>kWh (2014)</v>
      <v>2014</v>
      <v>2019</v>
      <v>2011</v>
      <v>2011</v>
      <v>2011</v>
      <v>2011</v>
      <v>2011</v>
      <v>2015</v>
      <v>2011</v>
      <v>2011</v>
      <v>2017</v>
      <v>2018</v>
      <v>2019</v>
    </spb>
    <spb s="0">
      <v xml:space="preserve">Wikipedia	Cia	travel.state.gov	</v>
      <v xml:space="preserve">CC-BY-SA			</v>
      <v xml:space="preserve">http://en.wikipedia.org/wiki/Australia	https://www.cia.gov/library/publications/the-world-factbook/geos/as.html?Transportation	https://travel.state.gov/content/travel/en/international-travel/International-Travel-Country-Information-Pages/Australia.html	</v>
      <v xml:space="preserve">http://creativecommons.org/licenses/by-sa/3.0/			</v>
    </spb>
    <spb s="0">
      <v xml:space="preserve">Wikipedia	</v>
      <v xml:space="preserve">CC BY-SA 3.0	</v>
      <v xml:space="preserve">https://en.wikipedia.org/wiki/Australia	</v>
      <v xml:space="preserve">https://creativecommons.org/licenses/by-sa/3.0	</v>
    </spb>
    <spb s="0">
      <v xml:space="preserve">Wikipedia	</v>
      <v xml:space="preserve">CC-BY-SA	</v>
      <v xml:space="preserve">http://en.wikipedia.org/wiki/Australia	</v>
      <v xml:space="preserve">http://creativecommons.org/licenses/by-sa/3.0/	</v>
    </spb>
    <spb s="0">
      <v xml:space="preserve">Cia	</v>
      <v xml:space="preserve">	</v>
      <v xml:space="preserve">https://www.cia.gov/library/publications/the-world-factbook/geos/as.html?Transportation	</v>
      <v xml:space="preserve">	</v>
    </spb>
    <spb s="9">
      <v>0</v>
      <v>83</v>
      <v>84</v>
      <v>84</v>
      <v>3</v>
      <v>84</v>
      <v>84</v>
      <v>84</v>
      <v>85</v>
      <v>84</v>
      <v>84</v>
      <v>85</v>
      <v>84</v>
      <v>84</v>
      <v>86</v>
      <v>5</v>
      <v>83</v>
      <v>86</v>
      <v>7</v>
      <v>84</v>
      <v>86</v>
      <v>8</v>
      <v>9</v>
      <v>10</v>
      <v>86</v>
      <v>86</v>
      <v>84</v>
      <v>86</v>
      <v>11</v>
      <v>12</v>
      <v>13</v>
      <v>14</v>
      <v>86</v>
      <v>83</v>
      <v>86</v>
      <v>86</v>
      <v>86</v>
      <v>86</v>
      <v>86</v>
      <v>86</v>
      <v>86</v>
      <v>86</v>
      <v>86</v>
      <v>86</v>
      <v>15</v>
    </spb>
    <spb s="7">
      <v>2019</v>
      <v>2019</v>
      <v>square km</v>
      <v>per thousand (2018)</v>
      <v>2022</v>
      <v>2019</v>
      <v>2018</v>
      <v>per liter (2016)</v>
      <v>2019</v>
      <v>years (2018)</v>
      <v>2018</v>
      <v>per thousand (2018)</v>
      <v>2019</v>
      <v>2017</v>
      <v>2016</v>
      <v>2019</v>
      <v>2016</v>
      <v>2017</v>
      <v>kilotons per year (2016)</v>
      <v>deaths per 100,000 (2017)</v>
      <v>kWh (2014)</v>
      <v>2015</v>
      <v>2019</v>
      <v>2014</v>
      <v>2014</v>
      <v>2014</v>
      <v>2014</v>
      <v>2014</v>
      <v>2014</v>
      <v>2014</v>
      <v>2014</v>
      <v>2017</v>
      <v>2017</v>
      <v>2019</v>
    </spb>
    <spb s="0">
      <v xml:space="preserve">Wikipedia	Cia	travel.state.gov	</v>
      <v xml:space="preserve">CC-BY-SA			</v>
      <v xml:space="preserve">http://en.wikipedia.org/wiki/South_Africa	https://www.cia.gov/library/publications/the-world-factbook/geos/sf.html?Transportation	https://travel.state.gov/content/travel/en/international-travel/International-Travel-Country-Information-Pages/SouthAfrica.html	</v>
      <v xml:space="preserve">http://creativecommons.org/licenses/by-sa/3.0/			</v>
    </spb>
    <spb s="0">
      <v xml:space="preserve">Wikipedia	</v>
      <v xml:space="preserve">CC BY-SA 3.0	</v>
      <v xml:space="preserve">https://en.wikipedia.org/wiki/South_Africa	</v>
      <v xml:space="preserve">https://creativecommons.org/licenses/by-sa/3.0	</v>
    </spb>
    <spb s="0">
      <v xml:space="preserve">Wikipedia	</v>
      <v xml:space="preserve">CC-BY-SA	</v>
      <v xml:space="preserve">http://en.wikipedia.org/wiki/South_Africa	</v>
      <v xml:space="preserve">http://creativecommons.org/licenses/by-sa/3.0/	</v>
    </spb>
    <spb s="0">
      <v xml:space="preserve">Cia	</v>
      <v xml:space="preserve">	</v>
      <v xml:space="preserve">https://www.cia.gov/library/publications/the-world-factbook/geos/sf.html?Transportation	</v>
      <v xml:space="preserve">	</v>
    </spb>
    <spb s="11">
      <v>0</v>
      <v>89</v>
      <v>90</v>
      <v>90</v>
      <v>3</v>
      <v>90</v>
      <v>90</v>
      <v>90</v>
      <v>91</v>
      <v>90</v>
      <v>90</v>
      <v>90</v>
      <v>90</v>
      <v>92</v>
      <v>5</v>
      <v>89</v>
      <v>92</v>
      <v>7</v>
      <v>90</v>
      <v>92</v>
      <v>8</v>
      <v>9</v>
      <v>10</v>
      <v>92</v>
      <v>92</v>
      <v>90</v>
      <v>92</v>
      <v>11</v>
      <v>12</v>
      <v>13</v>
      <v>14</v>
      <v>92</v>
      <v>89</v>
      <v>92</v>
      <v>92</v>
      <v>92</v>
      <v>92</v>
      <v>92</v>
      <v>92</v>
      <v>92</v>
      <v>92</v>
      <v>92</v>
      <v>92</v>
      <v>15</v>
    </spb>
    <spb s="2">
      <v>2</v>
      <v>Name</v>
      <v>LearnMoreOnLink</v>
    </spb>
    <spb s="7">
      <v>2019</v>
      <v>2019</v>
      <v>square km</v>
      <v>per thousand (2018)</v>
      <v>2022</v>
      <v>2019</v>
      <v>2018</v>
      <v>per liter (2016)</v>
      <v>2019</v>
      <v>years (2018)</v>
      <v>2018</v>
      <v>per thousand (2018)</v>
      <v>2019</v>
      <v>2017</v>
      <v>2016</v>
      <v>2019</v>
      <v>2016</v>
      <v>2017</v>
      <v>kilotons per year (2016)</v>
      <v>deaths per 100,000 (2017)</v>
      <v>kWh (2014)</v>
      <v>2014</v>
      <v>2019</v>
      <v>2014</v>
      <v>2014</v>
      <v>2014</v>
      <v>2014</v>
      <v>2014</v>
      <v>2015</v>
      <v>2014</v>
      <v>2014</v>
      <v>2017</v>
      <v>2017</v>
      <v>2019</v>
    </spb>
    <spb s="0">
      <v xml:space="preserve">Wikipedia	Cia	travel.state.gov	</v>
      <v xml:space="preserve">CC-BY-SA			</v>
      <v xml:space="preserve">http://en.wikipedia.org/wiki/Japan	https://www.cia.gov/library/publications/the-world-factbook/geos/ja.html?Transportation	https://travel.state.gov/content/travel/en/international-travel/International-Travel-Country-Information-Pages/Japan.html	</v>
      <v xml:space="preserve">http://creativecommons.org/licenses/by-sa/3.0/			</v>
    </spb>
    <spb s="0">
      <v xml:space="preserve">Wikipedia	</v>
      <v xml:space="preserve">CC BY-SA 3.0	</v>
      <v xml:space="preserve">https://en.wikipedia.org/wiki/Japan	</v>
      <v xml:space="preserve">https://creativecommons.org/licenses/by-sa/3.0	</v>
    </spb>
    <spb s="0">
      <v xml:space="preserve">Wikipedia	</v>
      <v xml:space="preserve">CC-BY-SA	</v>
      <v xml:space="preserve">http://en.wikipedia.org/wiki/Japan	</v>
      <v xml:space="preserve">http://creativecommons.org/licenses/by-sa/3.0/	</v>
    </spb>
    <spb s="0">
      <v xml:space="preserve">Cia	</v>
      <v xml:space="preserve">	</v>
      <v xml:space="preserve">https://www.cia.gov/library/publications/the-world-factbook/geos/ja.html?Transportation	</v>
      <v xml:space="preserve">	</v>
    </spb>
    <spb s="9">
      <v>0</v>
      <v>96</v>
      <v>97</v>
      <v>97</v>
      <v>3</v>
      <v>97</v>
      <v>97</v>
      <v>97</v>
      <v>98</v>
      <v>97</v>
      <v>97</v>
      <v>98</v>
      <v>97</v>
      <v>97</v>
      <v>99</v>
      <v>5</v>
      <v>96</v>
      <v>99</v>
      <v>7</v>
      <v>97</v>
      <v>99</v>
      <v>8</v>
      <v>9</v>
      <v>10</v>
      <v>99</v>
      <v>99</v>
      <v>97</v>
      <v>99</v>
      <v>11</v>
      <v>12</v>
      <v>13</v>
      <v>14</v>
      <v>99</v>
      <v>96</v>
      <v>99</v>
      <v>99</v>
      <v>99</v>
      <v>99</v>
      <v>99</v>
      <v>99</v>
      <v>99</v>
      <v>99</v>
      <v>99</v>
      <v>99</v>
      <v>15</v>
    </spb>
    <spb s="7">
      <v>2019</v>
      <v>2019</v>
      <v>square km</v>
      <v>per thousand (2018)</v>
      <v>2022</v>
      <v>2019</v>
      <v>2018</v>
      <v>per liter (2016)</v>
      <v>2019</v>
      <v>years (2018)</v>
      <v>2018</v>
      <v>per thousand (2018)</v>
      <v>2019</v>
      <v>2017</v>
      <v>2016</v>
      <v>2019</v>
      <v>2016</v>
      <v>2016</v>
      <v>kilotons per year (2016)</v>
      <v>deaths per 100,000 (2017)</v>
      <v>kWh (2014)</v>
      <v>2015</v>
      <v>2019</v>
      <v>2013</v>
      <v>2013</v>
      <v>2013</v>
      <v>2013</v>
      <v>2013</v>
      <v>2015</v>
      <v>2013</v>
      <v>2013</v>
      <v>2015</v>
      <v>2015</v>
      <v>2019</v>
    </spb>
    <spb s="12">
      <v>3</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CPI" t="spb"/>
    <k n="GDP" t="spb"/>
    <k n="Area" t="spb"/>
    <k n="Name" t="spb"/>
    <k n="Birth rate" t="spb"/>
    <k n="Population" t="spb"/>
    <k n="UniqueName" t="spb"/>
    <k n="Description" t="spb"/>
    <k n="Abbreviation" t="spb"/>
    <k n="Calling code" t="spb"/>
    <k n="Largest city" t="spb"/>
    <k n="Minimum wage" t="spb"/>
    <k n="Currency code" t="spb"/>
    <k n="Official name" t="spb"/>
    <k n="Fertility rate" t="spb"/>
    <k n="Gasoline price" t="spb"/>
    <k n="Total tax rate" t="spb"/>
    <k n="Life expectancy" t="spb"/>
    <k n="National anthem" t="spb"/>
    <k n="Tax revenue (%)" t="spb"/>
    <k n="Infant mortality" t="spb"/>
    <k n="Urban population" t="spb"/>
    <k n="Armed forces size" t="spb"/>
    <k n="Forested area (%)"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Order" t="spba"/>
    <k n="TitleProperty" t="s"/>
    <k n="SubTitleProperty" t="s"/>
  </s>
  <s>
    <k n="ShowInCardView" t="b"/>
    <k n="ShowInDotNotation" t="b"/>
    <k n="ShowInAutoComplete" t="b"/>
  </s>
  <s>
    <k n="UniqueName" t="spb"/>
    <k n="VDPID/VSID" t="spb"/>
    <k n="LearnMoreOnLink" t="spb"/>
  </s>
  <s>
    <k n="Name" t="i"/>
    <k n="Image" t="i"/>
  </s>
  <s>
    <k n="link" t="s"/>
    <k n="logo" t="s"/>
    <k n="name" t="s"/>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_Self" t="i"/>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Order" t="spba"/>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0" formatCode="General"/>
    </x:dxf>
    <x:dxf>
      <x:numFmt numFmtId="2" formatCode="0.00"/>
    </x:dxf>
    <x:dxf>
      <x:numFmt numFmtId="14" formatCode="0.00%"/>
    </x:dxf>
    <x:dxf>
      <x:numFmt numFmtId="4" formatCode="#,##0.00"/>
    </x:dxf>
    <x:dxf>
      <x:numFmt numFmtId="1" formatCode="0"/>
    </x:dxf>
  </dxfs>
  <richProperties>
    <rPr n="IsTitleField" t="b"/>
    <rPr n="IsHeroField" t="b"/>
    <rPr n="NumberFormat" t="s"/>
  </richProperties>
  <richStyles>
    <rSty>
      <rpv i="0">1</rpv>
    </rSty>
    <rSty>
      <rpv i="1">1</rpv>
    </rSty>
    <rSty dxfid="3">
      <rpv i="2">0.0%</rpv>
    </rSty>
    <rSty dxfid="0">
      <rpv i="2">#,##0</rpv>
    </rSty>
    <rSty dxfid="2">
      <rpv i="2">0.00</rpv>
    </rSty>
    <rSty dxfid="5">
      <rpv i="2">0</rpv>
    </rSty>
    <rSty dxfid="4">
      <rpv i="2">#,##0.00</rpv>
    </rSty>
    <rSty dxfid="1">
      <rpv i="2">0.0</rpv>
    </rSty>
    <rSty dxfid="1">
      <rpv i="2">_([$$-en-US]* #,##0.00_);_([$$-en-US]* (#,##0.00);_([$$-en-US]* "-"??_);_(@_)</rpv>
    </rSty>
    <rSty dxfid="1">
      <rpv i="2">_([$$-en-US]* #,##0_);_([$$-en-US]* (#,##0);_([$$-en-US]* "-"_);_(@_)</rpv>
    </rSty>
    <rSty dxfid="3"/>
  </richStyles>
</richStyleSheet>
</file>

<file path=xl/tables/table1.xml><?xml version="1.0" encoding="utf-8"?>
<table xmlns="http://schemas.openxmlformats.org/spreadsheetml/2006/main" id="1" name="Table1" displayName="Table1" ref="A1:M171" totalsRowShown="0" headerRowDxfId="68" dataDxfId="66" headerRowBorderDxfId="67" tableBorderDxfId="65" totalsRowBorderDxfId="64">
  <autoFilter ref="A1:M171"/>
  <tableColumns count="13">
    <tableColumn id="1" name="Sales Rep ID" dataDxfId="63"/>
    <tableColumn id="2" name="Rep First Name" dataDxfId="62"/>
    <tableColumn id="3" name="Rep Last Name" dataDxfId="61"/>
    <tableColumn id="4" name="Month" dataDxfId="60"/>
    <tableColumn id="5" name="Product Type" dataDxfId="59"/>
    <tableColumn id="6" name="Min Speed" dataDxfId="58"/>
    <tableColumn id="7" name="Max Speed" dataDxfId="57"/>
    <tableColumn id="8" name="Distance" dataDxfId="56"/>
    <tableColumn id="9" name="Shipping Address" dataDxfId="55"/>
    <tableColumn id="10" name="Country Code" dataDxfId="54"/>
    <tableColumn id="11" name="Unit Price" dataDxfId="53"/>
    <tableColumn id="12" name="Units Sold" dataDxfId="52"/>
    <tableColumn id="13" name="Discount (%)" dataDxfId="51"/>
  </tableColumns>
  <tableStyleInfo showFirstColumn="0" showLastColumn="0" showRowStripes="1" showColumnStripes="0"/>
</table>
</file>

<file path=xl/tables/table2.xml><?xml version="1.0" encoding="utf-8"?>
<table xmlns="http://schemas.openxmlformats.org/spreadsheetml/2006/main" id="2" name="Table13" displayName="Table13" ref="A1:W172" totalsRowCount="1" headerRowDxfId="50" dataDxfId="48" headerRowBorderDxfId="49" tableBorderDxfId="47" totalsRowBorderDxfId="46">
  <autoFilter ref="A1:W171"/>
  <tableColumns count="23">
    <tableColumn id="1" name="Sales Rep ID" dataDxfId="45" totalsRowDxfId="44"/>
    <tableColumn id="2" name="Rep First Name" dataDxfId="43" totalsRowDxfId="42"/>
    <tableColumn id="3" name="Rep Last Name" dataDxfId="41" totalsRowDxfId="40"/>
    <tableColumn id="4" name="Month" dataDxfId="39" totalsRowDxfId="38"/>
    <tableColumn id="5" name="Product Type" dataDxfId="37" totalsRowDxfId="36"/>
    <tableColumn id="6" name="Min Speed" dataDxfId="35" totalsRowDxfId="34"/>
    <tableColumn id="7" name="Max Speed" dataDxfId="33" totalsRowDxfId="32"/>
    <tableColumn id="8" name="Distance" dataDxfId="31" totalsRowDxfId="30"/>
    <tableColumn id="9" name="Shipping Address" dataDxfId="29" totalsRowDxfId="28"/>
    <tableColumn id="11" name="Unit Price" dataDxfId="27" totalsRowDxfId="26" dataCellStyle="Currency"/>
    <tableColumn id="12" name="Units Sold" dataDxfId="25" totalsRowDxfId="24"/>
    <tableColumn id="13" name="Discount (%)" dataDxfId="23" totalsRowDxfId="22"/>
    <tableColumn id="14" name="Street Address" dataDxfId="21" totalsRowDxfId="20">
      <calculatedColumnFormula>_xlfn.TEXTBEFORE(Table13[[#This Row],[Shipping Address]], ",")</calculatedColumnFormula>
    </tableColumn>
    <tableColumn id="15" name="City" dataDxfId="19" totalsRowDxfId="18">
      <calculatedColumnFormula>_xlfn.TEXTBEFORE(_xlfn.TEXTAFTER(Table13[[#This Row],[Shipping Address]], ", "), ",")</calculatedColumnFormula>
    </tableColumn>
    <tableColumn id="16" name="Postal Code" dataDxfId="17" totalsRowDxfId="16">
      <calculatedColumnFormula>_xlfn.TEXTAFTER(Table13[[#This Row],[Shipping Address]], ", ", 2)</calculatedColumnFormula>
    </tableColumn>
    <tableColumn id="17" name="Country Name" dataDxfId="15" totalsRowDxfId="14"/>
    <tableColumn id="18" name="Continent" dataDxfId="13" totalsRowDxfId="12"/>
    <tableColumn id="20" name="Unit Price (USD)" dataDxfId="11" totalsRowDxfId="10" dataCellStyle="Currency">
      <calculatedColumnFormula>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calculatedColumnFormula>
    </tableColumn>
    <tableColumn id="21" name="Total Sales" dataDxfId="9" totalsRowDxfId="8">
      <calculatedColumnFormula>Table13[[#This Row],[Unit Price (USD)]]*Table13[[#This Row],[Units Sold]]*(100-Table13[[#This Row],[Discount (%)]])</calculatedColumnFormula>
    </tableColumn>
    <tableColumn id="22" name="Min Speed (m/s)" dataDxfId="7" totalsRowDxfId="6">
      <calculatedColumnFormula>IF(ISNUMBER(SEARCH("m/s",Table13[[#This Row],[Min Speed]])),--_xlfn.TEXTBEFORE(Table13[[#This Row],[Min Speed]]," "),IF(ISNUMBER(SEARCH("cycles/min",Table13[[#This Row],[Min Speed]])),--_xlfn.TEXTBEFORE(Table13[[#This Row],[Min Speed]]," ")/60,IF(ISNUMBER(SEARCH("cups/hour",Table13[[#This Row],[Min Speed]])),--_xlfn.TEXTBEFORE(Table13[[#This Row],[Min Speed]]," ")/3600,"")))</calculatedColumnFormula>
    </tableColumn>
    <tableColumn id="23" name="Max Speed (m/s)" dataDxfId="5" totalsRowDxfId="4">
      <calculatedColumnFormula>IF(ISNUMBER(SEARCH("m/s",Table13[[#This Row],[Max Speed]])),--_xlfn.TEXTBEFORE(Table13[[#This Row],[Max Speed]]," "),IF(ISNUMBER(SEARCH("cycles/min",Table13[[#This Row],[Max Speed]])),--_xlfn.TEXTBEFORE(Table13[[#This Row],[Max Speed]]," ")/60,IF(ISNUMBER(SEARCH("cups/hour",Table13[[#This Row],[Max Speed]])),--_xlfn.TEXTBEFORE(Table13[[#This Row],[Max Speed]]," ")/3600,"")))</calculatedColumnFormula>
    </tableColumn>
    <tableColumn id="24" name="Speed Range" dataDxfId="3" totalsRowDxfId="2">
      <calculatedColumnFormula>IF(AND(Table13[[#This Row],[Min Speed (m/s)]]&lt;&gt;"",Table13[[#This Row],[Max Speed (m/s)]]&lt;&gt;""),TEXT(Table13[[#This Row],[Min Speed (m/s)]],"0.00")&amp;" - "&amp;TEXT(Table13[[#This Row],[Max Speed (m/s)]],"0.00"),"")</calculatedColumnFormula>
    </tableColumn>
    <tableColumn id="25" name="Full Name" dataDxfId="1" totalsRowDxfId="0">
      <calculatedColumnFormula>CONCATENATE(Table13[[#This Row],[Rep First Name]]," ",Table13[[#This Row],[Rep Last Name]])</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1"/>
  <sheetViews>
    <sheetView topLeftCell="G145" workbookViewId="0">
      <selection activeCell="J169" sqref="J169"/>
    </sheetView>
  </sheetViews>
  <sheetFormatPr defaultRowHeight="13.8"/>
  <cols>
    <col min="1" max="1" width="20.19921875" customWidth="1"/>
    <col min="2" max="2" width="25.19921875" customWidth="1"/>
    <col min="3" max="3" width="26.19921875" customWidth="1"/>
    <col min="4" max="4" width="19.796875" customWidth="1"/>
    <col min="5" max="5" width="28.3984375" customWidth="1"/>
    <col min="6" max="6" width="26.3984375" customWidth="1"/>
    <col min="7" max="7" width="23.19921875" customWidth="1"/>
    <col min="8" max="8" width="25.796875" customWidth="1"/>
    <col min="9" max="9" width="50.59765625" customWidth="1"/>
    <col min="10" max="10" width="29.3984375" customWidth="1"/>
    <col min="11" max="11" width="21.59765625" customWidth="1"/>
    <col min="12" max="12" width="22.3984375" customWidth="1"/>
    <col min="13" max="13" width="26.3984375" customWidth="1"/>
  </cols>
  <sheetData>
    <row r="1" spans="1:13" ht="39" customHeight="1">
      <c r="A1" s="1" t="s">
        <v>0</v>
      </c>
      <c r="B1" s="2" t="s">
        <v>1</v>
      </c>
      <c r="C1" s="2" t="s">
        <v>2</v>
      </c>
      <c r="D1" s="2" t="s">
        <v>3</v>
      </c>
      <c r="E1" s="2" t="s">
        <v>4</v>
      </c>
      <c r="F1" s="2" t="s">
        <v>5</v>
      </c>
      <c r="G1" s="2" t="s">
        <v>6</v>
      </c>
      <c r="H1" s="2" t="s">
        <v>7</v>
      </c>
      <c r="I1" s="2" t="s">
        <v>8</v>
      </c>
      <c r="J1" s="2" t="s">
        <v>9</v>
      </c>
      <c r="K1" s="2" t="s">
        <v>10</v>
      </c>
      <c r="L1" s="2" t="s">
        <v>11</v>
      </c>
      <c r="M1" s="3" t="s">
        <v>12</v>
      </c>
    </row>
    <row r="2" spans="1:13">
      <c r="A2" s="4">
        <v>1</v>
      </c>
      <c r="B2" s="5" t="s">
        <v>13</v>
      </c>
      <c r="C2" s="5" t="s">
        <v>14</v>
      </c>
      <c r="D2" s="5" t="s">
        <v>15</v>
      </c>
      <c r="E2" s="5" t="s">
        <v>16</v>
      </c>
      <c r="F2" s="5" t="s">
        <v>17</v>
      </c>
      <c r="G2" s="5" t="s">
        <v>18</v>
      </c>
      <c r="H2" s="5" t="s">
        <v>19</v>
      </c>
      <c r="I2" s="5" t="s">
        <v>20</v>
      </c>
      <c r="J2" s="5" t="s">
        <v>21</v>
      </c>
      <c r="K2" s="6" t="s">
        <v>22</v>
      </c>
      <c r="L2" s="5">
        <v>277</v>
      </c>
      <c r="M2" s="7">
        <v>10</v>
      </c>
    </row>
    <row r="3" spans="1:13">
      <c r="A3" s="4">
        <v>2</v>
      </c>
      <c r="B3" s="5" t="s">
        <v>23</v>
      </c>
      <c r="C3" s="5" t="s">
        <v>24</v>
      </c>
      <c r="D3" s="5" t="s">
        <v>25</v>
      </c>
      <c r="E3" s="5" t="s">
        <v>26</v>
      </c>
      <c r="F3" s="5" t="s">
        <v>27</v>
      </c>
      <c r="G3" s="5" t="s">
        <v>28</v>
      </c>
      <c r="H3" s="5"/>
      <c r="I3" s="5" t="s">
        <v>20</v>
      </c>
      <c r="J3" s="5" t="s">
        <v>21</v>
      </c>
      <c r="K3" s="6" t="s">
        <v>22</v>
      </c>
      <c r="L3" s="5">
        <v>84</v>
      </c>
      <c r="M3" s="7">
        <v>15</v>
      </c>
    </row>
    <row r="4" spans="1:13">
      <c r="A4" s="4">
        <v>3</v>
      </c>
      <c r="B4" s="5" t="s">
        <v>29</v>
      </c>
      <c r="C4" s="5" t="s">
        <v>24</v>
      </c>
      <c r="D4" s="5" t="s">
        <v>15</v>
      </c>
      <c r="E4" s="5" t="s">
        <v>16</v>
      </c>
      <c r="F4" s="5"/>
      <c r="G4" s="5" t="s">
        <v>18</v>
      </c>
      <c r="H4" s="5"/>
      <c r="I4" s="5" t="s">
        <v>30</v>
      </c>
      <c r="J4" s="5" t="s">
        <v>21</v>
      </c>
      <c r="K4" s="6" t="s">
        <v>31</v>
      </c>
      <c r="L4" s="5">
        <v>237</v>
      </c>
      <c r="M4" s="7">
        <v>10</v>
      </c>
    </row>
    <row r="5" spans="1:13">
      <c r="A5" s="4">
        <v>4</v>
      </c>
      <c r="B5" s="5" t="s">
        <v>13</v>
      </c>
      <c r="C5" s="5" t="s">
        <v>14</v>
      </c>
      <c r="D5" s="5" t="s">
        <v>25</v>
      </c>
      <c r="E5" s="5" t="s">
        <v>26</v>
      </c>
      <c r="F5" s="5" t="s">
        <v>17</v>
      </c>
      <c r="G5" s="5" t="s">
        <v>18</v>
      </c>
      <c r="H5" s="5"/>
      <c r="I5" s="5" t="s">
        <v>32</v>
      </c>
      <c r="J5" s="5" t="s">
        <v>21</v>
      </c>
      <c r="K5" s="5" t="s">
        <v>33</v>
      </c>
      <c r="L5" s="5">
        <v>137</v>
      </c>
      <c r="M5" s="7">
        <v>15</v>
      </c>
    </row>
    <row r="6" spans="1:13">
      <c r="A6" s="4">
        <v>5</v>
      </c>
      <c r="B6" s="5" t="s">
        <v>29</v>
      </c>
      <c r="C6" s="5" t="s">
        <v>14</v>
      </c>
      <c r="D6" s="5" t="s">
        <v>34</v>
      </c>
      <c r="E6" s="5" t="s">
        <v>16</v>
      </c>
      <c r="F6" s="5" t="s">
        <v>17</v>
      </c>
      <c r="G6" s="5"/>
      <c r="H6" s="5"/>
      <c r="I6" s="5" t="s">
        <v>35</v>
      </c>
      <c r="J6" s="5" t="s">
        <v>21</v>
      </c>
      <c r="K6" s="5" t="s">
        <v>36</v>
      </c>
      <c r="L6" s="5">
        <v>33</v>
      </c>
      <c r="M6" s="7">
        <v>15</v>
      </c>
    </row>
    <row r="7" spans="1:13">
      <c r="A7" s="4">
        <v>6</v>
      </c>
      <c r="B7" s="5" t="s">
        <v>23</v>
      </c>
      <c r="C7" s="5" t="s">
        <v>37</v>
      </c>
      <c r="D7" s="5" t="s">
        <v>38</v>
      </c>
      <c r="E7" s="5" t="s">
        <v>39</v>
      </c>
      <c r="F7" s="5" t="s">
        <v>27</v>
      </c>
      <c r="G7" s="5" t="s">
        <v>28</v>
      </c>
      <c r="H7" s="5"/>
      <c r="I7" s="5" t="s">
        <v>40</v>
      </c>
      <c r="J7" s="5" t="s">
        <v>41</v>
      </c>
      <c r="K7" s="6" t="s">
        <v>42</v>
      </c>
      <c r="L7" s="5">
        <v>67</v>
      </c>
      <c r="M7" s="7">
        <v>10</v>
      </c>
    </row>
    <row r="8" spans="1:13">
      <c r="A8" s="4">
        <v>7</v>
      </c>
      <c r="B8" s="5" t="s">
        <v>23</v>
      </c>
      <c r="C8" s="5" t="s">
        <v>14</v>
      </c>
      <c r="D8" s="5" t="s">
        <v>25</v>
      </c>
      <c r="E8" s="5" t="s">
        <v>43</v>
      </c>
      <c r="F8" s="5" t="s">
        <v>44</v>
      </c>
      <c r="G8" s="5" t="s">
        <v>28</v>
      </c>
      <c r="H8" s="5"/>
      <c r="I8" s="5" t="s">
        <v>40</v>
      </c>
      <c r="J8" s="5" t="s">
        <v>41</v>
      </c>
      <c r="K8" s="5" t="s">
        <v>42</v>
      </c>
      <c r="L8" s="5">
        <v>152</v>
      </c>
      <c r="M8" s="7">
        <v>10</v>
      </c>
    </row>
    <row r="9" spans="1:13">
      <c r="A9" s="4">
        <v>8</v>
      </c>
      <c r="B9" s="5" t="s">
        <v>45</v>
      </c>
      <c r="C9" s="5" t="s">
        <v>24</v>
      </c>
      <c r="D9" s="5" t="s">
        <v>46</v>
      </c>
      <c r="E9" s="5" t="s">
        <v>16</v>
      </c>
      <c r="F9" s="5" t="s">
        <v>44</v>
      </c>
      <c r="G9" s="5" t="s">
        <v>47</v>
      </c>
      <c r="H9" s="5"/>
      <c r="I9" s="5" t="s">
        <v>48</v>
      </c>
      <c r="J9" s="5" t="s">
        <v>41</v>
      </c>
      <c r="K9" s="5" t="s">
        <v>49</v>
      </c>
      <c r="L9" s="5">
        <v>126</v>
      </c>
      <c r="M9" s="7">
        <v>10</v>
      </c>
    </row>
    <row r="10" spans="1:13">
      <c r="A10" s="4">
        <v>9</v>
      </c>
      <c r="B10" s="5" t="s">
        <v>23</v>
      </c>
      <c r="C10" s="5" t="s">
        <v>24</v>
      </c>
      <c r="D10" s="5" t="s">
        <v>50</v>
      </c>
      <c r="E10" s="5" t="s">
        <v>26</v>
      </c>
      <c r="F10" s="5" t="s">
        <v>27</v>
      </c>
      <c r="G10" s="5" t="s">
        <v>18</v>
      </c>
      <c r="H10" s="5"/>
      <c r="I10" s="5" t="s">
        <v>51</v>
      </c>
      <c r="J10" s="5" t="s">
        <v>41</v>
      </c>
      <c r="K10" s="5" t="s">
        <v>52</v>
      </c>
      <c r="L10" s="5">
        <v>66</v>
      </c>
      <c r="M10" s="7">
        <v>5</v>
      </c>
    </row>
    <row r="11" spans="1:13">
      <c r="A11" s="4">
        <v>10</v>
      </c>
      <c r="B11" s="5" t="s">
        <v>13</v>
      </c>
      <c r="C11" s="5" t="s">
        <v>24</v>
      </c>
      <c r="D11" s="5" t="s">
        <v>53</v>
      </c>
      <c r="E11" s="5" t="s">
        <v>39</v>
      </c>
      <c r="F11" s="5" t="s">
        <v>17</v>
      </c>
      <c r="G11" s="5" t="s">
        <v>18</v>
      </c>
      <c r="H11" s="5"/>
      <c r="I11" s="5" t="s">
        <v>54</v>
      </c>
      <c r="J11" s="5" t="s">
        <v>41</v>
      </c>
      <c r="K11" s="5" t="s">
        <v>55</v>
      </c>
      <c r="L11" s="5">
        <v>27</v>
      </c>
      <c r="M11" s="7">
        <v>10</v>
      </c>
    </row>
    <row r="12" spans="1:13">
      <c r="A12" s="4">
        <v>11</v>
      </c>
      <c r="B12" s="5" t="s">
        <v>13</v>
      </c>
      <c r="C12" s="5" t="s">
        <v>56</v>
      </c>
      <c r="D12" s="5" t="s">
        <v>25</v>
      </c>
      <c r="E12" s="5" t="s">
        <v>16</v>
      </c>
      <c r="F12" s="5"/>
      <c r="G12" s="5" t="s">
        <v>28</v>
      </c>
      <c r="H12" s="5" t="s">
        <v>57</v>
      </c>
      <c r="I12" s="5" t="s">
        <v>58</v>
      </c>
      <c r="J12" s="5" t="s">
        <v>59</v>
      </c>
      <c r="K12" s="5" t="s">
        <v>60</v>
      </c>
      <c r="L12" s="5">
        <v>261</v>
      </c>
      <c r="M12" s="7">
        <v>5</v>
      </c>
    </row>
    <row r="13" spans="1:13">
      <c r="A13" s="4">
        <v>12</v>
      </c>
      <c r="B13" s="5" t="s">
        <v>29</v>
      </c>
      <c r="C13" s="5" t="s">
        <v>23</v>
      </c>
      <c r="D13" s="5" t="s">
        <v>50</v>
      </c>
      <c r="E13" s="5" t="s">
        <v>43</v>
      </c>
      <c r="F13" s="5" t="s">
        <v>27</v>
      </c>
      <c r="G13" s="5" t="s">
        <v>18</v>
      </c>
      <c r="H13" s="5"/>
      <c r="I13" s="5" t="s">
        <v>61</v>
      </c>
      <c r="J13" s="5" t="s">
        <v>59</v>
      </c>
      <c r="K13" s="6" t="s">
        <v>62</v>
      </c>
      <c r="L13" s="5">
        <v>262</v>
      </c>
      <c r="M13" s="7">
        <v>10</v>
      </c>
    </row>
    <row r="14" spans="1:13">
      <c r="A14" s="4">
        <v>13</v>
      </c>
      <c r="B14" s="5" t="s">
        <v>13</v>
      </c>
      <c r="C14" s="5" t="s">
        <v>24</v>
      </c>
      <c r="D14" s="5" t="s">
        <v>50</v>
      </c>
      <c r="E14" s="5" t="s">
        <v>16</v>
      </c>
      <c r="F14" s="5" t="s">
        <v>27</v>
      </c>
      <c r="G14" s="5" t="s">
        <v>47</v>
      </c>
      <c r="H14" s="5"/>
      <c r="I14" s="5" t="s">
        <v>63</v>
      </c>
      <c r="J14" s="5" t="s">
        <v>59</v>
      </c>
      <c r="K14" s="5" t="s">
        <v>64</v>
      </c>
      <c r="L14" s="5">
        <v>211</v>
      </c>
      <c r="M14" s="7">
        <v>15</v>
      </c>
    </row>
    <row r="15" spans="1:13">
      <c r="A15" s="4">
        <v>14</v>
      </c>
      <c r="B15" s="5" t="s">
        <v>23</v>
      </c>
      <c r="C15" s="5" t="s">
        <v>23</v>
      </c>
      <c r="D15" s="5" t="s">
        <v>50</v>
      </c>
      <c r="E15" s="5" t="s">
        <v>26</v>
      </c>
      <c r="F15" s="5" t="s">
        <v>44</v>
      </c>
      <c r="G15" s="5" t="s">
        <v>47</v>
      </c>
      <c r="H15" s="5"/>
      <c r="I15" s="5" t="s">
        <v>65</v>
      </c>
      <c r="J15" s="5" t="s">
        <v>59</v>
      </c>
      <c r="K15" s="5" t="s">
        <v>66</v>
      </c>
      <c r="L15" s="5">
        <v>76</v>
      </c>
      <c r="M15" s="7">
        <v>10</v>
      </c>
    </row>
    <row r="16" spans="1:13">
      <c r="A16" s="4">
        <v>15</v>
      </c>
      <c r="B16" s="5" t="s">
        <v>67</v>
      </c>
      <c r="C16" s="5" t="s">
        <v>56</v>
      </c>
      <c r="D16" s="5" t="s">
        <v>34</v>
      </c>
      <c r="E16" s="5" t="s">
        <v>26</v>
      </c>
      <c r="F16" s="5"/>
      <c r="G16" s="5" t="s">
        <v>28</v>
      </c>
      <c r="H16" s="5" t="s">
        <v>19</v>
      </c>
      <c r="I16" s="5" t="s">
        <v>68</v>
      </c>
      <c r="J16" s="5" t="s">
        <v>69</v>
      </c>
      <c r="K16" s="6" t="s">
        <v>70</v>
      </c>
      <c r="L16" s="5">
        <v>129</v>
      </c>
      <c r="M16" s="7">
        <v>5</v>
      </c>
    </row>
    <row r="17" spans="1:13">
      <c r="A17" s="4">
        <v>16</v>
      </c>
      <c r="B17" s="5" t="s">
        <v>45</v>
      </c>
      <c r="C17" s="5" t="s">
        <v>56</v>
      </c>
      <c r="D17" s="5" t="s">
        <v>50</v>
      </c>
      <c r="E17" s="5" t="s">
        <v>16</v>
      </c>
      <c r="F17" s="5" t="s">
        <v>17</v>
      </c>
      <c r="G17" s="5"/>
      <c r="H17" s="5"/>
      <c r="I17" s="5" t="s">
        <v>68</v>
      </c>
      <c r="J17" s="5" t="s">
        <v>69</v>
      </c>
      <c r="K17" s="5" t="s">
        <v>70</v>
      </c>
      <c r="L17" s="5">
        <v>192</v>
      </c>
      <c r="M17" s="7">
        <v>10</v>
      </c>
    </row>
    <row r="18" spans="1:13">
      <c r="A18" s="4">
        <v>17</v>
      </c>
      <c r="B18" s="5" t="s">
        <v>23</v>
      </c>
      <c r="C18" s="5" t="s">
        <v>24</v>
      </c>
      <c r="D18" s="5" t="s">
        <v>50</v>
      </c>
      <c r="E18" s="5" t="s">
        <v>26</v>
      </c>
      <c r="F18" s="5"/>
      <c r="G18" s="5" t="s">
        <v>18</v>
      </c>
      <c r="H18" s="5" t="s">
        <v>19</v>
      </c>
      <c r="I18" s="5" t="s">
        <v>71</v>
      </c>
      <c r="J18" s="5" t="s">
        <v>69</v>
      </c>
      <c r="K18" s="6" t="s">
        <v>72</v>
      </c>
      <c r="L18" s="5">
        <v>153</v>
      </c>
      <c r="M18" s="7">
        <v>5</v>
      </c>
    </row>
    <row r="19" spans="1:13">
      <c r="A19" s="4">
        <v>18</v>
      </c>
      <c r="B19" s="5" t="s">
        <v>13</v>
      </c>
      <c r="C19" s="5" t="s">
        <v>37</v>
      </c>
      <c r="D19" s="5" t="s">
        <v>15</v>
      </c>
      <c r="E19" s="5" t="s">
        <v>26</v>
      </c>
      <c r="F19" s="5" t="s">
        <v>44</v>
      </c>
      <c r="G19" s="5"/>
      <c r="H19" s="5"/>
      <c r="I19" s="5" t="s">
        <v>73</v>
      </c>
      <c r="J19" s="5" t="s">
        <v>69</v>
      </c>
      <c r="K19" s="6" t="s">
        <v>74</v>
      </c>
      <c r="L19" s="5">
        <v>256</v>
      </c>
      <c r="M19" s="7">
        <v>10</v>
      </c>
    </row>
    <row r="20" spans="1:13">
      <c r="A20" s="4">
        <v>19</v>
      </c>
      <c r="B20" s="5" t="s">
        <v>67</v>
      </c>
      <c r="C20" s="5" t="s">
        <v>56</v>
      </c>
      <c r="D20" s="5" t="s">
        <v>53</v>
      </c>
      <c r="E20" s="5" t="s">
        <v>16</v>
      </c>
      <c r="F20" s="5" t="s">
        <v>17</v>
      </c>
      <c r="G20" s="5" t="s">
        <v>18</v>
      </c>
      <c r="H20" s="5" t="s">
        <v>19</v>
      </c>
      <c r="I20" s="5" t="s">
        <v>75</v>
      </c>
      <c r="J20" s="5" t="s">
        <v>69</v>
      </c>
      <c r="K20" s="5" t="s">
        <v>76</v>
      </c>
      <c r="L20" s="5">
        <v>155</v>
      </c>
      <c r="M20" s="7">
        <v>10</v>
      </c>
    </row>
    <row r="21" spans="1:13">
      <c r="A21" s="4">
        <v>20</v>
      </c>
      <c r="B21" s="5" t="s">
        <v>13</v>
      </c>
      <c r="C21" s="5" t="s">
        <v>37</v>
      </c>
      <c r="D21" s="5" t="s">
        <v>50</v>
      </c>
      <c r="E21" s="5" t="s">
        <v>26</v>
      </c>
      <c r="F21" s="5" t="s">
        <v>44</v>
      </c>
      <c r="G21" s="5" t="s">
        <v>28</v>
      </c>
      <c r="H21" s="5" t="s">
        <v>19</v>
      </c>
      <c r="I21" s="5" t="s">
        <v>77</v>
      </c>
      <c r="J21" s="5" t="s">
        <v>78</v>
      </c>
      <c r="K21" s="5" t="s">
        <v>79</v>
      </c>
      <c r="L21" s="5">
        <v>101</v>
      </c>
      <c r="M21" s="7">
        <v>10</v>
      </c>
    </row>
    <row r="22" spans="1:13">
      <c r="A22" s="4">
        <v>21</v>
      </c>
      <c r="B22" s="5" t="s">
        <v>13</v>
      </c>
      <c r="C22" s="5" t="s">
        <v>56</v>
      </c>
      <c r="D22" s="5" t="s">
        <v>50</v>
      </c>
      <c r="E22" s="5" t="s">
        <v>16</v>
      </c>
      <c r="F22" s="5"/>
      <c r="G22" s="5" t="s">
        <v>47</v>
      </c>
      <c r="H22" s="5" t="s">
        <v>19</v>
      </c>
      <c r="I22" s="5" t="s">
        <v>80</v>
      </c>
      <c r="J22" s="5" t="s">
        <v>78</v>
      </c>
      <c r="K22" s="5" t="s">
        <v>81</v>
      </c>
      <c r="L22" s="5">
        <v>15</v>
      </c>
      <c r="M22" s="7">
        <v>10</v>
      </c>
    </row>
    <row r="23" spans="1:13">
      <c r="A23" s="4">
        <v>22</v>
      </c>
      <c r="B23" s="5" t="s">
        <v>45</v>
      </c>
      <c r="C23" s="5" t="s">
        <v>23</v>
      </c>
      <c r="D23" s="5" t="s">
        <v>46</v>
      </c>
      <c r="E23" s="5" t="s">
        <v>39</v>
      </c>
      <c r="F23" s="5" t="s">
        <v>17</v>
      </c>
      <c r="G23" s="5"/>
      <c r="H23" s="5" t="s">
        <v>19</v>
      </c>
      <c r="I23" s="5" t="s">
        <v>82</v>
      </c>
      <c r="J23" s="5" t="s">
        <v>78</v>
      </c>
      <c r="K23" s="6" t="s">
        <v>83</v>
      </c>
      <c r="L23" s="5">
        <v>6</v>
      </c>
      <c r="M23" s="7">
        <v>15</v>
      </c>
    </row>
    <row r="24" spans="1:13">
      <c r="A24" s="4">
        <v>23</v>
      </c>
      <c r="B24" s="5" t="s">
        <v>67</v>
      </c>
      <c r="C24" s="5" t="s">
        <v>56</v>
      </c>
      <c r="D24" s="5" t="s">
        <v>15</v>
      </c>
      <c r="E24" s="5" t="s">
        <v>16</v>
      </c>
      <c r="F24" s="5" t="s">
        <v>17</v>
      </c>
      <c r="G24" s="5" t="s">
        <v>28</v>
      </c>
      <c r="H24" s="5"/>
      <c r="I24" s="5" t="s">
        <v>82</v>
      </c>
      <c r="J24" s="5" t="s">
        <v>78</v>
      </c>
      <c r="K24" s="5" t="s">
        <v>83</v>
      </c>
      <c r="L24" s="5">
        <v>161</v>
      </c>
      <c r="M24" s="7">
        <v>5</v>
      </c>
    </row>
    <row r="25" spans="1:13">
      <c r="A25" s="4">
        <v>24</v>
      </c>
      <c r="B25" s="5" t="s">
        <v>23</v>
      </c>
      <c r="C25" s="5" t="s">
        <v>56</v>
      </c>
      <c r="D25" s="5" t="s">
        <v>34</v>
      </c>
      <c r="E25" s="5" t="s">
        <v>16</v>
      </c>
      <c r="F25" s="5"/>
      <c r="G25" s="5" t="s">
        <v>47</v>
      </c>
      <c r="H25" s="5"/>
      <c r="I25" s="5" t="s">
        <v>84</v>
      </c>
      <c r="J25" s="5" t="s">
        <v>78</v>
      </c>
      <c r="K25" s="5" t="s">
        <v>85</v>
      </c>
      <c r="L25" s="5">
        <v>9</v>
      </c>
      <c r="M25" s="7">
        <v>15</v>
      </c>
    </row>
    <row r="26" spans="1:13">
      <c r="A26" s="4">
        <v>25</v>
      </c>
      <c r="B26" s="5" t="s">
        <v>29</v>
      </c>
      <c r="C26" s="5" t="s">
        <v>14</v>
      </c>
      <c r="D26" s="5" t="s">
        <v>38</v>
      </c>
      <c r="E26" s="5" t="s">
        <v>16</v>
      </c>
      <c r="F26" s="5"/>
      <c r="G26" s="5" t="s">
        <v>18</v>
      </c>
      <c r="H26" s="5"/>
      <c r="I26" s="5" t="s">
        <v>86</v>
      </c>
      <c r="J26" s="5" t="s">
        <v>87</v>
      </c>
      <c r="K26" s="6" t="s">
        <v>88</v>
      </c>
      <c r="L26" s="5">
        <v>74</v>
      </c>
      <c r="M26" s="7">
        <v>15</v>
      </c>
    </row>
    <row r="27" spans="1:13">
      <c r="A27" s="4">
        <v>26</v>
      </c>
      <c r="B27" s="5" t="s">
        <v>23</v>
      </c>
      <c r="C27" s="5" t="s">
        <v>56</v>
      </c>
      <c r="D27" s="5" t="s">
        <v>15</v>
      </c>
      <c r="E27" s="5" t="s">
        <v>16</v>
      </c>
      <c r="F27" s="5" t="s">
        <v>17</v>
      </c>
      <c r="G27" s="5" t="s">
        <v>18</v>
      </c>
      <c r="H27" s="5" t="s">
        <v>57</v>
      </c>
      <c r="I27" s="5" t="s">
        <v>89</v>
      </c>
      <c r="J27" s="5" t="s">
        <v>87</v>
      </c>
      <c r="K27" s="5" t="s">
        <v>90</v>
      </c>
      <c r="L27" s="5">
        <v>79</v>
      </c>
      <c r="M27" s="7">
        <v>10</v>
      </c>
    </row>
    <row r="28" spans="1:13">
      <c r="A28" s="4">
        <v>27</v>
      </c>
      <c r="B28" s="5" t="s">
        <v>45</v>
      </c>
      <c r="C28" s="5" t="s">
        <v>56</v>
      </c>
      <c r="D28" s="5" t="s">
        <v>34</v>
      </c>
      <c r="E28" s="5" t="s">
        <v>16</v>
      </c>
      <c r="F28" s="5"/>
      <c r="G28" s="5"/>
      <c r="H28" s="5" t="s">
        <v>57</v>
      </c>
      <c r="I28" s="5" t="s">
        <v>89</v>
      </c>
      <c r="J28" s="5" t="s">
        <v>87</v>
      </c>
      <c r="K28" s="6" t="s">
        <v>90</v>
      </c>
      <c r="L28" s="5">
        <v>194</v>
      </c>
      <c r="M28" s="7">
        <v>10</v>
      </c>
    </row>
    <row r="29" spans="1:13">
      <c r="A29" s="4">
        <v>28</v>
      </c>
      <c r="B29" s="5" t="s">
        <v>67</v>
      </c>
      <c r="C29" s="5" t="s">
        <v>14</v>
      </c>
      <c r="D29" s="5" t="s">
        <v>46</v>
      </c>
      <c r="E29" s="5" t="s">
        <v>16</v>
      </c>
      <c r="F29" s="5" t="s">
        <v>44</v>
      </c>
      <c r="G29" s="5"/>
      <c r="H29" s="5"/>
      <c r="I29" s="5" t="s">
        <v>91</v>
      </c>
      <c r="J29" s="5" t="s">
        <v>87</v>
      </c>
      <c r="K29" s="5" t="s">
        <v>92</v>
      </c>
      <c r="L29" s="5">
        <v>141</v>
      </c>
      <c r="M29" s="7">
        <v>10</v>
      </c>
    </row>
    <row r="30" spans="1:13">
      <c r="A30" s="4">
        <v>29</v>
      </c>
      <c r="B30" s="5" t="s">
        <v>45</v>
      </c>
      <c r="C30" s="5" t="s">
        <v>37</v>
      </c>
      <c r="D30" s="5" t="s">
        <v>53</v>
      </c>
      <c r="E30" s="5" t="s">
        <v>43</v>
      </c>
      <c r="F30" s="5" t="s">
        <v>27</v>
      </c>
      <c r="G30" s="5"/>
      <c r="H30" s="5" t="s">
        <v>57</v>
      </c>
      <c r="I30" s="5" t="s">
        <v>93</v>
      </c>
      <c r="J30" s="5" t="s">
        <v>87</v>
      </c>
      <c r="K30" s="5" t="s">
        <v>94</v>
      </c>
      <c r="L30" s="5">
        <v>103</v>
      </c>
      <c r="M30" s="7">
        <v>15</v>
      </c>
    </row>
    <row r="31" spans="1:13">
      <c r="A31" s="4">
        <v>30</v>
      </c>
      <c r="B31" s="5" t="s">
        <v>23</v>
      </c>
      <c r="C31" s="5" t="s">
        <v>14</v>
      </c>
      <c r="D31" s="5" t="s">
        <v>50</v>
      </c>
      <c r="E31" s="5" t="s">
        <v>43</v>
      </c>
      <c r="F31" s="5"/>
      <c r="G31" s="5" t="s">
        <v>47</v>
      </c>
      <c r="H31" s="5" t="s">
        <v>19</v>
      </c>
      <c r="I31" s="5" t="s">
        <v>95</v>
      </c>
      <c r="J31" s="5" t="s">
        <v>96</v>
      </c>
      <c r="K31" s="5" t="s">
        <v>88</v>
      </c>
      <c r="L31" s="5">
        <v>44</v>
      </c>
      <c r="M31" s="7">
        <v>10</v>
      </c>
    </row>
    <row r="32" spans="1:13">
      <c r="A32" s="4">
        <v>31</v>
      </c>
      <c r="B32" s="5" t="s">
        <v>67</v>
      </c>
      <c r="C32" s="5" t="s">
        <v>56</v>
      </c>
      <c r="D32" s="5" t="s">
        <v>15</v>
      </c>
      <c r="E32" s="5" t="s">
        <v>16</v>
      </c>
      <c r="F32" s="5" t="s">
        <v>27</v>
      </c>
      <c r="G32" s="5" t="s">
        <v>18</v>
      </c>
      <c r="H32" s="5" t="s">
        <v>57</v>
      </c>
      <c r="I32" s="5" t="s">
        <v>97</v>
      </c>
      <c r="J32" s="5" t="s">
        <v>96</v>
      </c>
      <c r="K32" s="6" t="s">
        <v>90</v>
      </c>
      <c r="L32" s="5">
        <v>233</v>
      </c>
      <c r="M32" s="7">
        <v>10</v>
      </c>
    </row>
    <row r="33" spans="1:13">
      <c r="A33" s="4">
        <v>32</v>
      </c>
      <c r="B33" s="5" t="s">
        <v>13</v>
      </c>
      <c r="C33" s="5" t="s">
        <v>24</v>
      </c>
      <c r="D33" s="5" t="s">
        <v>46</v>
      </c>
      <c r="E33" s="5" t="s">
        <v>43</v>
      </c>
      <c r="F33" s="5" t="s">
        <v>27</v>
      </c>
      <c r="G33" s="5" t="s">
        <v>28</v>
      </c>
      <c r="H33" s="5"/>
      <c r="I33" s="5" t="s">
        <v>98</v>
      </c>
      <c r="J33" s="5" t="s">
        <v>96</v>
      </c>
      <c r="K33" s="5" t="s">
        <v>92</v>
      </c>
      <c r="L33" s="5">
        <v>32</v>
      </c>
      <c r="M33" s="7">
        <v>5</v>
      </c>
    </row>
    <row r="34" spans="1:13">
      <c r="A34" s="4">
        <v>33</v>
      </c>
      <c r="B34" s="5" t="s">
        <v>13</v>
      </c>
      <c r="C34" s="5" t="s">
        <v>24</v>
      </c>
      <c r="D34" s="5" t="s">
        <v>46</v>
      </c>
      <c r="E34" s="5" t="s">
        <v>26</v>
      </c>
      <c r="F34" s="5" t="s">
        <v>27</v>
      </c>
      <c r="G34" s="5" t="s">
        <v>47</v>
      </c>
      <c r="H34" s="5"/>
      <c r="I34" s="5" t="s">
        <v>99</v>
      </c>
      <c r="J34" s="5" t="s">
        <v>96</v>
      </c>
      <c r="K34" s="5" t="s">
        <v>94</v>
      </c>
      <c r="L34" s="5">
        <v>21</v>
      </c>
      <c r="M34" s="7">
        <v>10</v>
      </c>
    </row>
    <row r="35" spans="1:13">
      <c r="A35" s="4">
        <v>34</v>
      </c>
      <c r="B35" s="5" t="s">
        <v>45</v>
      </c>
      <c r="C35" s="5" t="s">
        <v>23</v>
      </c>
      <c r="D35" s="5" t="s">
        <v>15</v>
      </c>
      <c r="E35" s="5" t="s">
        <v>16</v>
      </c>
      <c r="F35" s="5"/>
      <c r="G35" s="5" t="s">
        <v>47</v>
      </c>
      <c r="H35" s="5" t="s">
        <v>57</v>
      </c>
      <c r="I35" s="5" t="s">
        <v>100</v>
      </c>
      <c r="J35" s="5" t="s">
        <v>101</v>
      </c>
      <c r="K35" s="5" t="s">
        <v>102</v>
      </c>
      <c r="L35" s="5">
        <v>206</v>
      </c>
      <c r="M35" s="7">
        <v>15</v>
      </c>
    </row>
    <row r="36" spans="1:13">
      <c r="A36" s="4">
        <v>35</v>
      </c>
      <c r="B36" s="5" t="s">
        <v>45</v>
      </c>
      <c r="C36" s="5" t="s">
        <v>23</v>
      </c>
      <c r="D36" s="5" t="s">
        <v>50</v>
      </c>
      <c r="E36" s="5" t="s">
        <v>26</v>
      </c>
      <c r="F36" s="5"/>
      <c r="G36" s="5"/>
      <c r="H36" s="5" t="s">
        <v>57</v>
      </c>
      <c r="I36" s="5" t="s">
        <v>103</v>
      </c>
      <c r="J36" s="5" t="s">
        <v>101</v>
      </c>
      <c r="K36" s="5" t="s">
        <v>104</v>
      </c>
      <c r="L36" s="5">
        <v>192</v>
      </c>
      <c r="M36" s="7">
        <v>10</v>
      </c>
    </row>
    <row r="37" spans="1:13">
      <c r="A37" s="4">
        <v>36</v>
      </c>
      <c r="B37" s="5" t="s">
        <v>67</v>
      </c>
      <c r="C37" s="5" t="s">
        <v>14</v>
      </c>
      <c r="D37" s="5" t="s">
        <v>38</v>
      </c>
      <c r="E37" s="5" t="s">
        <v>39</v>
      </c>
      <c r="F37" s="5"/>
      <c r="G37" s="5" t="s">
        <v>28</v>
      </c>
      <c r="H37" s="5" t="s">
        <v>19</v>
      </c>
      <c r="I37" s="5" t="s">
        <v>105</v>
      </c>
      <c r="J37" s="5" t="s">
        <v>101</v>
      </c>
      <c r="K37" s="5" t="s">
        <v>106</v>
      </c>
      <c r="L37" s="5">
        <v>229</v>
      </c>
      <c r="M37" s="7">
        <v>5</v>
      </c>
    </row>
    <row r="38" spans="1:13">
      <c r="A38" s="4">
        <v>37</v>
      </c>
      <c r="B38" s="5" t="s">
        <v>45</v>
      </c>
      <c r="C38" s="5" t="s">
        <v>23</v>
      </c>
      <c r="D38" s="5" t="s">
        <v>38</v>
      </c>
      <c r="E38" s="5" t="s">
        <v>26</v>
      </c>
      <c r="F38" s="5" t="s">
        <v>27</v>
      </c>
      <c r="G38" s="5" t="s">
        <v>18</v>
      </c>
      <c r="H38" s="5" t="s">
        <v>57</v>
      </c>
      <c r="I38" s="5" t="s">
        <v>105</v>
      </c>
      <c r="J38" s="5" t="s">
        <v>101</v>
      </c>
      <c r="K38" s="6" t="s">
        <v>106</v>
      </c>
      <c r="L38" s="5">
        <v>164</v>
      </c>
      <c r="M38" s="7">
        <v>5</v>
      </c>
    </row>
    <row r="39" spans="1:13">
      <c r="A39" s="4">
        <v>38</v>
      </c>
      <c r="B39" s="5" t="s">
        <v>13</v>
      </c>
      <c r="C39" s="5" t="s">
        <v>24</v>
      </c>
      <c r="D39" s="5" t="s">
        <v>34</v>
      </c>
      <c r="E39" s="5" t="s">
        <v>39</v>
      </c>
      <c r="F39" s="5"/>
      <c r="G39" s="5"/>
      <c r="H39" s="5"/>
      <c r="I39" s="5" t="s">
        <v>107</v>
      </c>
      <c r="J39" s="5" t="s">
        <v>101</v>
      </c>
      <c r="K39" s="5" t="s">
        <v>108</v>
      </c>
      <c r="L39" s="5">
        <v>131</v>
      </c>
      <c r="M39" s="7">
        <v>5</v>
      </c>
    </row>
    <row r="40" spans="1:13">
      <c r="A40" s="4">
        <v>39</v>
      </c>
      <c r="B40" s="5" t="s">
        <v>67</v>
      </c>
      <c r="C40" s="5" t="s">
        <v>23</v>
      </c>
      <c r="D40" s="5" t="s">
        <v>15</v>
      </c>
      <c r="E40" s="5" t="s">
        <v>16</v>
      </c>
      <c r="F40" s="5" t="s">
        <v>27</v>
      </c>
      <c r="G40" s="5" t="s">
        <v>18</v>
      </c>
      <c r="H40" s="5"/>
      <c r="I40" s="5" t="s">
        <v>109</v>
      </c>
      <c r="J40" s="5" t="s">
        <v>110</v>
      </c>
      <c r="K40" s="6" t="s">
        <v>111</v>
      </c>
      <c r="L40" s="5">
        <v>226</v>
      </c>
      <c r="M40" s="7">
        <v>15</v>
      </c>
    </row>
    <row r="41" spans="1:13">
      <c r="A41" s="4">
        <v>40</v>
      </c>
      <c r="B41" s="5" t="s">
        <v>45</v>
      </c>
      <c r="C41" s="5" t="s">
        <v>24</v>
      </c>
      <c r="D41" s="5" t="s">
        <v>25</v>
      </c>
      <c r="E41" s="5" t="s">
        <v>43</v>
      </c>
      <c r="F41" s="5" t="s">
        <v>44</v>
      </c>
      <c r="G41" s="5"/>
      <c r="H41" s="5"/>
      <c r="I41" s="5" t="s">
        <v>112</v>
      </c>
      <c r="J41" s="5" t="s">
        <v>110</v>
      </c>
      <c r="K41" s="5" t="s">
        <v>113</v>
      </c>
      <c r="L41" s="5">
        <v>41</v>
      </c>
      <c r="M41" s="7">
        <v>15</v>
      </c>
    </row>
    <row r="42" spans="1:13">
      <c r="A42" s="4">
        <v>41</v>
      </c>
      <c r="B42" s="5" t="s">
        <v>67</v>
      </c>
      <c r="C42" s="5" t="s">
        <v>56</v>
      </c>
      <c r="D42" s="5" t="s">
        <v>50</v>
      </c>
      <c r="E42" s="5" t="s">
        <v>43</v>
      </c>
      <c r="F42" s="5"/>
      <c r="G42" s="5" t="s">
        <v>47</v>
      </c>
      <c r="H42" s="5"/>
      <c r="I42" s="5" t="s">
        <v>114</v>
      </c>
      <c r="J42" s="5" t="s">
        <v>110</v>
      </c>
      <c r="K42" s="5" t="s">
        <v>115</v>
      </c>
      <c r="L42" s="5">
        <v>212</v>
      </c>
      <c r="M42" s="7">
        <v>15</v>
      </c>
    </row>
    <row r="43" spans="1:13">
      <c r="A43" s="4">
        <v>42</v>
      </c>
      <c r="B43" s="5" t="s">
        <v>29</v>
      </c>
      <c r="C43" s="5" t="s">
        <v>23</v>
      </c>
      <c r="D43" s="5" t="s">
        <v>15</v>
      </c>
      <c r="E43" s="5" t="s">
        <v>39</v>
      </c>
      <c r="F43" s="5"/>
      <c r="G43" s="5" t="s">
        <v>28</v>
      </c>
      <c r="H43" s="5"/>
      <c r="I43" s="5" t="s">
        <v>116</v>
      </c>
      <c r="J43" s="5" t="s">
        <v>110</v>
      </c>
      <c r="K43" s="6" t="s">
        <v>117</v>
      </c>
      <c r="L43" s="5">
        <v>92</v>
      </c>
      <c r="M43" s="7">
        <v>5</v>
      </c>
    </row>
    <row r="44" spans="1:13">
      <c r="A44" s="4">
        <v>43</v>
      </c>
      <c r="B44" s="5" t="s">
        <v>23</v>
      </c>
      <c r="C44" s="5" t="s">
        <v>37</v>
      </c>
      <c r="D44" s="5" t="s">
        <v>53</v>
      </c>
      <c r="E44" s="5" t="s">
        <v>26</v>
      </c>
      <c r="F44" s="5" t="s">
        <v>17</v>
      </c>
      <c r="G44" s="5" t="s">
        <v>28</v>
      </c>
      <c r="H44" s="5" t="s">
        <v>57</v>
      </c>
      <c r="I44" s="5" t="s">
        <v>118</v>
      </c>
      <c r="J44" s="5" t="s">
        <v>119</v>
      </c>
      <c r="K44" s="6" t="s">
        <v>120</v>
      </c>
      <c r="L44" s="5">
        <v>266</v>
      </c>
      <c r="M44" s="7">
        <v>5</v>
      </c>
    </row>
    <row r="45" spans="1:13">
      <c r="A45" s="4">
        <v>44</v>
      </c>
      <c r="B45" s="5" t="s">
        <v>67</v>
      </c>
      <c r="C45" s="5" t="s">
        <v>14</v>
      </c>
      <c r="D45" s="5" t="s">
        <v>34</v>
      </c>
      <c r="E45" s="5" t="s">
        <v>26</v>
      </c>
      <c r="F45" s="5" t="s">
        <v>27</v>
      </c>
      <c r="G45" s="5" t="s">
        <v>47</v>
      </c>
      <c r="H45" s="5"/>
      <c r="I45" s="5" t="s">
        <v>121</v>
      </c>
      <c r="J45" s="5" t="s">
        <v>119</v>
      </c>
      <c r="K45" s="5" t="s">
        <v>122</v>
      </c>
      <c r="L45" s="5">
        <v>6</v>
      </c>
      <c r="M45" s="7">
        <v>10</v>
      </c>
    </row>
    <row r="46" spans="1:13">
      <c r="A46" s="4">
        <v>45</v>
      </c>
      <c r="B46" s="5" t="s">
        <v>67</v>
      </c>
      <c r="C46" s="5" t="s">
        <v>56</v>
      </c>
      <c r="D46" s="5" t="s">
        <v>34</v>
      </c>
      <c r="E46" s="5" t="s">
        <v>16</v>
      </c>
      <c r="F46" s="5"/>
      <c r="G46" s="5" t="s">
        <v>18</v>
      </c>
      <c r="H46" s="5"/>
      <c r="I46" s="5" t="s">
        <v>123</v>
      </c>
      <c r="J46" s="5" t="s">
        <v>119</v>
      </c>
      <c r="K46" s="5" t="s">
        <v>124</v>
      </c>
      <c r="L46" s="5">
        <v>247</v>
      </c>
      <c r="M46" s="7">
        <v>5</v>
      </c>
    </row>
    <row r="47" spans="1:13">
      <c r="A47" s="4">
        <v>46</v>
      </c>
      <c r="B47" s="5" t="s">
        <v>13</v>
      </c>
      <c r="C47" s="5" t="s">
        <v>23</v>
      </c>
      <c r="D47" s="5" t="s">
        <v>46</v>
      </c>
      <c r="E47" s="5" t="s">
        <v>43</v>
      </c>
      <c r="F47" s="5" t="s">
        <v>17</v>
      </c>
      <c r="G47" s="5" t="s">
        <v>28</v>
      </c>
      <c r="H47" s="5" t="s">
        <v>19</v>
      </c>
      <c r="I47" s="5" t="s">
        <v>125</v>
      </c>
      <c r="J47" s="5" t="s">
        <v>119</v>
      </c>
      <c r="K47" s="6" t="s">
        <v>126</v>
      </c>
      <c r="L47" s="5">
        <v>51</v>
      </c>
      <c r="M47" s="7">
        <v>10</v>
      </c>
    </row>
    <row r="48" spans="1:13">
      <c r="A48" s="4">
        <v>47</v>
      </c>
      <c r="B48" s="5" t="s">
        <v>23</v>
      </c>
      <c r="C48" s="5" t="s">
        <v>23</v>
      </c>
      <c r="D48" s="5" t="s">
        <v>25</v>
      </c>
      <c r="E48" s="5" t="s">
        <v>43</v>
      </c>
      <c r="F48" s="5" t="s">
        <v>27</v>
      </c>
      <c r="G48" s="5" t="s">
        <v>47</v>
      </c>
      <c r="H48" s="5"/>
      <c r="I48" s="5" t="s">
        <v>127</v>
      </c>
      <c r="J48" s="5" t="s">
        <v>128</v>
      </c>
      <c r="K48" s="5" t="s">
        <v>129</v>
      </c>
      <c r="L48" s="5">
        <v>149</v>
      </c>
      <c r="M48" s="7">
        <v>10</v>
      </c>
    </row>
    <row r="49" spans="1:13">
      <c r="A49" s="4">
        <v>48</v>
      </c>
      <c r="B49" s="5" t="s">
        <v>45</v>
      </c>
      <c r="C49" s="5" t="s">
        <v>37</v>
      </c>
      <c r="D49" s="5" t="s">
        <v>38</v>
      </c>
      <c r="E49" s="5" t="s">
        <v>26</v>
      </c>
      <c r="F49" s="5"/>
      <c r="G49" s="5" t="s">
        <v>28</v>
      </c>
      <c r="H49" s="5"/>
      <c r="I49" s="5" t="s">
        <v>130</v>
      </c>
      <c r="J49" s="5" t="s">
        <v>128</v>
      </c>
      <c r="K49" s="5" t="s">
        <v>131</v>
      </c>
      <c r="L49" s="5">
        <v>272</v>
      </c>
      <c r="M49" s="7">
        <v>5</v>
      </c>
    </row>
    <row r="50" spans="1:13">
      <c r="A50" s="4">
        <v>49</v>
      </c>
      <c r="B50" s="5" t="s">
        <v>23</v>
      </c>
      <c r="C50" s="5" t="s">
        <v>23</v>
      </c>
      <c r="D50" s="5" t="s">
        <v>34</v>
      </c>
      <c r="E50" s="5" t="s">
        <v>43</v>
      </c>
      <c r="F50" s="5" t="s">
        <v>44</v>
      </c>
      <c r="G50" s="5" t="s">
        <v>18</v>
      </c>
      <c r="H50" s="5"/>
      <c r="I50" s="5" t="s">
        <v>132</v>
      </c>
      <c r="J50" s="5" t="s">
        <v>128</v>
      </c>
      <c r="K50" s="5" t="s">
        <v>133</v>
      </c>
      <c r="L50" s="5">
        <v>245</v>
      </c>
      <c r="M50" s="7">
        <v>5</v>
      </c>
    </row>
    <row r="51" spans="1:13">
      <c r="A51" s="4">
        <v>50</v>
      </c>
      <c r="B51" s="5" t="s">
        <v>13</v>
      </c>
      <c r="C51" s="5" t="s">
        <v>37</v>
      </c>
      <c r="D51" s="5" t="s">
        <v>34</v>
      </c>
      <c r="E51" s="5" t="s">
        <v>39</v>
      </c>
      <c r="F51" s="5" t="s">
        <v>44</v>
      </c>
      <c r="G51" s="5"/>
      <c r="H51" s="5"/>
      <c r="I51" s="5" t="s">
        <v>134</v>
      </c>
      <c r="J51" s="5" t="s">
        <v>128</v>
      </c>
      <c r="K51" s="5" t="s">
        <v>135</v>
      </c>
      <c r="L51" s="5">
        <v>38</v>
      </c>
      <c r="M51" s="7">
        <v>15</v>
      </c>
    </row>
    <row r="52" spans="1:13">
      <c r="A52" s="4">
        <v>51</v>
      </c>
      <c r="B52" s="5" t="s">
        <v>13</v>
      </c>
      <c r="C52" s="5" t="s">
        <v>14</v>
      </c>
      <c r="D52" s="5" t="s">
        <v>38</v>
      </c>
      <c r="E52" s="5" t="s">
        <v>39</v>
      </c>
      <c r="F52" s="5" t="s">
        <v>17</v>
      </c>
      <c r="G52" s="5" t="s">
        <v>18</v>
      </c>
      <c r="H52" s="5" t="s">
        <v>57</v>
      </c>
      <c r="I52" s="5" t="s">
        <v>136</v>
      </c>
      <c r="J52" s="5" t="s">
        <v>137</v>
      </c>
      <c r="K52" s="5" t="s">
        <v>138</v>
      </c>
      <c r="L52" s="5">
        <v>124</v>
      </c>
      <c r="M52" s="7">
        <v>5</v>
      </c>
    </row>
    <row r="53" spans="1:13">
      <c r="A53" s="4">
        <v>52</v>
      </c>
      <c r="B53" s="5" t="s">
        <v>45</v>
      </c>
      <c r="C53" s="5" t="s">
        <v>23</v>
      </c>
      <c r="D53" s="5" t="s">
        <v>25</v>
      </c>
      <c r="E53" s="5" t="s">
        <v>16</v>
      </c>
      <c r="F53" s="5" t="s">
        <v>44</v>
      </c>
      <c r="G53" s="5"/>
      <c r="H53" s="5" t="s">
        <v>57</v>
      </c>
      <c r="I53" s="5" t="s">
        <v>139</v>
      </c>
      <c r="J53" s="5" t="s">
        <v>137</v>
      </c>
      <c r="K53" s="5" t="s">
        <v>140</v>
      </c>
      <c r="L53" s="5">
        <v>196</v>
      </c>
      <c r="M53" s="7">
        <v>5</v>
      </c>
    </row>
    <row r="54" spans="1:13">
      <c r="A54" s="4">
        <v>53</v>
      </c>
      <c r="B54" s="5" t="s">
        <v>67</v>
      </c>
      <c r="C54" s="5" t="s">
        <v>37</v>
      </c>
      <c r="D54" s="5" t="s">
        <v>15</v>
      </c>
      <c r="E54" s="5" t="s">
        <v>16</v>
      </c>
      <c r="F54" s="5" t="s">
        <v>17</v>
      </c>
      <c r="G54" s="5" t="s">
        <v>18</v>
      </c>
      <c r="H54" s="5"/>
      <c r="I54" s="5" t="s">
        <v>141</v>
      </c>
      <c r="J54" s="5" t="s">
        <v>137</v>
      </c>
      <c r="K54" s="5" t="s">
        <v>142</v>
      </c>
      <c r="L54" s="5">
        <v>115</v>
      </c>
      <c r="M54" s="7">
        <v>10</v>
      </c>
    </row>
    <row r="55" spans="1:13">
      <c r="A55" s="4">
        <v>54</v>
      </c>
      <c r="B55" s="5" t="s">
        <v>67</v>
      </c>
      <c r="C55" s="5" t="s">
        <v>56</v>
      </c>
      <c r="D55" s="5" t="s">
        <v>50</v>
      </c>
      <c r="E55" s="5" t="s">
        <v>43</v>
      </c>
      <c r="F55" s="5" t="s">
        <v>17</v>
      </c>
      <c r="G55" s="5" t="s">
        <v>47</v>
      </c>
      <c r="H55" s="5" t="s">
        <v>19</v>
      </c>
      <c r="I55" s="5" t="s">
        <v>141</v>
      </c>
      <c r="J55" s="5" t="s">
        <v>137</v>
      </c>
      <c r="K55" s="6" t="s">
        <v>142</v>
      </c>
      <c r="L55" s="5">
        <v>59</v>
      </c>
      <c r="M55" s="7">
        <v>5</v>
      </c>
    </row>
    <row r="56" spans="1:13">
      <c r="A56" s="4">
        <v>55</v>
      </c>
      <c r="B56" s="5" t="s">
        <v>29</v>
      </c>
      <c r="C56" s="5" t="s">
        <v>23</v>
      </c>
      <c r="D56" s="5" t="s">
        <v>34</v>
      </c>
      <c r="E56" s="5" t="s">
        <v>39</v>
      </c>
      <c r="F56" s="5" t="s">
        <v>17</v>
      </c>
      <c r="G56" s="5" t="s">
        <v>47</v>
      </c>
      <c r="H56" s="5"/>
      <c r="I56" s="5" t="s">
        <v>143</v>
      </c>
      <c r="J56" s="5" t="s">
        <v>137</v>
      </c>
      <c r="K56" s="6" t="s">
        <v>144</v>
      </c>
      <c r="L56" s="5">
        <v>31</v>
      </c>
      <c r="M56" s="7">
        <v>15</v>
      </c>
    </row>
    <row r="57" spans="1:13">
      <c r="A57" s="4">
        <v>56</v>
      </c>
      <c r="B57" s="5" t="s">
        <v>13</v>
      </c>
      <c r="C57" s="5" t="s">
        <v>14</v>
      </c>
      <c r="D57" s="5" t="s">
        <v>50</v>
      </c>
      <c r="E57" s="5" t="s">
        <v>39</v>
      </c>
      <c r="F57" s="5"/>
      <c r="G57" s="5"/>
      <c r="H57" s="5"/>
      <c r="I57" s="5" t="s">
        <v>20</v>
      </c>
      <c r="J57" s="5" t="s">
        <v>21</v>
      </c>
      <c r="K57" s="5" t="s">
        <v>22</v>
      </c>
      <c r="L57" s="5">
        <v>37</v>
      </c>
      <c r="M57" s="7">
        <v>15</v>
      </c>
    </row>
    <row r="58" spans="1:13">
      <c r="A58" s="4">
        <v>57</v>
      </c>
      <c r="B58" s="5" t="s">
        <v>45</v>
      </c>
      <c r="C58" s="5" t="s">
        <v>24</v>
      </c>
      <c r="D58" s="5" t="s">
        <v>50</v>
      </c>
      <c r="E58" s="5" t="s">
        <v>16</v>
      </c>
      <c r="F58" s="5" t="s">
        <v>44</v>
      </c>
      <c r="G58" s="5" t="s">
        <v>47</v>
      </c>
      <c r="H58" s="5" t="s">
        <v>19</v>
      </c>
      <c r="I58" s="5" t="s">
        <v>30</v>
      </c>
      <c r="J58" s="5" t="s">
        <v>21</v>
      </c>
      <c r="K58" s="5" t="s">
        <v>31</v>
      </c>
      <c r="L58" s="5">
        <v>291</v>
      </c>
      <c r="M58" s="7">
        <v>5</v>
      </c>
    </row>
    <row r="59" spans="1:13">
      <c r="A59" s="4">
        <v>58</v>
      </c>
      <c r="B59" s="5" t="s">
        <v>45</v>
      </c>
      <c r="C59" s="5" t="s">
        <v>24</v>
      </c>
      <c r="D59" s="5" t="s">
        <v>38</v>
      </c>
      <c r="E59" s="5" t="s">
        <v>39</v>
      </c>
      <c r="F59" s="5" t="s">
        <v>17</v>
      </c>
      <c r="G59" s="5" t="s">
        <v>47</v>
      </c>
      <c r="H59" s="5"/>
      <c r="I59" s="5" t="s">
        <v>32</v>
      </c>
      <c r="J59" s="5" t="s">
        <v>21</v>
      </c>
      <c r="K59" s="5" t="s">
        <v>33</v>
      </c>
      <c r="L59" s="5">
        <v>96</v>
      </c>
      <c r="M59" s="7">
        <v>5</v>
      </c>
    </row>
    <row r="60" spans="1:13">
      <c r="A60" s="4">
        <v>59</v>
      </c>
      <c r="B60" s="5" t="s">
        <v>13</v>
      </c>
      <c r="C60" s="5" t="s">
        <v>24</v>
      </c>
      <c r="D60" s="5" t="s">
        <v>38</v>
      </c>
      <c r="E60" s="5" t="s">
        <v>39</v>
      </c>
      <c r="F60" s="5" t="s">
        <v>44</v>
      </c>
      <c r="G60" s="5" t="s">
        <v>47</v>
      </c>
      <c r="H60" s="5"/>
      <c r="I60" s="5" t="s">
        <v>35</v>
      </c>
      <c r="J60" s="5" t="s">
        <v>21</v>
      </c>
      <c r="K60" s="6" t="s">
        <v>36</v>
      </c>
      <c r="L60" s="5">
        <v>100</v>
      </c>
      <c r="M60" s="7">
        <v>5</v>
      </c>
    </row>
    <row r="61" spans="1:13">
      <c r="A61" s="4">
        <v>60</v>
      </c>
      <c r="B61" s="5" t="s">
        <v>29</v>
      </c>
      <c r="C61" s="5" t="s">
        <v>37</v>
      </c>
      <c r="D61" s="5" t="s">
        <v>50</v>
      </c>
      <c r="E61" s="5" t="s">
        <v>16</v>
      </c>
      <c r="F61" s="5" t="s">
        <v>27</v>
      </c>
      <c r="G61" s="5" t="s">
        <v>28</v>
      </c>
      <c r="H61" s="5"/>
      <c r="I61" s="5" t="s">
        <v>40</v>
      </c>
      <c r="J61" s="5" t="s">
        <v>41</v>
      </c>
      <c r="K61" s="5" t="s">
        <v>42</v>
      </c>
      <c r="L61" s="5">
        <v>122</v>
      </c>
      <c r="M61" s="7">
        <v>15</v>
      </c>
    </row>
    <row r="62" spans="1:13">
      <c r="A62" s="4">
        <v>61</v>
      </c>
      <c r="B62" s="5" t="s">
        <v>45</v>
      </c>
      <c r="C62" s="5" t="s">
        <v>24</v>
      </c>
      <c r="D62" s="5" t="s">
        <v>50</v>
      </c>
      <c r="E62" s="5" t="s">
        <v>26</v>
      </c>
      <c r="F62" s="5" t="s">
        <v>44</v>
      </c>
      <c r="G62" s="5" t="s">
        <v>47</v>
      </c>
      <c r="H62" s="5"/>
      <c r="I62" s="5" t="s">
        <v>48</v>
      </c>
      <c r="J62" s="5" t="s">
        <v>41</v>
      </c>
      <c r="K62" s="5" t="s">
        <v>49</v>
      </c>
      <c r="L62" s="5">
        <v>258</v>
      </c>
      <c r="M62" s="7">
        <v>10</v>
      </c>
    </row>
    <row r="63" spans="1:13">
      <c r="A63" s="4">
        <v>62</v>
      </c>
      <c r="B63" s="5" t="s">
        <v>67</v>
      </c>
      <c r="C63" s="5" t="s">
        <v>23</v>
      </c>
      <c r="D63" s="5" t="s">
        <v>50</v>
      </c>
      <c r="E63" s="5" t="s">
        <v>43</v>
      </c>
      <c r="F63" s="5" t="s">
        <v>27</v>
      </c>
      <c r="G63" s="5" t="s">
        <v>18</v>
      </c>
      <c r="H63" s="5" t="s">
        <v>19</v>
      </c>
      <c r="I63" s="5" t="s">
        <v>51</v>
      </c>
      <c r="J63" s="5" t="s">
        <v>41</v>
      </c>
      <c r="K63" s="5" t="s">
        <v>52</v>
      </c>
      <c r="L63" s="5">
        <v>289</v>
      </c>
      <c r="M63" s="7">
        <v>10</v>
      </c>
    </row>
    <row r="64" spans="1:13">
      <c r="A64" s="4">
        <v>63</v>
      </c>
      <c r="B64" s="5" t="s">
        <v>13</v>
      </c>
      <c r="C64" s="5" t="s">
        <v>23</v>
      </c>
      <c r="D64" s="5" t="s">
        <v>25</v>
      </c>
      <c r="E64" s="5" t="s">
        <v>16</v>
      </c>
      <c r="F64" s="5" t="s">
        <v>27</v>
      </c>
      <c r="G64" s="5" t="s">
        <v>47</v>
      </c>
      <c r="H64" s="5"/>
      <c r="I64" s="5" t="s">
        <v>54</v>
      </c>
      <c r="J64" s="5" t="s">
        <v>41</v>
      </c>
      <c r="K64" s="5" t="s">
        <v>55</v>
      </c>
      <c r="L64" s="5">
        <v>84</v>
      </c>
      <c r="M64" s="7">
        <v>10</v>
      </c>
    </row>
    <row r="65" spans="1:13">
      <c r="A65" s="4">
        <v>64</v>
      </c>
      <c r="B65" s="5" t="s">
        <v>13</v>
      </c>
      <c r="C65" s="5" t="s">
        <v>24</v>
      </c>
      <c r="D65" s="5" t="s">
        <v>50</v>
      </c>
      <c r="E65" s="5" t="s">
        <v>26</v>
      </c>
      <c r="F65" s="5"/>
      <c r="G65" s="5" t="s">
        <v>28</v>
      </c>
      <c r="H65" s="5"/>
      <c r="I65" s="5" t="s">
        <v>58</v>
      </c>
      <c r="J65" s="5" t="s">
        <v>59</v>
      </c>
      <c r="K65" s="5" t="s">
        <v>60</v>
      </c>
      <c r="L65" s="5">
        <v>273</v>
      </c>
      <c r="M65" s="7">
        <v>5</v>
      </c>
    </row>
    <row r="66" spans="1:13">
      <c r="A66" s="4">
        <v>65</v>
      </c>
      <c r="B66" s="5" t="s">
        <v>45</v>
      </c>
      <c r="C66" s="5" t="s">
        <v>14</v>
      </c>
      <c r="D66" s="5" t="s">
        <v>25</v>
      </c>
      <c r="E66" s="5" t="s">
        <v>16</v>
      </c>
      <c r="F66" s="5" t="s">
        <v>44</v>
      </c>
      <c r="G66" s="5"/>
      <c r="H66" s="5" t="s">
        <v>57</v>
      </c>
      <c r="I66" s="5" t="s">
        <v>61</v>
      </c>
      <c r="J66" s="5" t="s">
        <v>59</v>
      </c>
      <c r="K66" s="5" t="s">
        <v>62</v>
      </c>
      <c r="L66" s="5">
        <v>297</v>
      </c>
      <c r="M66" s="7">
        <v>5</v>
      </c>
    </row>
    <row r="67" spans="1:13">
      <c r="A67" s="4">
        <v>66</v>
      </c>
      <c r="B67" s="5" t="s">
        <v>29</v>
      </c>
      <c r="C67" s="5" t="s">
        <v>37</v>
      </c>
      <c r="D67" s="5" t="s">
        <v>46</v>
      </c>
      <c r="E67" s="5" t="s">
        <v>43</v>
      </c>
      <c r="F67" s="5"/>
      <c r="G67" s="5"/>
      <c r="H67" s="5" t="s">
        <v>19</v>
      </c>
      <c r="I67" s="5" t="s">
        <v>63</v>
      </c>
      <c r="J67" s="5" t="s">
        <v>59</v>
      </c>
      <c r="K67" s="5" t="s">
        <v>64</v>
      </c>
      <c r="L67" s="5">
        <v>19</v>
      </c>
      <c r="M67" s="7">
        <v>5</v>
      </c>
    </row>
    <row r="68" spans="1:13">
      <c r="A68" s="4">
        <v>67</v>
      </c>
      <c r="B68" s="5" t="s">
        <v>23</v>
      </c>
      <c r="C68" s="5" t="s">
        <v>14</v>
      </c>
      <c r="D68" s="5" t="s">
        <v>50</v>
      </c>
      <c r="E68" s="5" t="s">
        <v>16</v>
      </c>
      <c r="F68" s="5" t="s">
        <v>27</v>
      </c>
      <c r="G68" s="5" t="s">
        <v>18</v>
      </c>
      <c r="H68" s="5"/>
      <c r="I68" s="5" t="s">
        <v>65</v>
      </c>
      <c r="J68" s="5" t="s">
        <v>59</v>
      </c>
      <c r="K68" s="5" t="s">
        <v>66</v>
      </c>
      <c r="L68" s="5">
        <v>165</v>
      </c>
      <c r="M68" s="7">
        <v>5</v>
      </c>
    </row>
    <row r="69" spans="1:13">
      <c r="A69" s="4">
        <v>68</v>
      </c>
      <c r="B69" s="5" t="s">
        <v>67</v>
      </c>
      <c r="C69" s="5" t="s">
        <v>37</v>
      </c>
      <c r="D69" s="5" t="s">
        <v>38</v>
      </c>
      <c r="E69" s="5" t="s">
        <v>43</v>
      </c>
      <c r="F69" s="5" t="s">
        <v>27</v>
      </c>
      <c r="G69" s="5" t="s">
        <v>28</v>
      </c>
      <c r="H69" s="5"/>
      <c r="I69" s="5" t="s">
        <v>68</v>
      </c>
      <c r="J69" s="5" t="s">
        <v>69</v>
      </c>
      <c r="K69" s="6" t="s">
        <v>70</v>
      </c>
      <c r="L69" s="5">
        <v>47</v>
      </c>
      <c r="M69" s="7">
        <v>15</v>
      </c>
    </row>
    <row r="70" spans="1:13">
      <c r="A70" s="4">
        <v>69</v>
      </c>
      <c r="B70" s="5" t="s">
        <v>45</v>
      </c>
      <c r="C70" s="5" t="s">
        <v>23</v>
      </c>
      <c r="D70" s="5" t="s">
        <v>25</v>
      </c>
      <c r="E70" s="5" t="s">
        <v>39</v>
      </c>
      <c r="F70" s="5"/>
      <c r="G70" s="5"/>
      <c r="H70" s="5" t="s">
        <v>57</v>
      </c>
      <c r="I70" s="5" t="s">
        <v>71</v>
      </c>
      <c r="J70" s="5" t="s">
        <v>69</v>
      </c>
      <c r="K70" s="5" t="s">
        <v>72</v>
      </c>
      <c r="L70" s="5">
        <v>70</v>
      </c>
      <c r="M70" s="7">
        <v>10</v>
      </c>
    </row>
    <row r="71" spans="1:13">
      <c r="A71" s="4">
        <v>70</v>
      </c>
      <c r="B71" s="5" t="s">
        <v>13</v>
      </c>
      <c r="C71" s="5" t="s">
        <v>56</v>
      </c>
      <c r="D71" s="5" t="s">
        <v>38</v>
      </c>
      <c r="E71" s="5" t="s">
        <v>26</v>
      </c>
      <c r="F71" s="5"/>
      <c r="G71" s="5" t="s">
        <v>18</v>
      </c>
      <c r="H71" s="5" t="s">
        <v>19</v>
      </c>
      <c r="I71" s="5" t="s">
        <v>73</v>
      </c>
      <c r="J71" s="5" t="s">
        <v>69</v>
      </c>
      <c r="K71" s="5" t="s">
        <v>74</v>
      </c>
      <c r="L71" s="5">
        <v>126</v>
      </c>
      <c r="M71" s="7">
        <v>15</v>
      </c>
    </row>
    <row r="72" spans="1:13">
      <c r="A72" s="4">
        <v>71</v>
      </c>
      <c r="B72" s="5" t="s">
        <v>45</v>
      </c>
      <c r="C72" s="5" t="s">
        <v>23</v>
      </c>
      <c r="D72" s="5" t="s">
        <v>46</v>
      </c>
      <c r="E72" s="5" t="s">
        <v>16</v>
      </c>
      <c r="F72" s="5"/>
      <c r="G72" s="5" t="s">
        <v>47</v>
      </c>
      <c r="H72" s="5" t="s">
        <v>57</v>
      </c>
      <c r="I72" s="5" t="s">
        <v>75</v>
      </c>
      <c r="J72" s="5" t="s">
        <v>69</v>
      </c>
      <c r="K72" s="5" t="s">
        <v>76</v>
      </c>
      <c r="L72" s="5">
        <v>286</v>
      </c>
      <c r="M72" s="7">
        <v>15</v>
      </c>
    </row>
    <row r="73" spans="1:13">
      <c r="A73" s="4">
        <v>72</v>
      </c>
      <c r="B73" s="5" t="s">
        <v>45</v>
      </c>
      <c r="C73" s="5" t="s">
        <v>24</v>
      </c>
      <c r="D73" s="5" t="s">
        <v>50</v>
      </c>
      <c r="E73" s="5" t="s">
        <v>16</v>
      </c>
      <c r="F73" s="5" t="s">
        <v>17</v>
      </c>
      <c r="G73" s="5"/>
      <c r="H73" s="5" t="s">
        <v>19</v>
      </c>
      <c r="I73" s="5" t="s">
        <v>77</v>
      </c>
      <c r="J73" s="5" t="s">
        <v>78</v>
      </c>
      <c r="K73" s="5" t="s">
        <v>79</v>
      </c>
      <c r="L73" s="5">
        <v>167</v>
      </c>
      <c r="M73" s="7">
        <v>10</v>
      </c>
    </row>
    <row r="74" spans="1:13">
      <c r="A74" s="4">
        <v>73</v>
      </c>
      <c r="B74" s="5" t="s">
        <v>67</v>
      </c>
      <c r="C74" s="5" t="s">
        <v>56</v>
      </c>
      <c r="D74" s="5" t="s">
        <v>34</v>
      </c>
      <c r="E74" s="5" t="s">
        <v>26</v>
      </c>
      <c r="F74" s="5" t="s">
        <v>27</v>
      </c>
      <c r="G74" s="5" t="s">
        <v>18</v>
      </c>
      <c r="H74" s="5"/>
      <c r="I74" s="5" t="s">
        <v>80</v>
      </c>
      <c r="J74" s="5" t="s">
        <v>78</v>
      </c>
      <c r="K74" s="6" t="s">
        <v>81</v>
      </c>
      <c r="L74" s="5">
        <v>19</v>
      </c>
      <c r="M74" s="7">
        <v>10</v>
      </c>
    </row>
    <row r="75" spans="1:13">
      <c r="A75" s="4">
        <v>74</v>
      </c>
      <c r="B75" s="5" t="s">
        <v>29</v>
      </c>
      <c r="C75" s="5" t="s">
        <v>37</v>
      </c>
      <c r="D75" s="5" t="s">
        <v>25</v>
      </c>
      <c r="E75" s="5" t="s">
        <v>26</v>
      </c>
      <c r="F75" s="5"/>
      <c r="G75" s="5" t="s">
        <v>28</v>
      </c>
      <c r="H75" s="5"/>
      <c r="I75" s="5" t="s">
        <v>82</v>
      </c>
      <c r="J75" s="5" t="s">
        <v>78</v>
      </c>
      <c r="K75" s="5" t="s">
        <v>83</v>
      </c>
      <c r="L75" s="5">
        <v>183</v>
      </c>
      <c r="M75" s="7">
        <v>10</v>
      </c>
    </row>
    <row r="76" spans="1:13">
      <c r="A76" s="4">
        <v>75</v>
      </c>
      <c r="B76" s="5" t="s">
        <v>67</v>
      </c>
      <c r="C76" s="5" t="s">
        <v>24</v>
      </c>
      <c r="D76" s="5" t="s">
        <v>53</v>
      </c>
      <c r="E76" s="5" t="s">
        <v>39</v>
      </c>
      <c r="F76" s="5" t="s">
        <v>27</v>
      </c>
      <c r="G76" s="5" t="s">
        <v>28</v>
      </c>
      <c r="H76" s="5"/>
      <c r="I76" s="5" t="s">
        <v>84</v>
      </c>
      <c r="J76" s="5" t="s">
        <v>78</v>
      </c>
      <c r="K76" s="6" t="s">
        <v>85</v>
      </c>
      <c r="L76" s="5">
        <v>105</v>
      </c>
      <c r="M76" s="7">
        <v>5</v>
      </c>
    </row>
    <row r="77" spans="1:13">
      <c r="A77" s="4">
        <v>76</v>
      </c>
      <c r="B77" s="5" t="s">
        <v>45</v>
      </c>
      <c r="C77" s="5" t="s">
        <v>24</v>
      </c>
      <c r="D77" s="5" t="s">
        <v>34</v>
      </c>
      <c r="E77" s="5" t="s">
        <v>26</v>
      </c>
      <c r="F77" s="5" t="s">
        <v>44</v>
      </c>
      <c r="G77" s="5" t="s">
        <v>28</v>
      </c>
      <c r="H77" s="5" t="s">
        <v>57</v>
      </c>
      <c r="I77" s="5" t="s">
        <v>86</v>
      </c>
      <c r="J77" s="5" t="s">
        <v>87</v>
      </c>
      <c r="K77" s="5" t="s">
        <v>88</v>
      </c>
      <c r="L77" s="5">
        <v>194</v>
      </c>
      <c r="M77" s="7">
        <v>10</v>
      </c>
    </row>
    <row r="78" spans="1:13">
      <c r="A78" s="4">
        <v>77</v>
      </c>
      <c r="B78" s="5" t="s">
        <v>67</v>
      </c>
      <c r="C78" s="5" t="s">
        <v>37</v>
      </c>
      <c r="D78" s="5" t="s">
        <v>34</v>
      </c>
      <c r="E78" s="5" t="s">
        <v>43</v>
      </c>
      <c r="F78" s="5" t="s">
        <v>44</v>
      </c>
      <c r="G78" s="5" t="s">
        <v>18</v>
      </c>
      <c r="H78" s="5" t="s">
        <v>57</v>
      </c>
      <c r="I78" s="5" t="s">
        <v>89</v>
      </c>
      <c r="J78" s="5" t="s">
        <v>87</v>
      </c>
      <c r="K78" s="6" t="s">
        <v>90</v>
      </c>
      <c r="L78" s="5">
        <v>233</v>
      </c>
      <c r="M78" s="7">
        <v>5</v>
      </c>
    </row>
    <row r="79" spans="1:13">
      <c r="A79" s="4">
        <v>78</v>
      </c>
      <c r="B79" s="5" t="s">
        <v>67</v>
      </c>
      <c r="C79" s="5" t="s">
        <v>23</v>
      </c>
      <c r="D79" s="5" t="s">
        <v>34</v>
      </c>
      <c r="E79" s="5" t="s">
        <v>39</v>
      </c>
      <c r="F79" s="5" t="s">
        <v>17</v>
      </c>
      <c r="G79" s="5" t="s">
        <v>47</v>
      </c>
      <c r="H79" s="5"/>
      <c r="I79" s="5" t="s">
        <v>91</v>
      </c>
      <c r="J79" s="5" t="s">
        <v>87</v>
      </c>
      <c r="K79" s="5" t="s">
        <v>92</v>
      </c>
      <c r="L79" s="5">
        <v>140</v>
      </c>
      <c r="M79" s="7">
        <v>5</v>
      </c>
    </row>
    <row r="80" spans="1:13">
      <c r="A80" s="4">
        <v>79</v>
      </c>
      <c r="B80" s="5" t="s">
        <v>67</v>
      </c>
      <c r="C80" s="5" t="s">
        <v>24</v>
      </c>
      <c r="D80" s="5" t="s">
        <v>25</v>
      </c>
      <c r="E80" s="5" t="s">
        <v>43</v>
      </c>
      <c r="F80" s="5" t="s">
        <v>44</v>
      </c>
      <c r="G80" s="5" t="s">
        <v>18</v>
      </c>
      <c r="H80" s="5"/>
      <c r="I80" s="5" t="s">
        <v>93</v>
      </c>
      <c r="J80" s="5" t="s">
        <v>87</v>
      </c>
      <c r="K80" s="5" t="s">
        <v>94</v>
      </c>
      <c r="L80" s="5">
        <v>83</v>
      </c>
      <c r="M80" s="7">
        <v>5</v>
      </c>
    </row>
    <row r="81" spans="1:13">
      <c r="A81" s="4">
        <v>80</v>
      </c>
      <c r="B81" s="5" t="s">
        <v>13</v>
      </c>
      <c r="C81" s="5" t="s">
        <v>24</v>
      </c>
      <c r="D81" s="5" t="s">
        <v>38</v>
      </c>
      <c r="E81" s="5" t="s">
        <v>43</v>
      </c>
      <c r="F81" s="5"/>
      <c r="G81" s="5"/>
      <c r="H81" s="5"/>
      <c r="I81" s="5" t="s">
        <v>95</v>
      </c>
      <c r="J81" s="5" t="s">
        <v>96</v>
      </c>
      <c r="K81" s="5" t="s">
        <v>88</v>
      </c>
      <c r="L81" s="5">
        <v>191</v>
      </c>
      <c r="M81" s="7">
        <v>10</v>
      </c>
    </row>
    <row r="82" spans="1:13">
      <c r="A82" s="4">
        <v>81</v>
      </c>
      <c r="B82" s="5" t="s">
        <v>29</v>
      </c>
      <c r="C82" s="5" t="s">
        <v>37</v>
      </c>
      <c r="D82" s="5" t="s">
        <v>15</v>
      </c>
      <c r="E82" s="5" t="s">
        <v>39</v>
      </c>
      <c r="F82" s="5" t="s">
        <v>44</v>
      </c>
      <c r="G82" s="5" t="s">
        <v>47</v>
      </c>
      <c r="H82" s="5" t="s">
        <v>57</v>
      </c>
      <c r="I82" s="5" t="s">
        <v>95</v>
      </c>
      <c r="J82" s="5" t="s">
        <v>96</v>
      </c>
      <c r="K82" s="6" t="s">
        <v>88</v>
      </c>
      <c r="L82" s="5">
        <v>77</v>
      </c>
      <c r="M82" s="7">
        <v>5</v>
      </c>
    </row>
    <row r="83" spans="1:13">
      <c r="A83" s="4">
        <v>82</v>
      </c>
      <c r="B83" s="5" t="s">
        <v>45</v>
      </c>
      <c r="C83" s="5" t="s">
        <v>37</v>
      </c>
      <c r="D83" s="5" t="s">
        <v>15</v>
      </c>
      <c r="E83" s="5" t="s">
        <v>16</v>
      </c>
      <c r="F83" s="5" t="s">
        <v>44</v>
      </c>
      <c r="G83" s="5" t="s">
        <v>18</v>
      </c>
      <c r="H83" s="5"/>
      <c r="I83" s="5" t="s">
        <v>97</v>
      </c>
      <c r="J83" s="5" t="s">
        <v>96</v>
      </c>
      <c r="K83" s="5" t="s">
        <v>90</v>
      </c>
      <c r="L83" s="5">
        <v>2</v>
      </c>
      <c r="M83" s="7">
        <v>10</v>
      </c>
    </row>
    <row r="84" spans="1:13">
      <c r="A84" s="4">
        <v>83</v>
      </c>
      <c r="B84" s="5" t="s">
        <v>13</v>
      </c>
      <c r="C84" s="5" t="s">
        <v>14</v>
      </c>
      <c r="D84" s="5" t="s">
        <v>38</v>
      </c>
      <c r="E84" s="5" t="s">
        <v>26</v>
      </c>
      <c r="F84" s="5" t="s">
        <v>17</v>
      </c>
      <c r="G84" s="5" t="s">
        <v>28</v>
      </c>
      <c r="H84" s="5"/>
      <c r="I84" s="5" t="s">
        <v>98</v>
      </c>
      <c r="J84" s="5" t="s">
        <v>96</v>
      </c>
      <c r="K84" s="5" t="s">
        <v>92</v>
      </c>
      <c r="L84" s="5">
        <v>85</v>
      </c>
      <c r="M84" s="7">
        <v>15</v>
      </c>
    </row>
    <row r="85" spans="1:13">
      <c r="A85" s="4">
        <v>84</v>
      </c>
      <c r="B85" s="5" t="s">
        <v>45</v>
      </c>
      <c r="C85" s="5" t="s">
        <v>37</v>
      </c>
      <c r="D85" s="5" t="s">
        <v>50</v>
      </c>
      <c r="E85" s="5" t="s">
        <v>43</v>
      </c>
      <c r="F85" s="5"/>
      <c r="G85" s="5" t="s">
        <v>28</v>
      </c>
      <c r="H85" s="5" t="s">
        <v>19</v>
      </c>
      <c r="I85" s="5" t="s">
        <v>99</v>
      </c>
      <c r="J85" s="5" t="s">
        <v>96</v>
      </c>
      <c r="K85" s="5" t="s">
        <v>94</v>
      </c>
      <c r="L85" s="5">
        <v>78</v>
      </c>
      <c r="M85" s="7">
        <v>15</v>
      </c>
    </row>
    <row r="86" spans="1:13">
      <c r="A86" s="4">
        <v>85</v>
      </c>
      <c r="B86" s="5" t="s">
        <v>67</v>
      </c>
      <c r="C86" s="5" t="s">
        <v>24</v>
      </c>
      <c r="D86" s="5" t="s">
        <v>50</v>
      </c>
      <c r="E86" s="5" t="s">
        <v>43</v>
      </c>
      <c r="F86" s="5" t="s">
        <v>17</v>
      </c>
      <c r="G86" s="5" t="s">
        <v>18</v>
      </c>
      <c r="H86" s="5" t="s">
        <v>57</v>
      </c>
      <c r="I86" s="5" t="s">
        <v>100</v>
      </c>
      <c r="J86" s="5" t="s">
        <v>101</v>
      </c>
      <c r="K86" s="5" t="s">
        <v>102</v>
      </c>
      <c r="L86" s="5">
        <v>112</v>
      </c>
      <c r="M86" s="7">
        <v>15</v>
      </c>
    </row>
    <row r="87" spans="1:13">
      <c r="A87" s="4">
        <v>86</v>
      </c>
      <c r="B87" s="5" t="s">
        <v>29</v>
      </c>
      <c r="C87" s="5" t="s">
        <v>14</v>
      </c>
      <c r="D87" s="5" t="s">
        <v>46</v>
      </c>
      <c r="E87" s="5" t="s">
        <v>26</v>
      </c>
      <c r="F87" s="5" t="s">
        <v>27</v>
      </c>
      <c r="G87" s="5" t="s">
        <v>18</v>
      </c>
      <c r="H87" s="5"/>
      <c r="I87" s="5" t="s">
        <v>103</v>
      </c>
      <c r="J87" s="5" t="s">
        <v>101</v>
      </c>
      <c r="K87" s="5" t="s">
        <v>104</v>
      </c>
      <c r="L87" s="5">
        <v>207</v>
      </c>
      <c r="M87" s="7">
        <v>15</v>
      </c>
    </row>
    <row r="88" spans="1:13">
      <c r="A88" s="4">
        <v>87</v>
      </c>
      <c r="B88" s="5" t="s">
        <v>45</v>
      </c>
      <c r="C88" s="5" t="s">
        <v>23</v>
      </c>
      <c r="D88" s="5" t="s">
        <v>53</v>
      </c>
      <c r="E88" s="5" t="s">
        <v>43</v>
      </c>
      <c r="F88" s="5"/>
      <c r="G88" s="5" t="s">
        <v>28</v>
      </c>
      <c r="H88" s="5"/>
      <c r="I88" s="5" t="s">
        <v>105</v>
      </c>
      <c r="J88" s="5" t="s">
        <v>101</v>
      </c>
      <c r="K88" s="5" t="s">
        <v>106</v>
      </c>
      <c r="L88" s="5">
        <v>55</v>
      </c>
      <c r="M88" s="7">
        <v>5</v>
      </c>
    </row>
    <row r="89" spans="1:13">
      <c r="A89" s="4">
        <v>88</v>
      </c>
      <c r="B89" s="5" t="s">
        <v>13</v>
      </c>
      <c r="C89" s="5" t="s">
        <v>24</v>
      </c>
      <c r="D89" s="5" t="s">
        <v>25</v>
      </c>
      <c r="E89" s="5" t="s">
        <v>43</v>
      </c>
      <c r="F89" s="5" t="s">
        <v>44</v>
      </c>
      <c r="G89" s="5" t="s">
        <v>28</v>
      </c>
      <c r="H89" s="5" t="s">
        <v>19</v>
      </c>
      <c r="I89" s="5" t="s">
        <v>107</v>
      </c>
      <c r="J89" s="5" t="s">
        <v>101</v>
      </c>
      <c r="K89" s="6" t="s">
        <v>108</v>
      </c>
      <c r="L89" s="5">
        <v>227</v>
      </c>
      <c r="M89" s="7">
        <v>15</v>
      </c>
    </row>
    <row r="90" spans="1:13">
      <c r="A90" s="4">
        <v>89</v>
      </c>
      <c r="B90" s="5" t="s">
        <v>23</v>
      </c>
      <c r="C90" s="5" t="s">
        <v>14</v>
      </c>
      <c r="D90" s="5" t="s">
        <v>38</v>
      </c>
      <c r="E90" s="5" t="s">
        <v>39</v>
      </c>
      <c r="F90" s="5"/>
      <c r="G90" s="5" t="s">
        <v>28</v>
      </c>
      <c r="H90" s="5" t="s">
        <v>19</v>
      </c>
      <c r="I90" s="5" t="s">
        <v>109</v>
      </c>
      <c r="J90" s="5" t="s">
        <v>110</v>
      </c>
      <c r="K90" s="5" t="s">
        <v>111</v>
      </c>
      <c r="L90" s="5">
        <v>44</v>
      </c>
      <c r="M90" s="7">
        <v>5</v>
      </c>
    </row>
    <row r="91" spans="1:13">
      <c r="A91" s="4">
        <v>90</v>
      </c>
      <c r="B91" s="5" t="s">
        <v>13</v>
      </c>
      <c r="C91" s="5" t="s">
        <v>56</v>
      </c>
      <c r="D91" s="5" t="s">
        <v>46</v>
      </c>
      <c r="E91" s="5" t="s">
        <v>16</v>
      </c>
      <c r="F91" s="5" t="s">
        <v>44</v>
      </c>
      <c r="G91" s="5" t="s">
        <v>18</v>
      </c>
      <c r="H91" s="5" t="s">
        <v>57</v>
      </c>
      <c r="I91" s="5" t="s">
        <v>112</v>
      </c>
      <c r="J91" s="5" t="s">
        <v>110</v>
      </c>
      <c r="K91" s="5" t="s">
        <v>113</v>
      </c>
      <c r="L91" s="5">
        <v>139</v>
      </c>
      <c r="M91" s="7">
        <v>15</v>
      </c>
    </row>
    <row r="92" spans="1:13">
      <c r="A92" s="4">
        <v>91</v>
      </c>
      <c r="B92" s="5" t="s">
        <v>13</v>
      </c>
      <c r="C92" s="5" t="s">
        <v>14</v>
      </c>
      <c r="D92" s="5" t="s">
        <v>38</v>
      </c>
      <c r="E92" s="5" t="s">
        <v>39</v>
      </c>
      <c r="F92" s="5" t="s">
        <v>44</v>
      </c>
      <c r="G92" s="5"/>
      <c r="H92" s="5" t="s">
        <v>19</v>
      </c>
      <c r="I92" s="5" t="s">
        <v>114</v>
      </c>
      <c r="J92" s="5" t="s">
        <v>110</v>
      </c>
      <c r="K92" s="6" t="s">
        <v>115</v>
      </c>
      <c r="L92" s="5">
        <v>111</v>
      </c>
      <c r="M92" s="7">
        <v>10</v>
      </c>
    </row>
    <row r="93" spans="1:13">
      <c r="A93" s="4">
        <v>92</v>
      </c>
      <c r="B93" s="5" t="s">
        <v>29</v>
      </c>
      <c r="C93" s="5" t="s">
        <v>23</v>
      </c>
      <c r="D93" s="5" t="s">
        <v>25</v>
      </c>
      <c r="E93" s="5" t="s">
        <v>26</v>
      </c>
      <c r="F93" s="5" t="s">
        <v>17</v>
      </c>
      <c r="G93" s="5" t="s">
        <v>18</v>
      </c>
      <c r="H93" s="5"/>
      <c r="I93" s="5" t="s">
        <v>116</v>
      </c>
      <c r="J93" s="5" t="s">
        <v>110</v>
      </c>
      <c r="K93" s="5" t="s">
        <v>117</v>
      </c>
      <c r="L93" s="5">
        <v>84</v>
      </c>
      <c r="M93" s="7">
        <v>10</v>
      </c>
    </row>
    <row r="94" spans="1:13">
      <c r="A94" s="4">
        <v>93</v>
      </c>
      <c r="B94" s="5" t="s">
        <v>67</v>
      </c>
      <c r="C94" s="5" t="s">
        <v>24</v>
      </c>
      <c r="D94" s="5" t="s">
        <v>53</v>
      </c>
      <c r="E94" s="5" t="s">
        <v>39</v>
      </c>
      <c r="F94" s="5" t="s">
        <v>17</v>
      </c>
      <c r="G94" s="5" t="s">
        <v>47</v>
      </c>
      <c r="H94" s="5" t="s">
        <v>57</v>
      </c>
      <c r="I94" s="5" t="s">
        <v>118</v>
      </c>
      <c r="J94" s="5" t="s">
        <v>119</v>
      </c>
      <c r="K94" s="6" t="s">
        <v>120</v>
      </c>
      <c r="L94" s="5">
        <v>289</v>
      </c>
      <c r="M94" s="7">
        <v>10</v>
      </c>
    </row>
    <row r="95" spans="1:13">
      <c r="A95" s="4">
        <v>94</v>
      </c>
      <c r="B95" s="5" t="s">
        <v>23</v>
      </c>
      <c r="C95" s="5" t="s">
        <v>24</v>
      </c>
      <c r="D95" s="5" t="s">
        <v>15</v>
      </c>
      <c r="E95" s="5" t="s">
        <v>16</v>
      </c>
      <c r="F95" s="5" t="s">
        <v>44</v>
      </c>
      <c r="G95" s="5" t="s">
        <v>47</v>
      </c>
      <c r="H95" s="5"/>
      <c r="I95" s="5" t="s">
        <v>121</v>
      </c>
      <c r="J95" s="5" t="s">
        <v>119</v>
      </c>
      <c r="K95" s="5" t="s">
        <v>122</v>
      </c>
      <c r="L95" s="5">
        <v>36</v>
      </c>
      <c r="M95" s="7">
        <v>5</v>
      </c>
    </row>
    <row r="96" spans="1:13">
      <c r="A96" s="4">
        <v>95</v>
      </c>
      <c r="B96" s="5" t="s">
        <v>29</v>
      </c>
      <c r="C96" s="5" t="s">
        <v>14</v>
      </c>
      <c r="D96" s="5" t="s">
        <v>34</v>
      </c>
      <c r="E96" s="5" t="s">
        <v>39</v>
      </c>
      <c r="F96" s="5" t="s">
        <v>44</v>
      </c>
      <c r="G96" s="5" t="s">
        <v>47</v>
      </c>
      <c r="H96" s="5" t="s">
        <v>19</v>
      </c>
      <c r="I96" s="5" t="s">
        <v>123</v>
      </c>
      <c r="J96" s="5" t="s">
        <v>119</v>
      </c>
      <c r="K96" s="5" t="s">
        <v>124</v>
      </c>
      <c r="L96" s="5">
        <v>115</v>
      </c>
      <c r="M96" s="7">
        <v>15</v>
      </c>
    </row>
    <row r="97" spans="1:13">
      <c r="A97" s="4">
        <v>96</v>
      </c>
      <c r="B97" s="5" t="s">
        <v>67</v>
      </c>
      <c r="C97" s="5" t="s">
        <v>56</v>
      </c>
      <c r="D97" s="5" t="s">
        <v>15</v>
      </c>
      <c r="E97" s="5" t="s">
        <v>43</v>
      </c>
      <c r="F97" s="5"/>
      <c r="G97" s="5" t="s">
        <v>18</v>
      </c>
      <c r="H97" s="5" t="s">
        <v>19</v>
      </c>
      <c r="I97" s="5" t="s">
        <v>125</v>
      </c>
      <c r="J97" s="5" t="s">
        <v>119</v>
      </c>
      <c r="K97" s="6" t="s">
        <v>126</v>
      </c>
      <c r="L97" s="5">
        <v>232</v>
      </c>
      <c r="M97" s="7">
        <v>10</v>
      </c>
    </row>
    <row r="98" spans="1:13">
      <c r="A98" s="4">
        <v>97</v>
      </c>
      <c r="B98" s="5" t="s">
        <v>67</v>
      </c>
      <c r="C98" s="5" t="s">
        <v>14</v>
      </c>
      <c r="D98" s="5" t="s">
        <v>34</v>
      </c>
      <c r="E98" s="5" t="s">
        <v>16</v>
      </c>
      <c r="F98" s="5"/>
      <c r="G98" s="5" t="s">
        <v>28</v>
      </c>
      <c r="H98" s="5"/>
      <c r="I98" s="5" t="s">
        <v>127</v>
      </c>
      <c r="J98" s="5" t="s">
        <v>128</v>
      </c>
      <c r="K98" s="5" t="s">
        <v>129</v>
      </c>
      <c r="L98" s="5">
        <v>191</v>
      </c>
      <c r="M98" s="7">
        <v>10</v>
      </c>
    </row>
    <row r="99" spans="1:13">
      <c r="A99" s="4">
        <v>98</v>
      </c>
      <c r="B99" s="5" t="s">
        <v>29</v>
      </c>
      <c r="C99" s="5" t="s">
        <v>14</v>
      </c>
      <c r="D99" s="5" t="s">
        <v>15</v>
      </c>
      <c r="E99" s="5" t="s">
        <v>39</v>
      </c>
      <c r="F99" s="5" t="s">
        <v>27</v>
      </c>
      <c r="G99" s="5" t="s">
        <v>28</v>
      </c>
      <c r="H99" s="5" t="s">
        <v>19</v>
      </c>
      <c r="I99" s="5" t="s">
        <v>130</v>
      </c>
      <c r="J99" s="5" t="s">
        <v>128</v>
      </c>
      <c r="K99" s="5" t="s">
        <v>131</v>
      </c>
      <c r="L99" s="5">
        <v>115</v>
      </c>
      <c r="M99" s="7">
        <v>15</v>
      </c>
    </row>
    <row r="100" spans="1:13">
      <c r="A100" s="4">
        <v>99</v>
      </c>
      <c r="B100" s="5" t="s">
        <v>23</v>
      </c>
      <c r="C100" s="5" t="s">
        <v>37</v>
      </c>
      <c r="D100" s="5" t="s">
        <v>46</v>
      </c>
      <c r="E100" s="5" t="s">
        <v>43</v>
      </c>
      <c r="F100" s="5" t="s">
        <v>44</v>
      </c>
      <c r="G100" s="5" t="s">
        <v>28</v>
      </c>
      <c r="H100" s="5"/>
      <c r="I100" s="5" t="s">
        <v>130</v>
      </c>
      <c r="J100" s="5" t="s">
        <v>128</v>
      </c>
      <c r="K100" s="5" t="s">
        <v>131</v>
      </c>
      <c r="L100" s="5">
        <v>97</v>
      </c>
      <c r="M100" s="7">
        <v>15</v>
      </c>
    </row>
    <row r="101" spans="1:13">
      <c r="A101" s="4">
        <v>100</v>
      </c>
      <c r="B101" s="5" t="s">
        <v>67</v>
      </c>
      <c r="C101" s="5" t="s">
        <v>56</v>
      </c>
      <c r="D101" s="5" t="s">
        <v>46</v>
      </c>
      <c r="E101" s="5" t="s">
        <v>16</v>
      </c>
      <c r="F101" s="5"/>
      <c r="G101" s="5"/>
      <c r="H101" s="5"/>
      <c r="I101" s="5" t="s">
        <v>132</v>
      </c>
      <c r="J101" s="5" t="s">
        <v>128</v>
      </c>
      <c r="K101" s="5" t="s">
        <v>133</v>
      </c>
      <c r="L101" s="5">
        <v>123</v>
      </c>
      <c r="M101" s="7">
        <v>5</v>
      </c>
    </row>
    <row r="102" spans="1:13">
      <c r="A102" s="4">
        <v>101</v>
      </c>
      <c r="B102" s="5" t="s">
        <v>13</v>
      </c>
      <c r="C102" s="5" t="s">
        <v>37</v>
      </c>
      <c r="D102" s="5" t="s">
        <v>15</v>
      </c>
      <c r="E102" s="5" t="s">
        <v>39</v>
      </c>
      <c r="F102" s="5" t="s">
        <v>17</v>
      </c>
      <c r="G102" s="5" t="s">
        <v>28</v>
      </c>
      <c r="H102" s="5"/>
      <c r="I102" s="5" t="s">
        <v>134</v>
      </c>
      <c r="J102" s="5" t="s">
        <v>128</v>
      </c>
      <c r="K102" s="5" t="s">
        <v>135</v>
      </c>
      <c r="L102" s="5">
        <v>95</v>
      </c>
      <c r="M102" s="7">
        <v>15</v>
      </c>
    </row>
    <row r="103" spans="1:13">
      <c r="A103" s="4">
        <v>102</v>
      </c>
      <c r="B103" s="5" t="s">
        <v>29</v>
      </c>
      <c r="C103" s="5" t="s">
        <v>37</v>
      </c>
      <c r="D103" s="5" t="s">
        <v>46</v>
      </c>
      <c r="E103" s="5" t="s">
        <v>16</v>
      </c>
      <c r="F103" s="5" t="s">
        <v>27</v>
      </c>
      <c r="G103" s="5" t="s">
        <v>47</v>
      </c>
      <c r="H103" s="5"/>
      <c r="I103" s="5" t="s">
        <v>136</v>
      </c>
      <c r="J103" s="5" t="s">
        <v>137</v>
      </c>
      <c r="K103" s="5" t="s">
        <v>138</v>
      </c>
      <c r="L103" s="5">
        <v>216</v>
      </c>
      <c r="M103" s="7">
        <v>15</v>
      </c>
    </row>
    <row r="104" spans="1:13">
      <c r="A104" s="4">
        <v>103</v>
      </c>
      <c r="B104" s="5" t="s">
        <v>29</v>
      </c>
      <c r="C104" s="5" t="s">
        <v>56</v>
      </c>
      <c r="D104" s="5" t="s">
        <v>46</v>
      </c>
      <c r="E104" s="5" t="s">
        <v>43</v>
      </c>
      <c r="F104" s="5" t="s">
        <v>17</v>
      </c>
      <c r="G104" s="5" t="s">
        <v>18</v>
      </c>
      <c r="H104" s="5" t="s">
        <v>57</v>
      </c>
      <c r="I104" s="5" t="s">
        <v>139</v>
      </c>
      <c r="J104" s="5" t="s">
        <v>137</v>
      </c>
      <c r="K104" s="6" t="s">
        <v>140</v>
      </c>
      <c r="L104" s="5">
        <v>230</v>
      </c>
      <c r="M104" s="7">
        <v>10</v>
      </c>
    </row>
    <row r="105" spans="1:13">
      <c r="A105" s="4">
        <v>104</v>
      </c>
      <c r="B105" s="5" t="s">
        <v>45</v>
      </c>
      <c r="C105" s="5" t="s">
        <v>23</v>
      </c>
      <c r="D105" s="5" t="s">
        <v>46</v>
      </c>
      <c r="E105" s="5" t="s">
        <v>43</v>
      </c>
      <c r="F105" s="5" t="s">
        <v>17</v>
      </c>
      <c r="G105" s="5"/>
      <c r="H105" s="5" t="s">
        <v>19</v>
      </c>
      <c r="I105" s="5" t="s">
        <v>141</v>
      </c>
      <c r="J105" s="5" t="s">
        <v>137</v>
      </c>
      <c r="K105" s="5" t="s">
        <v>142</v>
      </c>
      <c r="L105" s="5">
        <v>179</v>
      </c>
      <c r="M105" s="7">
        <v>5</v>
      </c>
    </row>
    <row r="106" spans="1:13">
      <c r="A106" s="4">
        <v>105</v>
      </c>
      <c r="B106" s="5" t="s">
        <v>13</v>
      </c>
      <c r="C106" s="5" t="s">
        <v>56</v>
      </c>
      <c r="D106" s="5" t="s">
        <v>25</v>
      </c>
      <c r="E106" s="5" t="s">
        <v>43</v>
      </c>
      <c r="F106" s="5" t="s">
        <v>17</v>
      </c>
      <c r="G106" s="5"/>
      <c r="H106" s="5"/>
      <c r="I106" s="5" t="s">
        <v>143</v>
      </c>
      <c r="J106" s="5" t="s">
        <v>137</v>
      </c>
      <c r="K106" s="6" t="s">
        <v>144</v>
      </c>
      <c r="L106" s="5">
        <v>265</v>
      </c>
      <c r="M106" s="7">
        <v>5</v>
      </c>
    </row>
    <row r="107" spans="1:13">
      <c r="A107" s="4">
        <v>106</v>
      </c>
      <c r="B107" s="5" t="s">
        <v>13</v>
      </c>
      <c r="C107" s="5" t="s">
        <v>24</v>
      </c>
      <c r="D107" s="5" t="s">
        <v>46</v>
      </c>
      <c r="E107" s="5" t="s">
        <v>39</v>
      </c>
      <c r="F107" s="5" t="s">
        <v>17</v>
      </c>
      <c r="G107" s="5"/>
      <c r="H107" s="5" t="s">
        <v>57</v>
      </c>
      <c r="I107" s="5" t="s">
        <v>20</v>
      </c>
      <c r="J107" s="5" t="s">
        <v>21</v>
      </c>
      <c r="K107" s="5" t="s">
        <v>22</v>
      </c>
      <c r="L107" s="5">
        <v>295</v>
      </c>
      <c r="M107" s="7">
        <v>5</v>
      </c>
    </row>
    <row r="108" spans="1:13">
      <c r="A108" s="4">
        <v>107</v>
      </c>
      <c r="B108" s="5" t="s">
        <v>23</v>
      </c>
      <c r="C108" s="5" t="s">
        <v>14</v>
      </c>
      <c r="D108" s="5" t="s">
        <v>38</v>
      </c>
      <c r="E108" s="5" t="s">
        <v>43</v>
      </c>
      <c r="F108" s="5"/>
      <c r="G108" s="5" t="s">
        <v>18</v>
      </c>
      <c r="H108" s="5"/>
      <c r="I108" s="5" t="s">
        <v>30</v>
      </c>
      <c r="J108" s="5" t="s">
        <v>21</v>
      </c>
      <c r="K108" s="5" t="s">
        <v>31</v>
      </c>
      <c r="L108" s="5">
        <v>254</v>
      </c>
      <c r="M108" s="7">
        <v>5</v>
      </c>
    </row>
    <row r="109" spans="1:13">
      <c r="A109" s="4">
        <v>108</v>
      </c>
      <c r="B109" s="5" t="s">
        <v>13</v>
      </c>
      <c r="C109" s="5" t="s">
        <v>23</v>
      </c>
      <c r="D109" s="5" t="s">
        <v>34</v>
      </c>
      <c r="E109" s="5" t="s">
        <v>43</v>
      </c>
      <c r="F109" s="5" t="s">
        <v>27</v>
      </c>
      <c r="G109" s="5" t="s">
        <v>47</v>
      </c>
      <c r="H109" s="5"/>
      <c r="I109" s="5" t="s">
        <v>32</v>
      </c>
      <c r="J109" s="5" t="s">
        <v>21</v>
      </c>
      <c r="K109" s="6" t="s">
        <v>33</v>
      </c>
      <c r="L109" s="5">
        <v>122</v>
      </c>
      <c r="M109" s="7">
        <v>10</v>
      </c>
    </row>
    <row r="110" spans="1:13">
      <c r="A110" s="4">
        <v>109</v>
      </c>
      <c r="B110" s="5" t="s">
        <v>13</v>
      </c>
      <c r="C110" s="5" t="s">
        <v>14</v>
      </c>
      <c r="D110" s="5" t="s">
        <v>50</v>
      </c>
      <c r="E110" s="5" t="s">
        <v>16</v>
      </c>
      <c r="F110" s="5"/>
      <c r="G110" s="5"/>
      <c r="H110" s="5" t="s">
        <v>57</v>
      </c>
      <c r="I110" s="5" t="s">
        <v>35</v>
      </c>
      <c r="J110" s="5" t="s">
        <v>21</v>
      </c>
      <c r="K110" s="5" t="s">
        <v>36</v>
      </c>
      <c r="L110" s="5">
        <v>237</v>
      </c>
      <c r="M110" s="7">
        <v>15</v>
      </c>
    </row>
    <row r="111" spans="1:13">
      <c r="A111" s="4">
        <v>110</v>
      </c>
      <c r="B111" s="5" t="s">
        <v>29</v>
      </c>
      <c r="C111" s="5" t="s">
        <v>23</v>
      </c>
      <c r="D111" s="5" t="s">
        <v>15</v>
      </c>
      <c r="E111" s="5" t="s">
        <v>39</v>
      </c>
      <c r="F111" s="5" t="s">
        <v>44</v>
      </c>
      <c r="G111" s="5"/>
      <c r="H111" s="5" t="s">
        <v>57</v>
      </c>
      <c r="I111" s="5" t="s">
        <v>40</v>
      </c>
      <c r="J111" s="5" t="s">
        <v>41</v>
      </c>
      <c r="K111" s="5" t="s">
        <v>42</v>
      </c>
      <c r="L111" s="5">
        <v>107</v>
      </c>
      <c r="M111" s="7">
        <v>15</v>
      </c>
    </row>
    <row r="112" spans="1:13">
      <c r="A112" s="4">
        <v>111</v>
      </c>
      <c r="B112" s="5" t="s">
        <v>29</v>
      </c>
      <c r="C112" s="5" t="s">
        <v>23</v>
      </c>
      <c r="D112" s="5" t="s">
        <v>15</v>
      </c>
      <c r="E112" s="5" t="s">
        <v>26</v>
      </c>
      <c r="F112" s="5"/>
      <c r="G112" s="5"/>
      <c r="H112" s="5"/>
      <c r="I112" s="5" t="s">
        <v>48</v>
      </c>
      <c r="J112" s="5" t="s">
        <v>41</v>
      </c>
      <c r="K112" s="5" t="s">
        <v>49</v>
      </c>
      <c r="L112" s="5">
        <v>291</v>
      </c>
      <c r="M112" s="7">
        <v>10</v>
      </c>
    </row>
    <row r="113" spans="1:13">
      <c r="A113" s="4">
        <v>112</v>
      </c>
      <c r="B113" s="5" t="s">
        <v>13</v>
      </c>
      <c r="C113" s="5" t="s">
        <v>24</v>
      </c>
      <c r="D113" s="5" t="s">
        <v>46</v>
      </c>
      <c r="E113" s="5" t="s">
        <v>16</v>
      </c>
      <c r="F113" s="5"/>
      <c r="G113" s="5"/>
      <c r="H113" s="5" t="s">
        <v>57</v>
      </c>
      <c r="I113" s="5" t="s">
        <v>51</v>
      </c>
      <c r="J113" s="5" t="s">
        <v>41</v>
      </c>
      <c r="K113" s="6" t="s">
        <v>52</v>
      </c>
      <c r="L113" s="5">
        <v>99</v>
      </c>
      <c r="M113" s="7">
        <v>5</v>
      </c>
    </row>
    <row r="114" spans="1:13">
      <c r="A114" s="4">
        <v>113</v>
      </c>
      <c r="B114" s="5" t="s">
        <v>13</v>
      </c>
      <c r="C114" s="5" t="s">
        <v>37</v>
      </c>
      <c r="D114" s="5" t="s">
        <v>50</v>
      </c>
      <c r="E114" s="5" t="s">
        <v>39</v>
      </c>
      <c r="F114" s="5"/>
      <c r="G114" s="5"/>
      <c r="H114" s="5"/>
      <c r="I114" s="5" t="s">
        <v>54</v>
      </c>
      <c r="J114" s="5" t="s">
        <v>41</v>
      </c>
      <c r="K114" s="5" t="s">
        <v>55</v>
      </c>
      <c r="L114" s="5">
        <v>224</v>
      </c>
      <c r="M114" s="7">
        <v>15</v>
      </c>
    </row>
    <row r="115" spans="1:13">
      <c r="A115" s="4">
        <v>114</v>
      </c>
      <c r="B115" s="5" t="s">
        <v>67</v>
      </c>
      <c r="C115" s="5" t="s">
        <v>23</v>
      </c>
      <c r="D115" s="5" t="s">
        <v>50</v>
      </c>
      <c r="E115" s="5" t="s">
        <v>26</v>
      </c>
      <c r="F115" s="5" t="s">
        <v>27</v>
      </c>
      <c r="G115" s="5" t="s">
        <v>18</v>
      </c>
      <c r="H115" s="5"/>
      <c r="I115" s="5" t="s">
        <v>58</v>
      </c>
      <c r="J115" s="5" t="s">
        <v>59</v>
      </c>
      <c r="K115" s="5" t="s">
        <v>60</v>
      </c>
      <c r="L115" s="5">
        <v>158</v>
      </c>
      <c r="M115" s="7">
        <v>15</v>
      </c>
    </row>
    <row r="116" spans="1:13">
      <c r="A116" s="4">
        <v>115</v>
      </c>
      <c r="B116" s="5" t="s">
        <v>29</v>
      </c>
      <c r="C116" s="5" t="s">
        <v>24</v>
      </c>
      <c r="D116" s="5" t="s">
        <v>25</v>
      </c>
      <c r="E116" s="5" t="s">
        <v>16</v>
      </c>
      <c r="F116" s="5" t="s">
        <v>27</v>
      </c>
      <c r="G116" s="5" t="s">
        <v>28</v>
      </c>
      <c r="H116" s="5"/>
      <c r="I116" s="5" t="s">
        <v>61</v>
      </c>
      <c r="J116" s="5" t="s">
        <v>59</v>
      </c>
      <c r="K116" s="5" t="s">
        <v>62</v>
      </c>
      <c r="L116" s="5">
        <v>26</v>
      </c>
      <c r="M116" s="7">
        <v>5</v>
      </c>
    </row>
    <row r="117" spans="1:13">
      <c r="A117" s="4">
        <v>116</v>
      </c>
      <c r="B117" s="5" t="s">
        <v>13</v>
      </c>
      <c r="C117" s="5" t="s">
        <v>23</v>
      </c>
      <c r="D117" s="5" t="s">
        <v>46</v>
      </c>
      <c r="E117" s="5" t="s">
        <v>39</v>
      </c>
      <c r="F117" s="5" t="s">
        <v>27</v>
      </c>
      <c r="G117" s="5" t="s">
        <v>28</v>
      </c>
      <c r="H117" s="5"/>
      <c r="I117" s="5" t="s">
        <v>63</v>
      </c>
      <c r="J117" s="5" t="s">
        <v>59</v>
      </c>
      <c r="K117" s="5" t="s">
        <v>64</v>
      </c>
      <c r="L117" s="5">
        <v>261</v>
      </c>
      <c r="M117" s="7">
        <v>15</v>
      </c>
    </row>
    <row r="118" spans="1:13">
      <c r="A118" s="4">
        <v>117</v>
      </c>
      <c r="B118" s="5" t="s">
        <v>13</v>
      </c>
      <c r="C118" s="5" t="s">
        <v>56</v>
      </c>
      <c r="D118" s="5" t="s">
        <v>50</v>
      </c>
      <c r="E118" s="5" t="s">
        <v>39</v>
      </c>
      <c r="F118" s="5" t="s">
        <v>27</v>
      </c>
      <c r="G118" s="5" t="s">
        <v>47</v>
      </c>
      <c r="H118" s="5" t="s">
        <v>19</v>
      </c>
      <c r="I118" s="5" t="s">
        <v>65</v>
      </c>
      <c r="J118" s="5" t="s">
        <v>59</v>
      </c>
      <c r="K118" s="5" t="s">
        <v>66</v>
      </c>
      <c r="L118" s="5">
        <v>162</v>
      </c>
      <c r="M118" s="7">
        <v>5</v>
      </c>
    </row>
    <row r="119" spans="1:13">
      <c r="A119" s="4">
        <v>118</v>
      </c>
      <c r="B119" s="5" t="s">
        <v>23</v>
      </c>
      <c r="C119" s="5" t="s">
        <v>37</v>
      </c>
      <c r="D119" s="5" t="s">
        <v>46</v>
      </c>
      <c r="E119" s="5" t="s">
        <v>39</v>
      </c>
      <c r="F119" s="5" t="s">
        <v>44</v>
      </c>
      <c r="G119" s="5" t="s">
        <v>18</v>
      </c>
      <c r="H119" s="5"/>
      <c r="I119" s="5" t="s">
        <v>65</v>
      </c>
      <c r="J119" s="5" t="s">
        <v>59</v>
      </c>
      <c r="K119" s="5" t="s">
        <v>66</v>
      </c>
      <c r="L119" s="5">
        <v>44</v>
      </c>
      <c r="M119" s="7">
        <v>5</v>
      </c>
    </row>
    <row r="120" spans="1:13">
      <c r="A120" s="4">
        <v>119</v>
      </c>
      <c r="B120" s="5" t="s">
        <v>23</v>
      </c>
      <c r="C120" s="5" t="s">
        <v>23</v>
      </c>
      <c r="D120" s="5" t="s">
        <v>50</v>
      </c>
      <c r="E120" s="5" t="s">
        <v>39</v>
      </c>
      <c r="F120" s="5" t="s">
        <v>44</v>
      </c>
      <c r="G120" s="5" t="s">
        <v>18</v>
      </c>
      <c r="H120" s="5"/>
      <c r="I120" s="5" t="s">
        <v>68</v>
      </c>
      <c r="J120" s="5" t="s">
        <v>69</v>
      </c>
      <c r="K120" s="5" t="s">
        <v>70</v>
      </c>
      <c r="L120" s="5">
        <v>144</v>
      </c>
      <c r="M120" s="7">
        <v>15</v>
      </c>
    </row>
    <row r="121" spans="1:13">
      <c r="A121" s="4">
        <v>120</v>
      </c>
      <c r="B121" s="5" t="s">
        <v>45</v>
      </c>
      <c r="C121" s="5" t="s">
        <v>23</v>
      </c>
      <c r="D121" s="5" t="s">
        <v>15</v>
      </c>
      <c r="E121" s="5" t="s">
        <v>39</v>
      </c>
      <c r="F121" s="5" t="s">
        <v>44</v>
      </c>
      <c r="G121" s="5" t="s">
        <v>28</v>
      </c>
      <c r="H121" s="5"/>
      <c r="I121" s="5" t="s">
        <v>71</v>
      </c>
      <c r="J121" s="5" t="s">
        <v>69</v>
      </c>
      <c r="K121" s="5" t="s">
        <v>72</v>
      </c>
      <c r="L121" s="5">
        <v>186</v>
      </c>
      <c r="M121" s="7">
        <v>5</v>
      </c>
    </row>
    <row r="122" spans="1:13">
      <c r="A122" s="4">
        <v>121</v>
      </c>
      <c r="B122" s="5" t="s">
        <v>23</v>
      </c>
      <c r="C122" s="5" t="s">
        <v>14</v>
      </c>
      <c r="D122" s="5" t="s">
        <v>46</v>
      </c>
      <c r="E122" s="5" t="s">
        <v>39</v>
      </c>
      <c r="F122" s="5" t="s">
        <v>44</v>
      </c>
      <c r="G122" s="5" t="s">
        <v>47</v>
      </c>
      <c r="H122" s="5"/>
      <c r="I122" s="5" t="s">
        <v>73</v>
      </c>
      <c r="J122" s="5" t="s">
        <v>69</v>
      </c>
      <c r="K122" s="5" t="s">
        <v>74</v>
      </c>
      <c r="L122" s="5">
        <v>17</v>
      </c>
      <c r="M122" s="7">
        <v>5</v>
      </c>
    </row>
    <row r="123" spans="1:13">
      <c r="A123" s="4">
        <v>122</v>
      </c>
      <c r="B123" s="5" t="s">
        <v>29</v>
      </c>
      <c r="C123" s="5" t="s">
        <v>14</v>
      </c>
      <c r="D123" s="5" t="s">
        <v>38</v>
      </c>
      <c r="E123" s="5" t="s">
        <v>39</v>
      </c>
      <c r="F123" s="5" t="s">
        <v>44</v>
      </c>
      <c r="G123" s="5" t="s">
        <v>18</v>
      </c>
      <c r="H123" s="5" t="s">
        <v>57</v>
      </c>
      <c r="I123" s="5" t="s">
        <v>75</v>
      </c>
      <c r="J123" s="5" t="s">
        <v>69</v>
      </c>
      <c r="K123" s="5" t="s">
        <v>76</v>
      </c>
      <c r="L123" s="5">
        <v>272</v>
      </c>
      <c r="M123" s="7">
        <v>5</v>
      </c>
    </row>
    <row r="124" spans="1:13">
      <c r="A124" s="4">
        <v>123</v>
      </c>
      <c r="B124" s="5" t="s">
        <v>29</v>
      </c>
      <c r="C124" s="5" t="s">
        <v>23</v>
      </c>
      <c r="D124" s="5" t="s">
        <v>53</v>
      </c>
      <c r="E124" s="5" t="s">
        <v>26</v>
      </c>
      <c r="F124" s="5" t="s">
        <v>17</v>
      </c>
      <c r="G124" s="5" t="s">
        <v>18</v>
      </c>
      <c r="H124" s="5"/>
      <c r="I124" s="5" t="s">
        <v>77</v>
      </c>
      <c r="J124" s="5" t="s">
        <v>78</v>
      </c>
      <c r="K124" s="6" t="s">
        <v>79</v>
      </c>
      <c r="L124" s="5">
        <v>10</v>
      </c>
      <c r="M124" s="7">
        <v>15</v>
      </c>
    </row>
    <row r="125" spans="1:13">
      <c r="A125" s="4">
        <v>124</v>
      </c>
      <c r="B125" s="5" t="s">
        <v>13</v>
      </c>
      <c r="C125" s="5" t="s">
        <v>56</v>
      </c>
      <c r="D125" s="5" t="s">
        <v>25</v>
      </c>
      <c r="E125" s="5" t="s">
        <v>16</v>
      </c>
      <c r="F125" s="5" t="s">
        <v>17</v>
      </c>
      <c r="G125" s="5" t="s">
        <v>47</v>
      </c>
      <c r="H125" s="5" t="s">
        <v>57</v>
      </c>
      <c r="I125" s="5" t="s">
        <v>80</v>
      </c>
      <c r="J125" s="5" t="s">
        <v>78</v>
      </c>
      <c r="K125" s="5" t="s">
        <v>81</v>
      </c>
      <c r="L125" s="5">
        <v>288</v>
      </c>
      <c r="M125" s="7">
        <v>5</v>
      </c>
    </row>
    <row r="126" spans="1:13">
      <c r="A126" s="4">
        <v>125</v>
      </c>
      <c r="B126" s="5" t="s">
        <v>67</v>
      </c>
      <c r="C126" s="5" t="s">
        <v>14</v>
      </c>
      <c r="D126" s="5" t="s">
        <v>46</v>
      </c>
      <c r="E126" s="5" t="s">
        <v>16</v>
      </c>
      <c r="F126" s="5" t="s">
        <v>17</v>
      </c>
      <c r="G126" s="5" t="s">
        <v>28</v>
      </c>
      <c r="H126" s="5" t="s">
        <v>19</v>
      </c>
      <c r="I126" s="5" t="s">
        <v>82</v>
      </c>
      <c r="J126" s="5" t="s">
        <v>78</v>
      </c>
      <c r="K126" s="5" t="s">
        <v>83</v>
      </c>
      <c r="L126" s="5">
        <v>38</v>
      </c>
      <c r="M126" s="7">
        <v>5</v>
      </c>
    </row>
    <row r="127" spans="1:13">
      <c r="A127" s="4">
        <v>126</v>
      </c>
      <c r="B127" s="5" t="s">
        <v>29</v>
      </c>
      <c r="C127" s="5" t="s">
        <v>14</v>
      </c>
      <c r="D127" s="5" t="s">
        <v>53</v>
      </c>
      <c r="E127" s="5" t="s">
        <v>39</v>
      </c>
      <c r="F127" s="5"/>
      <c r="G127" s="5" t="s">
        <v>28</v>
      </c>
      <c r="H127" s="5"/>
      <c r="I127" s="5" t="s">
        <v>84</v>
      </c>
      <c r="J127" s="5" t="s">
        <v>78</v>
      </c>
      <c r="K127" s="5" t="s">
        <v>85</v>
      </c>
      <c r="L127" s="5">
        <v>85</v>
      </c>
      <c r="M127" s="7">
        <v>15</v>
      </c>
    </row>
    <row r="128" spans="1:13">
      <c r="A128" s="4">
        <v>127</v>
      </c>
      <c r="B128" s="5" t="s">
        <v>67</v>
      </c>
      <c r="C128" s="5" t="s">
        <v>24</v>
      </c>
      <c r="D128" s="5" t="s">
        <v>53</v>
      </c>
      <c r="E128" s="5" t="s">
        <v>16</v>
      </c>
      <c r="F128" s="5" t="s">
        <v>44</v>
      </c>
      <c r="G128" s="5" t="s">
        <v>28</v>
      </c>
      <c r="H128" s="5" t="s">
        <v>57</v>
      </c>
      <c r="I128" s="5" t="s">
        <v>86</v>
      </c>
      <c r="J128" s="5" t="s">
        <v>87</v>
      </c>
      <c r="K128" s="5" t="s">
        <v>88</v>
      </c>
      <c r="L128" s="5">
        <v>137</v>
      </c>
      <c r="M128" s="7">
        <v>10</v>
      </c>
    </row>
    <row r="129" spans="1:13">
      <c r="A129" s="4">
        <v>128</v>
      </c>
      <c r="B129" s="5" t="s">
        <v>67</v>
      </c>
      <c r="C129" s="5" t="s">
        <v>24</v>
      </c>
      <c r="D129" s="5" t="s">
        <v>38</v>
      </c>
      <c r="E129" s="5" t="s">
        <v>43</v>
      </c>
      <c r="F129" s="5" t="s">
        <v>27</v>
      </c>
      <c r="G129" s="5"/>
      <c r="H129" s="5"/>
      <c r="I129" s="5" t="s">
        <v>86</v>
      </c>
      <c r="J129" s="5" t="s">
        <v>87</v>
      </c>
      <c r="K129" s="5" t="s">
        <v>88</v>
      </c>
      <c r="L129" s="5">
        <v>113</v>
      </c>
      <c r="M129" s="7">
        <v>15</v>
      </c>
    </row>
    <row r="130" spans="1:13">
      <c r="A130" s="4">
        <v>129</v>
      </c>
      <c r="B130" s="5" t="s">
        <v>29</v>
      </c>
      <c r="C130" s="5" t="s">
        <v>14</v>
      </c>
      <c r="D130" s="5" t="s">
        <v>38</v>
      </c>
      <c r="E130" s="5" t="s">
        <v>26</v>
      </c>
      <c r="F130" s="5" t="s">
        <v>27</v>
      </c>
      <c r="G130" s="5"/>
      <c r="H130" s="5" t="s">
        <v>57</v>
      </c>
      <c r="I130" s="5" t="s">
        <v>89</v>
      </c>
      <c r="J130" s="5" t="s">
        <v>87</v>
      </c>
      <c r="K130" s="6" t="s">
        <v>90</v>
      </c>
      <c r="L130" s="5">
        <v>225</v>
      </c>
      <c r="M130" s="7">
        <v>10</v>
      </c>
    </row>
    <row r="131" spans="1:13">
      <c r="A131" s="4">
        <v>130</v>
      </c>
      <c r="B131" s="5" t="s">
        <v>23</v>
      </c>
      <c r="C131" s="5" t="s">
        <v>24</v>
      </c>
      <c r="D131" s="5" t="s">
        <v>46</v>
      </c>
      <c r="E131" s="5" t="s">
        <v>39</v>
      </c>
      <c r="F131" s="5" t="s">
        <v>44</v>
      </c>
      <c r="G131" s="5" t="s">
        <v>28</v>
      </c>
      <c r="H131" s="5" t="s">
        <v>19</v>
      </c>
      <c r="I131" s="5" t="s">
        <v>91</v>
      </c>
      <c r="J131" s="5" t="s">
        <v>87</v>
      </c>
      <c r="K131" s="5" t="s">
        <v>92</v>
      </c>
      <c r="L131" s="5">
        <v>39</v>
      </c>
      <c r="M131" s="7">
        <v>10</v>
      </c>
    </row>
    <row r="132" spans="1:13">
      <c r="A132" s="4">
        <v>131</v>
      </c>
      <c r="B132" s="5" t="s">
        <v>23</v>
      </c>
      <c r="C132" s="5" t="s">
        <v>56</v>
      </c>
      <c r="D132" s="5" t="s">
        <v>38</v>
      </c>
      <c r="E132" s="5" t="s">
        <v>26</v>
      </c>
      <c r="F132" s="5" t="s">
        <v>44</v>
      </c>
      <c r="G132" s="5" t="s">
        <v>47</v>
      </c>
      <c r="H132" s="5" t="s">
        <v>57</v>
      </c>
      <c r="I132" s="5" t="s">
        <v>93</v>
      </c>
      <c r="J132" s="5" t="s">
        <v>87</v>
      </c>
      <c r="K132" s="6" t="s">
        <v>94</v>
      </c>
      <c r="L132" s="5">
        <v>201</v>
      </c>
      <c r="M132" s="7">
        <v>15</v>
      </c>
    </row>
    <row r="133" spans="1:13">
      <c r="A133" s="4">
        <v>132</v>
      </c>
      <c r="B133" s="5" t="s">
        <v>29</v>
      </c>
      <c r="C133" s="5" t="s">
        <v>37</v>
      </c>
      <c r="D133" s="5" t="s">
        <v>15</v>
      </c>
      <c r="E133" s="5" t="s">
        <v>39</v>
      </c>
      <c r="F133" s="5" t="s">
        <v>27</v>
      </c>
      <c r="G133" s="5"/>
      <c r="H133" s="5"/>
      <c r="I133" s="5" t="s">
        <v>95</v>
      </c>
      <c r="J133" s="5" t="s">
        <v>96</v>
      </c>
      <c r="K133" s="5" t="s">
        <v>88</v>
      </c>
      <c r="L133" s="5">
        <v>257</v>
      </c>
      <c r="M133" s="7">
        <v>10</v>
      </c>
    </row>
    <row r="134" spans="1:13">
      <c r="A134" s="4">
        <v>133</v>
      </c>
      <c r="B134" s="5" t="s">
        <v>13</v>
      </c>
      <c r="C134" s="5" t="s">
        <v>24</v>
      </c>
      <c r="D134" s="5" t="s">
        <v>25</v>
      </c>
      <c r="E134" s="5" t="s">
        <v>39</v>
      </c>
      <c r="F134" s="5" t="s">
        <v>44</v>
      </c>
      <c r="G134" s="5" t="s">
        <v>18</v>
      </c>
      <c r="H134" s="5" t="s">
        <v>57</v>
      </c>
      <c r="I134" s="5" t="s">
        <v>97</v>
      </c>
      <c r="J134" s="5" t="s">
        <v>96</v>
      </c>
      <c r="K134" s="5" t="s">
        <v>90</v>
      </c>
      <c r="L134" s="5">
        <v>202</v>
      </c>
      <c r="M134" s="7">
        <v>15</v>
      </c>
    </row>
    <row r="135" spans="1:13">
      <c r="A135" s="4">
        <v>134</v>
      </c>
      <c r="B135" s="5" t="s">
        <v>29</v>
      </c>
      <c r="C135" s="5" t="s">
        <v>24</v>
      </c>
      <c r="D135" s="5" t="s">
        <v>53</v>
      </c>
      <c r="E135" s="5" t="s">
        <v>39</v>
      </c>
      <c r="F135" s="5"/>
      <c r="G135" s="5" t="s">
        <v>28</v>
      </c>
      <c r="H135" s="5" t="s">
        <v>19</v>
      </c>
      <c r="I135" s="5" t="s">
        <v>98</v>
      </c>
      <c r="J135" s="5" t="s">
        <v>96</v>
      </c>
      <c r="K135" s="6" t="s">
        <v>92</v>
      </c>
      <c r="L135" s="5">
        <v>33</v>
      </c>
      <c r="M135" s="7">
        <v>10</v>
      </c>
    </row>
    <row r="136" spans="1:13">
      <c r="A136" s="4">
        <v>135</v>
      </c>
      <c r="B136" s="5" t="s">
        <v>23</v>
      </c>
      <c r="C136" s="5" t="s">
        <v>14</v>
      </c>
      <c r="D136" s="5" t="s">
        <v>46</v>
      </c>
      <c r="E136" s="5" t="s">
        <v>26</v>
      </c>
      <c r="F136" s="5" t="s">
        <v>27</v>
      </c>
      <c r="G136" s="5"/>
      <c r="H136" s="5"/>
      <c r="I136" s="5" t="s">
        <v>99</v>
      </c>
      <c r="J136" s="5" t="s">
        <v>96</v>
      </c>
      <c r="K136" s="5" t="s">
        <v>94</v>
      </c>
      <c r="L136" s="5">
        <v>14</v>
      </c>
      <c r="M136" s="7">
        <v>5</v>
      </c>
    </row>
    <row r="137" spans="1:13">
      <c r="A137" s="4">
        <v>136</v>
      </c>
      <c r="B137" s="5" t="s">
        <v>29</v>
      </c>
      <c r="C137" s="5" t="s">
        <v>37</v>
      </c>
      <c r="D137" s="5" t="s">
        <v>53</v>
      </c>
      <c r="E137" s="5" t="s">
        <v>39</v>
      </c>
      <c r="F137" s="5" t="s">
        <v>44</v>
      </c>
      <c r="G137" s="5"/>
      <c r="H137" s="5"/>
      <c r="I137" s="5" t="s">
        <v>99</v>
      </c>
      <c r="J137" s="5" t="s">
        <v>96</v>
      </c>
      <c r="K137" s="5" t="s">
        <v>94</v>
      </c>
      <c r="L137" s="5">
        <v>1</v>
      </c>
      <c r="M137" s="7">
        <v>10</v>
      </c>
    </row>
    <row r="138" spans="1:13">
      <c r="A138" s="4">
        <v>137</v>
      </c>
      <c r="B138" s="5" t="s">
        <v>13</v>
      </c>
      <c r="C138" s="5" t="s">
        <v>37</v>
      </c>
      <c r="D138" s="5" t="s">
        <v>53</v>
      </c>
      <c r="E138" s="5" t="s">
        <v>26</v>
      </c>
      <c r="F138" s="5" t="s">
        <v>17</v>
      </c>
      <c r="G138" s="5" t="s">
        <v>47</v>
      </c>
      <c r="H138" s="5"/>
      <c r="I138" s="5" t="s">
        <v>100</v>
      </c>
      <c r="J138" s="5" t="s">
        <v>101</v>
      </c>
      <c r="K138" s="6" t="s">
        <v>102</v>
      </c>
      <c r="L138" s="5">
        <v>58</v>
      </c>
      <c r="M138" s="7">
        <v>15</v>
      </c>
    </row>
    <row r="139" spans="1:13">
      <c r="A139" s="4">
        <v>138</v>
      </c>
      <c r="B139" s="5" t="s">
        <v>45</v>
      </c>
      <c r="C139" s="5" t="s">
        <v>23</v>
      </c>
      <c r="D139" s="5" t="s">
        <v>53</v>
      </c>
      <c r="E139" s="5" t="s">
        <v>26</v>
      </c>
      <c r="F139" s="5"/>
      <c r="G139" s="5"/>
      <c r="H139" s="5"/>
      <c r="I139" s="5" t="s">
        <v>103</v>
      </c>
      <c r="J139" s="5" t="s">
        <v>101</v>
      </c>
      <c r="K139" s="6" t="s">
        <v>104</v>
      </c>
      <c r="L139" s="5">
        <v>175</v>
      </c>
      <c r="M139" s="7">
        <v>10</v>
      </c>
    </row>
    <row r="140" spans="1:13">
      <c r="A140" s="4">
        <v>139</v>
      </c>
      <c r="B140" s="5" t="s">
        <v>45</v>
      </c>
      <c r="C140" s="5" t="s">
        <v>14</v>
      </c>
      <c r="D140" s="5" t="s">
        <v>46</v>
      </c>
      <c r="E140" s="5" t="s">
        <v>39</v>
      </c>
      <c r="F140" s="5" t="s">
        <v>27</v>
      </c>
      <c r="G140" s="5" t="s">
        <v>28</v>
      </c>
      <c r="H140" s="5"/>
      <c r="I140" s="5" t="s">
        <v>105</v>
      </c>
      <c r="J140" s="5" t="s">
        <v>101</v>
      </c>
      <c r="K140" s="5" t="s">
        <v>106</v>
      </c>
      <c r="L140" s="5">
        <v>279</v>
      </c>
      <c r="M140" s="7">
        <v>15</v>
      </c>
    </row>
    <row r="141" spans="1:13">
      <c r="A141" s="4">
        <v>140</v>
      </c>
      <c r="B141" s="5" t="s">
        <v>23</v>
      </c>
      <c r="C141" s="5" t="s">
        <v>37</v>
      </c>
      <c r="D141" s="5" t="s">
        <v>15</v>
      </c>
      <c r="E141" s="5" t="s">
        <v>43</v>
      </c>
      <c r="F141" s="5"/>
      <c r="G141" s="5" t="s">
        <v>28</v>
      </c>
      <c r="H141" s="5"/>
      <c r="I141" s="5" t="s">
        <v>107</v>
      </c>
      <c r="J141" s="5" t="s">
        <v>101</v>
      </c>
      <c r="K141" s="5" t="s">
        <v>108</v>
      </c>
      <c r="L141" s="5">
        <v>57</v>
      </c>
      <c r="M141" s="7">
        <v>5</v>
      </c>
    </row>
    <row r="142" spans="1:13">
      <c r="A142" s="4">
        <v>141</v>
      </c>
      <c r="B142" s="5" t="s">
        <v>67</v>
      </c>
      <c r="C142" s="5" t="s">
        <v>23</v>
      </c>
      <c r="D142" s="5" t="s">
        <v>53</v>
      </c>
      <c r="E142" s="5" t="s">
        <v>26</v>
      </c>
      <c r="F142" s="5" t="s">
        <v>44</v>
      </c>
      <c r="G142" s="5" t="s">
        <v>47</v>
      </c>
      <c r="H142" s="5" t="s">
        <v>57</v>
      </c>
      <c r="I142" s="5" t="s">
        <v>109</v>
      </c>
      <c r="J142" s="5" t="s">
        <v>110</v>
      </c>
      <c r="K142" s="6" t="s">
        <v>111</v>
      </c>
      <c r="L142" s="5">
        <v>299</v>
      </c>
      <c r="M142" s="7">
        <v>10</v>
      </c>
    </row>
    <row r="143" spans="1:13">
      <c r="A143" s="4">
        <v>142</v>
      </c>
      <c r="B143" s="5" t="s">
        <v>45</v>
      </c>
      <c r="C143" s="5" t="s">
        <v>23</v>
      </c>
      <c r="D143" s="5" t="s">
        <v>25</v>
      </c>
      <c r="E143" s="5" t="s">
        <v>26</v>
      </c>
      <c r="F143" s="5" t="s">
        <v>27</v>
      </c>
      <c r="G143" s="5" t="s">
        <v>18</v>
      </c>
      <c r="H143" s="5"/>
      <c r="I143" s="5" t="s">
        <v>112</v>
      </c>
      <c r="J143" s="5" t="s">
        <v>110</v>
      </c>
      <c r="K143" s="6" t="s">
        <v>113</v>
      </c>
      <c r="L143" s="5">
        <v>15</v>
      </c>
      <c r="M143" s="7">
        <v>15</v>
      </c>
    </row>
    <row r="144" spans="1:13">
      <c r="A144" s="4">
        <v>143</v>
      </c>
      <c r="B144" s="5" t="s">
        <v>13</v>
      </c>
      <c r="C144" s="5" t="s">
        <v>23</v>
      </c>
      <c r="D144" s="5" t="s">
        <v>53</v>
      </c>
      <c r="E144" s="5" t="s">
        <v>43</v>
      </c>
      <c r="F144" s="5"/>
      <c r="G144" s="5"/>
      <c r="H144" s="5" t="s">
        <v>19</v>
      </c>
      <c r="I144" s="5" t="s">
        <v>114</v>
      </c>
      <c r="J144" s="5" t="s">
        <v>110</v>
      </c>
      <c r="K144" s="5" t="s">
        <v>115</v>
      </c>
      <c r="L144" s="5">
        <v>34</v>
      </c>
      <c r="M144" s="7">
        <v>10</v>
      </c>
    </row>
    <row r="145" spans="1:13">
      <c r="A145" s="4">
        <v>144</v>
      </c>
      <c r="B145" s="5" t="s">
        <v>13</v>
      </c>
      <c r="C145" s="5" t="s">
        <v>14</v>
      </c>
      <c r="D145" s="5" t="s">
        <v>34</v>
      </c>
      <c r="E145" s="5" t="s">
        <v>16</v>
      </c>
      <c r="F145" s="5" t="s">
        <v>27</v>
      </c>
      <c r="G145" s="5" t="s">
        <v>28</v>
      </c>
      <c r="H145" s="5" t="s">
        <v>19</v>
      </c>
      <c r="I145" s="5" t="s">
        <v>116</v>
      </c>
      <c r="J145" s="5" t="s">
        <v>110</v>
      </c>
      <c r="K145" s="5" t="s">
        <v>117</v>
      </c>
      <c r="L145" s="5">
        <v>9</v>
      </c>
      <c r="M145" s="7">
        <v>5</v>
      </c>
    </row>
    <row r="146" spans="1:13">
      <c r="A146" s="4">
        <v>145</v>
      </c>
      <c r="B146" s="5" t="s">
        <v>29</v>
      </c>
      <c r="C146" s="5" t="s">
        <v>14</v>
      </c>
      <c r="D146" s="5" t="s">
        <v>50</v>
      </c>
      <c r="E146" s="5" t="s">
        <v>43</v>
      </c>
      <c r="F146" s="5"/>
      <c r="G146" s="5" t="s">
        <v>47</v>
      </c>
      <c r="H146" s="5"/>
      <c r="I146" s="5" t="s">
        <v>118</v>
      </c>
      <c r="J146" s="5" t="s">
        <v>119</v>
      </c>
      <c r="K146" s="5" t="s">
        <v>120</v>
      </c>
      <c r="L146" s="5">
        <v>274</v>
      </c>
      <c r="M146" s="7">
        <v>5</v>
      </c>
    </row>
    <row r="147" spans="1:13">
      <c r="A147" s="4">
        <v>146</v>
      </c>
      <c r="B147" s="5" t="s">
        <v>67</v>
      </c>
      <c r="C147" s="5" t="s">
        <v>56</v>
      </c>
      <c r="D147" s="5" t="s">
        <v>15</v>
      </c>
      <c r="E147" s="5" t="s">
        <v>39</v>
      </c>
      <c r="F147" s="5"/>
      <c r="G147" s="5" t="s">
        <v>28</v>
      </c>
      <c r="H147" s="5" t="s">
        <v>57</v>
      </c>
      <c r="I147" s="5" t="s">
        <v>121</v>
      </c>
      <c r="J147" s="5" t="s">
        <v>119</v>
      </c>
      <c r="K147" s="5" t="s">
        <v>122</v>
      </c>
      <c r="L147" s="5">
        <v>245</v>
      </c>
      <c r="M147" s="7">
        <v>10</v>
      </c>
    </row>
    <row r="148" spans="1:13">
      <c r="A148" s="4">
        <v>147</v>
      </c>
      <c r="B148" s="5" t="s">
        <v>13</v>
      </c>
      <c r="C148" s="5" t="s">
        <v>37</v>
      </c>
      <c r="D148" s="5" t="s">
        <v>50</v>
      </c>
      <c r="E148" s="5" t="s">
        <v>43</v>
      </c>
      <c r="F148" s="5" t="s">
        <v>27</v>
      </c>
      <c r="G148" s="5" t="s">
        <v>18</v>
      </c>
      <c r="H148" s="5" t="s">
        <v>19</v>
      </c>
      <c r="I148" s="5" t="s">
        <v>123</v>
      </c>
      <c r="J148" s="5" t="s">
        <v>119</v>
      </c>
      <c r="K148" s="5" t="s">
        <v>124</v>
      </c>
      <c r="L148" s="5">
        <v>238</v>
      </c>
      <c r="M148" s="7">
        <v>10</v>
      </c>
    </row>
    <row r="149" spans="1:13">
      <c r="A149" s="4">
        <v>148</v>
      </c>
      <c r="B149" s="5" t="s">
        <v>13</v>
      </c>
      <c r="C149" s="5" t="s">
        <v>56</v>
      </c>
      <c r="D149" s="5" t="s">
        <v>50</v>
      </c>
      <c r="E149" s="5" t="s">
        <v>26</v>
      </c>
      <c r="F149" s="5" t="s">
        <v>17</v>
      </c>
      <c r="G149" s="5" t="s">
        <v>28</v>
      </c>
      <c r="H149" s="5" t="s">
        <v>19</v>
      </c>
      <c r="I149" s="5" t="s">
        <v>123</v>
      </c>
      <c r="J149" s="5" t="s">
        <v>119</v>
      </c>
      <c r="K149" s="5" t="s">
        <v>124</v>
      </c>
      <c r="L149" s="5">
        <v>129</v>
      </c>
      <c r="M149" s="7">
        <v>10</v>
      </c>
    </row>
    <row r="150" spans="1:13">
      <c r="A150" s="4">
        <v>149</v>
      </c>
      <c r="B150" s="5" t="s">
        <v>13</v>
      </c>
      <c r="C150" s="5" t="s">
        <v>56</v>
      </c>
      <c r="D150" s="5" t="s">
        <v>34</v>
      </c>
      <c r="E150" s="5" t="s">
        <v>39</v>
      </c>
      <c r="F150" s="5" t="s">
        <v>44</v>
      </c>
      <c r="G150" s="5" t="s">
        <v>47</v>
      </c>
      <c r="H150" s="5"/>
      <c r="I150" s="5" t="s">
        <v>125</v>
      </c>
      <c r="J150" s="5" t="s">
        <v>119</v>
      </c>
      <c r="K150" s="5" t="s">
        <v>126</v>
      </c>
      <c r="L150" s="5">
        <v>283</v>
      </c>
      <c r="M150" s="7">
        <v>5</v>
      </c>
    </row>
    <row r="151" spans="1:13">
      <c r="A151" s="4">
        <v>150</v>
      </c>
      <c r="B151" s="5" t="s">
        <v>67</v>
      </c>
      <c r="C151" s="5" t="s">
        <v>23</v>
      </c>
      <c r="D151" s="5" t="s">
        <v>53</v>
      </c>
      <c r="E151" s="5" t="s">
        <v>26</v>
      </c>
      <c r="F151" s="5" t="s">
        <v>27</v>
      </c>
      <c r="G151" s="5" t="s">
        <v>18</v>
      </c>
      <c r="H151" s="5"/>
      <c r="I151" s="5" t="s">
        <v>127</v>
      </c>
      <c r="J151" s="5" t="s">
        <v>128</v>
      </c>
      <c r="K151" s="5" t="s">
        <v>129</v>
      </c>
      <c r="L151" s="5">
        <v>122</v>
      </c>
      <c r="M151" s="7">
        <v>5</v>
      </c>
    </row>
    <row r="152" spans="1:13">
      <c r="A152" s="4">
        <v>151</v>
      </c>
      <c r="B152" s="5" t="s">
        <v>67</v>
      </c>
      <c r="C152" s="5" t="s">
        <v>24</v>
      </c>
      <c r="D152" s="5" t="s">
        <v>50</v>
      </c>
      <c r="E152" s="5" t="s">
        <v>16</v>
      </c>
      <c r="F152" s="5"/>
      <c r="G152" s="5" t="s">
        <v>28</v>
      </c>
      <c r="H152" s="5"/>
      <c r="I152" s="5" t="s">
        <v>145</v>
      </c>
      <c r="J152" s="5" t="s">
        <v>41</v>
      </c>
      <c r="K152" s="5" t="s">
        <v>146</v>
      </c>
      <c r="L152" s="5">
        <v>85</v>
      </c>
      <c r="M152" s="7">
        <v>5</v>
      </c>
    </row>
    <row r="153" spans="1:13">
      <c r="A153" s="4">
        <v>152</v>
      </c>
      <c r="B153" s="5" t="s">
        <v>23</v>
      </c>
      <c r="C153" s="5" t="s">
        <v>37</v>
      </c>
      <c r="D153" s="5" t="s">
        <v>46</v>
      </c>
      <c r="E153" s="5" t="s">
        <v>43</v>
      </c>
      <c r="F153" s="5" t="s">
        <v>44</v>
      </c>
      <c r="G153" s="5" t="s">
        <v>18</v>
      </c>
      <c r="H153" s="5" t="s">
        <v>57</v>
      </c>
      <c r="I153" s="5" t="s">
        <v>147</v>
      </c>
      <c r="J153" s="5" t="s">
        <v>41</v>
      </c>
      <c r="K153" s="6">
        <v>1200</v>
      </c>
      <c r="L153" s="5">
        <v>31</v>
      </c>
      <c r="M153" s="7">
        <v>10</v>
      </c>
    </row>
    <row r="154" spans="1:13">
      <c r="A154" s="4">
        <v>153</v>
      </c>
      <c r="B154" s="5" t="s">
        <v>67</v>
      </c>
      <c r="C154" s="5" t="s">
        <v>37</v>
      </c>
      <c r="D154" s="5" t="s">
        <v>25</v>
      </c>
      <c r="E154" s="5" t="s">
        <v>26</v>
      </c>
      <c r="F154" s="5"/>
      <c r="G154" s="5" t="s">
        <v>28</v>
      </c>
      <c r="H154" s="5" t="s">
        <v>19</v>
      </c>
      <c r="I154" s="5" t="s">
        <v>148</v>
      </c>
      <c r="J154" s="5" t="s">
        <v>41</v>
      </c>
      <c r="K154" s="5" t="s">
        <v>149</v>
      </c>
      <c r="L154" s="5">
        <v>30</v>
      </c>
      <c r="M154" s="7">
        <v>5</v>
      </c>
    </row>
    <row r="155" spans="1:13">
      <c r="A155" s="4">
        <v>154</v>
      </c>
      <c r="B155" s="5" t="s">
        <v>67</v>
      </c>
      <c r="C155" s="5" t="s">
        <v>37</v>
      </c>
      <c r="D155" s="5" t="s">
        <v>46</v>
      </c>
      <c r="E155" s="5" t="s">
        <v>43</v>
      </c>
      <c r="F155" s="5" t="s">
        <v>44</v>
      </c>
      <c r="G155" s="5" t="s">
        <v>47</v>
      </c>
      <c r="H155" s="5" t="s">
        <v>57</v>
      </c>
      <c r="I155" s="5" t="s">
        <v>150</v>
      </c>
      <c r="J155" s="5" t="s">
        <v>119</v>
      </c>
      <c r="K155" s="5" t="s">
        <v>146</v>
      </c>
      <c r="L155" s="5">
        <v>235</v>
      </c>
      <c r="M155" s="7">
        <v>10</v>
      </c>
    </row>
    <row r="156" spans="1:13">
      <c r="A156" s="4">
        <v>155</v>
      </c>
      <c r="B156" s="5" t="s">
        <v>23</v>
      </c>
      <c r="C156" s="5" t="s">
        <v>14</v>
      </c>
      <c r="D156" s="5" t="s">
        <v>50</v>
      </c>
      <c r="E156" s="5" t="s">
        <v>26</v>
      </c>
      <c r="F156" s="5" t="s">
        <v>44</v>
      </c>
      <c r="G156" s="5" t="s">
        <v>47</v>
      </c>
      <c r="H156" s="5" t="s">
        <v>57</v>
      </c>
      <c r="I156" s="5" t="s">
        <v>151</v>
      </c>
      <c r="J156" s="5" t="s">
        <v>78</v>
      </c>
      <c r="K156" s="6">
        <v>1200</v>
      </c>
      <c r="L156" s="5">
        <v>192</v>
      </c>
      <c r="M156" s="7">
        <v>5</v>
      </c>
    </row>
    <row r="157" spans="1:13">
      <c r="A157" s="4">
        <v>156</v>
      </c>
      <c r="B157" s="5" t="s">
        <v>67</v>
      </c>
      <c r="C157" s="5" t="s">
        <v>56</v>
      </c>
      <c r="D157" s="5" t="s">
        <v>34</v>
      </c>
      <c r="E157" s="5" t="s">
        <v>43</v>
      </c>
      <c r="F157" s="5" t="s">
        <v>44</v>
      </c>
      <c r="G157" s="5" t="s">
        <v>28</v>
      </c>
      <c r="H157" s="5"/>
      <c r="I157" s="5" t="s">
        <v>152</v>
      </c>
      <c r="J157" s="5" t="s">
        <v>119</v>
      </c>
      <c r="K157" s="5" t="s">
        <v>146</v>
      </c>
      <c r="L157" s="5">
        <v>208</v>
      </c>
      <c r="M157" s="7">
        <v>10</v>
      </c>
    </row>
    <row r="158" spans="1:13">
      <c r="A158" s="4">
        <v>157</v>
      </c>
      <c r="B158" s="5" t="s">
        <v>45</v>
      </c>
      <c r="C158" s="5" t="s">
        <v>24</v>
      </c>
      <c r="D158" s="5" t="s">
        <v>46</v>
      </c>
      <c r="E158" s="5" t="s">
        <v>39</v>
      </c>
      <c r="F158" s="5" t="s">
        <v>27</v>
      </c>
      <c r="G158" s="5" t="s">
        <v>47</v>
      </c>
      <c r="H158" s="5" t="s">
        <v>57</v>
      </c>
      <c r="I158" s="5" t="s">
        <v>153</v>
      </c>
      <c r="J158" s="5" t="s">
        <v>21</v>
      </c>
      <c r="K158" s="6">
        <v>1200</v>
      </c>
      <c r="L158" s="5">
        <v>258</v>
      </c>
      <c r="M158" s="7">
        <v>10</v>
      </c>
    </row>
    <row r="159" spans="1:13">
      <c r="A159" s="4">
        <v>158</v>
      </c>
      <c r="B159" s="5" t="s">
        <v>23</v>
      </c>
      <c r="C159" s="5" t="s">
        <v>56</v>
      </c>
      <c r="D159" s="5" t="s">
        <v>53</v>
      </c>
      <c r="E159" s="5" t="s">
        <v>26</v>
      </c>
      <c r="F159" s="5"/>
      <c r="G159" s="5" t="s">
        <v>28</v>
      </c>
      <c r="H159" s="5"/>
      <c r="I159" s="5" t="s">
        <v>154</v>
      </c>
      <c r="J159" s="5" t="s">
        <v>78</v>
      </c>
      <c r="K159" s="5" t="s">
        <v>149</v>
      </c>
      <c r="L159" s="5">
        <v>164</v>
      </c>
      <c r="M159" s="7">
        <v>15</v>
      </c>
    </row>
    <row r="160" spans="1:13">
      <c r="A160" s="4">
        <v>159</v>
      </c>
      <c r="B160" s="5" t="s">
        <v>13</v>
      </c>
      <c r="C160" s="5" t="s">
        <v>24</v>
      </c>
      <c r="D160" s="5" t="s">
        <v>53</v>
      </c>
      <c r="E160" s="5" t="s">
        <v>16</v>
      </c>
      <c r="F160" s="5" t="s">
        <v>17</v>
      </c>
      <c r="G160" s="5" t="s">
        <v>18</v>
      </c>
      <c r="H160" s="5" t="s">
        <v>19</v>
      </c>
      <c r="I160" s="5" t="s">
        <v>155</v>
      </c>
      <c r="J160" s="5" t="s">
        <v>21</v>
      </c>
      <c r="K160" s="5" t="s">
        <v>146</v>
      </c>
      <c r="L160" s="5">
        <v>103</v>
      </c>
      <c r="M160" s="7">
        <v>10</v>
      </c>
    </row>
    <row r="161" spans="1:13">
      <c r="A161" s="4">
        <v>160</v>
      </c>
      <c r="B161" s="5" t="s">
        <v>23</v>
      </c>
      <c r="C161" s="5" t="s">
        <v>37</v>
      </c>
      <c r="D161" s="5" t="s">
        <v>25</v>
      </c>
      <c r="E161" s="5" t="s">
        <v>39</v>
      </c>
      <c r="F161" s="5" t="s">
        <v>17</v>
      </c>
      <c r="G161" s="5" t="s">
        <v>28</v>
      </c>
      <c r="H161" s="5" t="s">
        <v>19</v>
      </c>
      <c r="I161" s="5" t="s">
        <v>156</v>
      </c>
      <c r="J161" s="5" t="s">
        <v>78</v>
      </c>
      <c r="K161" s="5" t="s">
        <v>149</v>
      </c>
      <c r="L161" s="5">
        <v>93</v>
      </c>
      <c r="M161" s="7">
        <v>15</v>
      </c>
    </row>
    <row r="162" spans="1:13">
      <c r="A162" s="4">
        <v>161</v>
      </c>
      <c r="B162" s="5" t="s">
        <v>67</v>
      </c>
      <c r="C162" s="5" t="s">
        <v>56</v>
      </c>
      <c r="D162" s="5" t="s">
        <v>53</v>
      </c>
      <c r="E162" s="5" t="s">
        <v>39</v>
      </c>
      <c r="F162" s="5" t="s">
        <v>27</v>
      </c>
      <c r="G162" s="5" t="s">
        <v>18</v>
      </c>
      <c r="H162" s="5" t="s">
        <v>19</v>
      </c>
      <c r="I162" s="5" t="s">
        <v>157</v>
      </c>
      <c r="J162" s="5" t="s">
        <v>21</v>
      </c>
      <c r="K162" s="5" t="s">
        <v>146</v>
      </c>
      <c r="L162" s="5">
        <v>123</v>
      </c>
      <c r="M162" s="7">
        <v>10</v>
      </c>
    </row>
    <row r="163" spans="1:13">
      <c r="A163" s="4">
        <v>162</v>
      </c>
      <c r="B163" s="5" t="s">
        <v>45</v>
      </c>
      <c r="C163" s="5" t="s">
        <v>37</v>
      </c>
      <c r="D163" s="5" t="s">
        <v>15</v>
      </c>
      <c r="E163" s="5" t="s">
        <v>26</v>
      </c>
      <c r="F163" s="5"/>
      <c r="G163" s="5" t="s">
        <v>47</v>
      </c>
      <c r="H163" s="5"/>
      <c r="I163" s="5" t="s">
        <v>158</v>
      </c>
      <c r="J163" s="5" t="s">
        <v>41</v>
      </c>
      <c r="K163" s="5" t="s">
        <v>149</v>
      </c>
      <c r="L163" s="5">
        <v>252</v>
      </c>
      <c r="M163" s="7">
        <v>5</v>
      </c>
    </row>
    <row r="164" spans="1:13">
      <c r="A164" s="4">
        <v>163</v>
      </c>
      <c r="B164" s="5" t="s">
        <v>45</v>
      </c>
      <c r="C164" s="5" t="s">
        <v>23</v>
      </c>
      <c r="D164" s="5" t="s">
        <v>38</v>
      </c>
      <c r="E164" s="5" t="s">
        <v>39</v>
      </c>
      <c r="F164" s="5"/>
      <c r="G164" s="5" t="s">
        <v>28</v>
      </c>
      <c r="H164" s="5" t="s">
        <v>19</v>
      </c>
      <c r="I164" s="5" t="s">
        <v>159</v>
      </c>
      <c r="J164" s="5" t="s">
        <v>119</v>
      </c>
      <c r="K164" s="6">
        <v>1200</v>
      </c>
      <c r="L164" s="5">
        <v>253</v>
      </c>
      <c r="M164" s="7">
        <v>5</v>
      </c>
    </row>
    <row r="165" spans="1:13">
      <c r="A165" s="4">
        <v>164</v>
      </c>
      <c r="B165" s="5" t="s">
        <v>13</v>
      </c>
      <c r="C165" s="5" t="s">
        <v>14</v>
      </c>
      <c r="D165" s="5" t="s">
        <v>38</v>
      </c>
      <c r="E165" s="5" t="s">
        <v>43</v>
      </c>
      <c r="F165" s="5" t="s">
        <v>17</v>
      </c>
      <c r="G165" s="5"/>
      <c r="H165" s="5"/>
      <c r="I165" s="5" t="s">
        <v>160</v>
      </c>
      <c r="J165" s="5" t="s">
        <v>21</v>
      </c>
      <c r="K165" s="5" t="s">
        <v>146</v>
      </c>
      <c r="L165" s="5">
        <v>82</v>
      </c>
      <c r="M165" s="7">
        <v>15</v>
      </c>
    </row>
    <row r="166" spans="1:13">
      <c r="A166" s="4">
        <v>165</v>
      </c>
      <c r="B166" s="5" t="s">
        <v>67</v>
      </c>
      <c r="C166" s="5" t="s">
        <v>24</v>
      </c>
      <c r="D166" s="5" t="s">
        <v>53</v>
      </c>
      <c r="E166" s="5" t="s">
        <v>43</v>
      </c>
      <c r="F166" s="5" t="s">
        <v>27</v>
      </c>
      <c r="G166" s="5" t="s">
        <v>18</v>
      </c>
      <c r="H166" s="5"/>
      <c r="I166" s="5" t="s">
        <v>161</v>
      </c>
      <c r="J166" s="5" t="s">
        <v>119</v>
      </c>
      <c r="K166" s="6">
        <v>1200</v>
      </c>
      <c r="L166" s="5">
        <v>53</v>
      </c>
      <c r="M166" s="7">
        <v>15</v>
      </c>
    </row>
    <row r="167" spans="1:13">
      <c r="A167" s="4">
        <v>166</v>
      </c>
      <c r="B167" s="5" t="s">
        <v>45</v>
      </c>
      <c r="C167" s="5" t="s">
        <v>14</v>
      </c>
      <c r="D167" s="5" t="s">
        <v>38</v>
      </c>
      <c r="E167" s="5" t="s">
        <v>26</v>
      </c>
      <c r="F167" s="5" t="s">
        <v>17</v>
      </c>
      <c r="G167" s="5" t="s">
        <v>28</v>
      </c>
      <c r="H167" s="5"/>
      <c r="I167" s="5" t="s">
        <v>162</v>
      </c>
      <c r="J167" s="5" t="s">
        <v>78</v>
      </c>
      <c r="K167" s="5" t="s">
        <v>146</v>
      </c>
      <c r="L167" s="5">
        <v>11</v>
      </c>
      <c r="M167" s="7">
        <v>10</v>
      </c>
    </row>
    <row r="168" spans="1:13">
      <c r="A168" s="4">
        <v>167</v>
      </c>
      <c r="B168" s="5" t="s">
        <v>13</v>
      </c>
      <c r="C168" s="5" t="s">
        <v>37</v>
      </c>
      <c r="D168" s="5" t="s">
        <v>15</v>
      </c>
      <c r="E168" s="5" t="s">
        <v>26</v>
      </c>
      <c r="F168" s="5" t="s">
        <v>44</v>
      </c>
      <c r="G168" s="5" t="s">
        <v>28</v>
      </c>
      <c r="H168" s="5"/>
      <c r="I168" s="5" t="s">
        <v>163</v>
      </c>
      <c r="J168" s="5" t="s">
        <v>41</v>
      </c>
      <c r="K168" s="5" t="s">
        <v>149</v>
      </c>
      <c r="L168" s="5">
        <v>292</v>
      </c>
      <c r="M168" s="7">
        <v>15</v>
      </c>
    </row>
    <row r="169" spans="1:13">
      <c r="A169" s="4">
        <v>168</v>
      </c>
      <c r="B169" s="5" t="s">
        <v>23</v>
      </c>
      <c r="C169" s="5" t="s">
        <v>23</v>
      </c>
      <c r="D169" s="5" t="s">
        <v>38</v>
      </c>
      <c r="E169" s="5" t="s">
        <v>16</v>
      </c>
      <c r="F169" s="5" t="s">
        <v>44</v>
      </c>
      <c r="G169" s="5" t="s">
        <v>28</v>
      </c>
      <c r="H169" s="5"/>
      <c r="I169" s="5" t="s">
        <v>164</v>
      </c>
      <c r="J169" s="5" t="s">
        <v>78</v>
      </c>
      <c r="K169" s="6">
        <v>1200</v>
      </c>
      <c r="L169" s="5">
        <v>51</v>
      </c>
      <c r="M169" s="7">
        <v>5</v>
      </c>
    </row>
    <row r="170" spans="1:13">
      <c r="A170" s="4">
        <v>169</v>
      </c>
      <c r="B170" s="5" t="s">
        <v>45</v>
      </c>
      <c r="C170" s="5" t="s">
        <v>14</v>
      </c>
      <c r="D170" s="5" t="s">
        <v>34</v>
      </c>
      <c r="E170" s="5" t="s">
        <v>16</v>
      </c>
      <c r="F170" s="5"/>
      <c r="G170" s="5" t="s">
        <v>47</v>
      </c>
      <c r="H170" s="5" t="s">
        <v>57</v>
      </c>
      <c r="I170" s="5" t="s">
        <v>165</v>
      </c>
      <c r="J170" s="5" t="s">
        <v>21</v>
      </c>
      <c r="K170" s="5" t="s">
        <v>146</v>
      </c>
      <c r="L170" s="5">
        <v>69</v>
      </c>
      <c r="M170" s="7">
        <v>5</v>
      </c>
    </row>
    <row r="171" spans="1:13">
      <c r="A171" s="8">
        <v>170</v>
      </c>
      <c r="B171" s="9" t="s">
        <v>23</v>
      </c>
      <c r="C171" s="9" t="s">
        <v>14</v>
      </c>
      <c r="D171" s="9" t="s">
        <v>46</v>
      </c>
      <c r="E171" s="9" t="s">
        <v>39</v>
      </c>
      <c r="F171" s="9"/>
      <c r="G171" s="9" t="s">
        <v>47</v>
      </c>
      <c r="H171" s="9" t="s">
        <v>57</v>
      </c>
      <c r="I171" s="9" t="s">
        <v>166</v>
      </c>
      <c r="J171" s="9" t="s">
        <v>78</v>
      </c>
      <c r="K171" s="10">
        <v>1200</v>
      </c>
      <c r="L171" s="9">
        <v>66</v>
      </c>
      <c r="M171" s="11">
        <v>10</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73"/>
  <sheetViews>
    <sheetView workbookViewId="0">
      <selection activeCell="L20" sqref="L20"/>
    </sheetView>
  </sheetViews>
  <sheetFormatPr defaultRowHeight="13.8"/>
  <cols>
    <col min="1" max="1" width="17.8984375" bestFit="1" customWidth="1"/>
    <col min="2" max="2" width="20.59765625" customWidth="1"/>
    <col min="3" max="3" width="20.296875" customWidth="1"/>
    <col min="4" max="4" width="11.3984375" bestFit="1" customWidth="1"/>
    <col min="5" max="5" width="18.59765625" bestFit="1" customWidth="1"/>
    <col min="6" max="6" width="15.69921875" customWidth="1"/>
    <col min="7" max="7" width="16.19921875" customWidth="1"/>
    <col min="8" max="8" width="14.19921875" bestFit="1" customWidth="1"/>
    <col min="9" max="9" width="47.69921875" customWidth="1"/>
    <col min="10" max="10" width="14.8984375" style="16" customWidth="1"/>
    <col min="11" max="11" width="15.296875" bestFit="1" customWidth="1"/>
    <col min="12" max="12" width="17.8984375" bestFit="1" customWidth="1"/>
    <col min="13" max="13" width="31.3984375" bestFit="1" customWidth="1"/>
    <col min="14" max="14" width="14.09765625" bestFit="1" customWidth="1"/>
    <col min="15" max="15" width="17.09765625" bestFit="1" customWidth="1"/>
    <col min="16" max="16" width="9.3984375" customWidth="1"/>
    <col min="17" max="17" width="14.8984375" bestFit="1" customWidth="1"/>
    <col min="18" max="18" width="22.59765625" style="14" bestFit="1" customWidth="1"/>
    <col min="19" max="19" width="16.09765625" style="18" bestFit="1" customWidth="1"/>
    <col min="20" max="20" width="21.19921875" customWidth="1"/>
    <col min="21" max="21" width="21.8984375" customWidth="1"/>
    <col min="22" max="22" width="18.59765625" bestFit="1" customWidth="1"/>
    <col min="23" max="23" width="16" bestFit="1" customWidth="1"/>
  </cols>
  <sheetData>
    <row r="1" spans="1:23">
      <c r="A1" s="1" t="s">
        <v>0</v>
      </c>
      <c r="B1" s="2" t="s">
        <v>1</v>
      </c>
      <c r="C1" s="2" t="s">
        <v>2</v>
      </c>
      <c r="D1" s="2" t="s">
        <v>3</v>
      </c>
      <c r="E1" s="2" t="s">
        <v>4</v>
      </c>
      <c r="F1" s="2" t="s">
        <v>5</v>
      </c>
      <c r="G1" s="2" t="s">
        <v>6</v>
      </c>
      <c r="H1" s="2" t="s">
        <v>7</v>
      </c>
      <c r="I1" s="2" t="s">
        <v>8</v>
      </c>
      <c r="J1" s="15" t="s">
        <v>10</v>
      </c>
      <c r="K1" s="2" t="s">
        <v>11</v>
      </c>
      <c r="L1" s="3" t="s">
        <v>12</v>
      </c>
      <c r="M1" s="2" t="s">
        <v>167</v>
      </c>
      <c r="N1" s="2" t="s">
        <v>168</v>
      </c>
      <c r="O1" s="2" t="s">
        <v>169</v>
      </c>
      <c r="P1" s="2" t="s">
        <v>170</v>
      </c>
      <c r="Q1" s="2" t="s">
        <v>172</v>
      </c>
      <c r="R1" s="13" t="s">
        <v>178</v>
      </c>
      <c r="S1" s="17" t="s">
        <v>179</v>
      </c>
      <c r="T1" s="2" t="s">
        <v>180</v>
      </c>
      <c r="U1" s="2" t="s">
        <v>181</v>
      </c>
      <c r="V1" s="2" t="s">
        <v>182</v>
      </c>
      <c r="W1" s="2" t="s">
        <v>183</v>
      </c>
    </row>
    <row r="2" spans="1:23">
      <c r="A2" s="29">
        <v>1</v>
      </c>
      <c r="B2" s="30" t="s">
        <v>13</v>
      </c>
      <c r="C2" s="30" t="s">
        <v>14</v>
      </c>
      <c r="D2" s="30" t="s">
        <v>15</v>
      </c>
      <c r="E2" s="30" t="s">
        <v>16</v>
      </c>
      <c r="F2" s="30" t="s">
        <v>17</v>
      </c>
      <c r="G2" s="30" t="s">
        <v>18</v>
      </c>
      <c r="H2" s="30" t="s">
        <v>19</v>
      </c>
      <c r="I2" s="30" t="s">
        <v>20</v>
      </c>
      <c r="J2" s="31" t="s">
        <v>22</v>
      </c>
      <c r="K2" s="30">
        <v>277</v>
      </c>
      <c r="L2" s="32">
        <v>10</v>
      </c>
      <c r="M2" s="33" t="str">
        <f>_xlfn.TEXTBEFORE(Table13[[#This Row],[Shipping Address]], ",")</f>
        <v>1234 Maple Street</v>
      </c>
      <c r="N2" s="33" t="str">
        <f>_xlfn.TEXTBEFORE(_xlfn.TEXTAFTER(Table13[[#This Row],[Shipping Address]], ", "), ",")</f>
        <v>Los Angeles</v>
      </c>
      <c r="O2" s="34" t="str">
        <f>_xlfn.TEXTAFTER(Table13[[#This Row],[Shipping Address]], ", ", 2)</f>
        <v>90210</v>
      </c>
      <c r="P2" s="35" t="e" vm="1">
        <v>#VALUE!</v>
      </c>
      <c r="Q2" s="35" t="s">
        <v>171</v>
      </c>
      <c r="R2" s="36">
        <f>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f>
        <v>150</v>
      </c>
      <c r="S2" s="37">
        <f>Table13[[#This Row],[Unit Price (USD)]]*Table13[[#This Row],[Units Sold]]*(100-Table13[[#This Row],[Discount (%)]])</f>
        <v>3739500</v>
      </c>
      <c r="T2" s="34">
        <f>IF(ISNUMBER(SEARCH("m/s",Table13[[#This Row],[Min Speed]])),--_xlfn.TEXTBEFORE(Table13[[#This Row],[Min Speed]]," "),IF(ISNUMBER(SEARCH("cycles/min",Table13[[#This Row],[Min Speed]])),--_xlfn.TEXTBEFORE(Table13[[#This Row],[Min Speed]]," ")/60,IF(ISNUMBER(SEARCH("cups/hour",Table13[[#This Row],[Min Speed]])),--_xlfn.TEXTBEFORE(Table13[[#This Row],[Min Speed]]," ")/3600,"")))</f>
        <v>1</v>
      </c>
      <c r="U2" s="34">
        <f>IF(ISNUMBER(SEARCH("m/s",Table13[[#This Row],[Max Speed]])),--_xlfn.TEXTBEFORE(Table13[[#This Row],[Max Speed]]," "),IF(ISNUMBER(SEARCH("cycles/min",Table13[[#This Row],[Max Speed]])),--_xlfn.TEXTBEFORE(Table13[[#This Row],[Max Speed]]," ")/60,IF(ISNUMBER(SEARCH("cups/hour",Table13[[#This Row],[Max Speed]])),--_xlfn.TEXTBEFORE(Table13[[#This Row],[Max Speed]]," ")/3600,"")))</f>
        <v>4.1666666666666666E-3</v>
      </c>
      <c r="V2" s="34" t="str">
        <f>IF(AND(Table13[[#This Row],[Min Speed (m/s)]]&lt;&gt;"",Table13[[#This Row],[Max Speed (m/s)]]&lt;&gt;""),TEXT(Table13[[#This Row],[Min Speed (m/s)]],"0.00")&amp;" - "&amp;TEXT(Table13[[#This Row],[Max Speed (m/s)]],"0.00"),"")</f>
        <v>1.00 - 0.00</v>
      </c>
      <c r="W2" s="34" t="str">
        <f>CONCATENATE(Table13[[#This Row],[Rep First Name]]," ",Table13[[#This Row],[Rep Last Name]])</f>
        <v>Jamie Davis</v>
      </c>
    </row>
    <row r="3" spans="1:23">
      <c r="A3" s="29">
        <v>2</v>
      </c>
      <c r="B3" s="30" t="s">
        <v>23</v>
      </c>
      <c r="C3" s="30" t="s">
        <v>24</v>
      </c>
      <c r="D3" s="30" t="s">
        <v>25</v>
      </c>
      <c r="E3" s="30" t="s">
        <v>26</v>
      </c>
      <c r="F3" s="30" t="s">
        <v>27</v>
      </c>
      <c r="G3" s="30" t="s">
        <v>28</v>
      </c>
      <c r="H3" s="38" t="s">
        <v>184</v>
      </c>
      <c r="I3" s="30" t="s">
        <v>20</v>
      </c>
      <c r="J3" s="31" t="s">
        <v>22</v>
      </c>
      <c r="K3" s="30">
        <v>84</v>
      </c>
      <c r="L3" s="32">
        <v>15</v>
      </c>
      <c r="M3" s="33" t="str">
        <f>_xlfn.TEXTBEFORE(Table13[[#This Row],[Shipping Address]], ",")</f>
        <v>1234 Maple Street</v>
      </c>
      <c r="N3" s="33" t="str">
        <f>_xlfn.TEXTBEFORE(_xlfn.TEXTAFTER(Table13[[#This Row],[Shipping Address]], ", "), ",")</f>
        <v>Los Angeles</v>
      </c>
      <c r="O3" s="34" t="str">
        <f>_xlfn.TEXTAFTER(Table13[[#This Row],[Shipping Address]], ", ", 2)</f>
        <v>90210</v>
      </c>
      <c r="P3" s="35" t="e" vm="1">
        <v>#VALUE!</v>
      </c>
      <c r="Q3" s="35" t="s">
        <v>171</v>
      </c>
      <c r="R3" s="36">
        <f>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f>
        <v>150</v>
      </c>
      <c r="S3" s="37">
        <f>Table13[[#This Row],[Unit Price (USD)]]*Table13[[#This Row],[Units Sold]]*(100-Table13[[#This Row],[Discount (%)]])</f>
        <v>1071000</v>
      </c>
      <c r="T3" s="34">
        <f>IF(ISNUMBER(SEARCH("m/s",Table13[[#This Row],[Min Speed]])),--_xlfn.TEXTBEFORE(Table13[[#This Row],[Min Speed]]," "),IF(ISNUMBER(SEARCH("cycles/min",Table13[[#This Row],[Min Speed]])),--_xlfn.TEXTBEFORE(Table13[[#This Row],[Min Speed]]," ")/60,IF(ISNUMBER(SEARCH("cups/hour",Table13[[#This Row],[Min Speed]])),--_xlfn.TEXTBEFORE(Table13[[#This Row],[Min Speed]]," ")/3600,"")))</f>
        <v>3.3333333333333333E-2</v>
      </c>
      <c r="U3" s="34">
        <f>IF(ISNUMBER(SEARCH("m/s",Table13[[#This Row],[Max Speed]])),--_xlfn.TEXTBEFORE(Table13[[#This Row],[Max Speed]]," "),IF(ISNUMBER(SEARCH("cycles/min",Table13[[#This Row],[Max Speed]])),--_xlfn.TEXTBEFORE(Table13[[#This Row],[Max Speed]]," ")/60,IF(ISNUMBER(SEARCH("cups/hour",Table13[[#This Row],[Max Speed]])),--_xlfn.TEXTBEFORE(Table13[[#This Row],[Max Speed]]," ")/3600,"")))</f>
        <v>3</v>
      </c>
      <c r="V3" s="34" t="str">
        <f>IF(AND(Table13[[#This Row],[Min Speed (m/s)]]&lt;&gt;"",Table13[[#This Row],[Max Speed (m/s)]]&lt;&gt;""),TEXT(Table13[[#This Row],[Min Speed (m/s)]],"0.00")&amp;" - "&amp;TEXT(Table13[[#This Row],[Max Speed (m/s)]],"0.00"),"")</f>
        <v>0.03 - 3.00</v>
      </c>
      <c r="W3" s="34" t="str">
        <f>CONCATENATE(Table13[[#This Row],[Rep First Name]]," ",Table13[[#This Row],[Rep Last Name]])</f>
        <v>Taylor Smith</v>
      </c>
    </row>
    <row r="4" spans="1:23">
      <c r="A4" s="29">
        <v>3</v>
      </c>
      <c r="B4" s="30" t="s">
        <v>29</v>
      </c>
      <c r="C4" s="30" t="s">
        <v>24</v>
      </c>
      <c r="D4" s="30" t="s">
        <v>15</v>
      </c>
      <c r="E4" s="30" t="s">
        <v>16</v>
      </c>
      <c r="F4" s="30"/>
      <c r="G4" s="30" t="s">
        <v>18</v>
      </c>
      <c r="H4" s="38" t="s">
        <v>184</v>
      </c>
      <c r="I4" s="30" t="s">
        <v>30</v>
      </c>
      <c r="J4" s="31" t="s">
        <v>31</v>
      </c>
      <c r="K4" s="30">
        <v>237</v>
      </c>
      <c r="L4" s="32">
        <v>10</v>
      </c>
      <c r="M4" s="33" t="str">
        <f>_xlfn.TEXTBEFORE(Table13[[#This Row],[Shipping Address]], ",")</f>
        <v>5678 Oak Avenue</v>
      </c>
      <c r="N4" s="33" t="str">
        <f>_xlfn.TEXTBEFORE(_xlfn.TEXTAFTER(Table13[[#This Row],[Shipping Address]], ", "), ",")</f>
        <v>New York</v>
      </c>
      <c r="O4" s="34" t="str">
        <f>_xlfn.TEXTAFTER(Table13[[#This Row],[Shipping Address]], ", ", 2)</f>
        <v>10001</v>
      </c>
      <c r="P4" s="35" t="e" vm="1">
        <v>#VALUE!</v>
      </c>
      <c r="Q4" s="35" t="s">
        <v>171</v>
      </c>
      <c r="R4" s="36">
        <f>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f>
        <v>200</v>
      </c>
      <c r="S4" s="37">
        <f>Table13[[#This Row],[Unit Price (USD)]]*Table13[[#This Row],[Units Sold]]*(100-Table13[[#This Row],[Discount (%)]])</f>
        <v>4266000</v>
      </c>
      <c r="T4" s="34" t="str">
        <f>IF(ISNUMBER(SEARCH("m/s",Table13[[#This Row],[Min Speed]])),--_xlfn.TEXTBEFORE(Table13[[#This Row],[Min Speed]]," "),IF(ISNUMBER(SEARCH("cycles/min",Table13[[#This Row],[Min Speed]])),--_xlfn.TEXTBEFORE(Table13[[#This Row],[Min Speed]]," ")/60,IF(ISNUMBER(SEARCH("cups/hour",Table13[[#This Row],[Min Speed]])),--_xlfn.TEXTBEFORE(Table13[[#This Row],[Min Speed]]," ")/3600,"")))</f>
        <v/>
      </c>
      <c r="U4" s="34">
        <f>IF(ISNUMBER(SEARCH("m/s",Table13[[#This Row],[Max Speed]])),--_xlfn.TEXTBEFORE(Table13[[#This Row],[Max Speed]]," "),IF(ISNUMBER(SEARCH("cycles/min",Table13[[#This Row],[Max Speed]])),--_xlfn.TEXTBEFORE(Table13[[#This Row],[Max Speed]]," ")/60,IF(ISNUMBER(SEARCH("cups/hour",Table13[[#This Row],[Max Speed]])),--_xlfn.TEXTBEFORE(Table13[[#This Row],[Max Speed]]," ")/3600,"")))</f>
        <v>4.1666666666666666E-3</v>
      </c>
      <c r="V4" s="34" t="str">
        <f>IF(AND(Table13[[#This Row],[Min Speed (m/s)]]&lt;&gt;"",Table13[[#This Row],[Max Speed (m/s)]]&lt;&gt;""),TEXT(Table13[[#This Row],[Min Speed (m/s)]],"0.00")&amp;" - "&amp;TEXT(Table13[[#This Row],[Max Speed (m/s)]],"0.00"),"")</f>
        <v/>
      </c>
      <c r="W4" s="34" t="str">
        <f>CONCATENATE(Table13[[#This Row],[Rep First Name]]," ",Table13[[#This Row],[Rep Last Name]])</f>
        <v>Alex Smith</v>
      </c>
    </row>
    <row r="5" spans="1:23">
      <c r="A5" s="29">
        <v>4</v>
      </c>
      <c r="B5" s="30" t="s">
        <v>13</v>
      </c>
      <c r="C5" s="30" t="s">
        <v>14</v>
      </c>
      <c r="D5" s="30" t="s">
        <v>25</v>
      </c>
      <c r="E5" s="30" t="s">
        <v>26</v>
      </c>
      <c r="F5" s="30" t="s">
        <v>17</v>
      </c>
      <c r="G5" s="30" t="s">
        <v>18</v>
      </c>
      <c r="H5" s="38" t="s">
        <v>184</v>
      </c>
      <c r="I5" s="30" t="s">
        <v>32</v>
      </c>
      <c r="J5" s="31" t="s">
        <v>33</v>
      </c>
      <c r="K5" s="30">
        <v>137</v>
      </c>
      <c r="L5" s="32">
        <v>15</v>
      </c>
      <c r="M5" s="33" t="str">
        <f>_xlfn.TEXTBEFORE(Table13[[#This Row],[Shipping Address]], ",")</f>
        <v>9101 Pine Drive</v>
      </c>
      <c r="N5" s="33" t="str">
        <f>_xlfn.TEXTBEFORE(_xlfn.TEXTAFTER(Table13[[#This Row],[Shipping Address]], ", "), ",")</f>
        <v>Atlanta</v>
      </c>
      <c r="O5" s="34" t="str">
        <f>_xlfn.TEXTAFTER(Table13[[#This Row],[Shipping Address]], ", ", 2)</f>
        <v>30301</v>
      </c>
      <c r="P5" s="35" t="e" vm="1">
        <v>#VALUE!</v>
      </c>
      <c r="Q5" s="35" t="s">
        <v>171</v>
      </c>
      <c r="R5" s="36">
        <f>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f>
        <v>250</v>
      </c>
      <c r="S5" s="37">
        <f>Table13[[#This Row],[Unit Price (USD)]]*Table13[[#This Row],[Units Sold]]*(100-Table13[[#This Row],[Discount (%)]])</f>
        <v>2911250</v>
      </c>
      <c r="T5" s="34">
        <f>IF(ISNUMBER(SEARCH("m/s",Table13[[#This Row],[Min Speed]])),--_xlfn.TEXTBEFORE(Table13[[#This Row],[Min Speed]]," "),IF(ISNUMBER(SEARCH("cycles/min",Table13[[#This Row],[Min Speed]])),--_xlfn.TEXTBEFORE(Table13[[#This Row],[Min Speed]]," ")/60,IF(ISNUMBER(SEARCH("cups/hour",Table13[[#This Row],[Min Speed]])),--_xlfn.TEXTBEFORE(Table13[[#This Row],[Min Speed]]," ")/3600,"")))</f>
        <v>1</v>
      </c>
      <c r="U5" s="34">
        <f>IF(ISNUMBER(SEARCH("m/s",Table13[[#This Row],[Max Speed]])),--_xlfn.TEXTBEFORE(Table13[[#This Row],[Max Speed]]," "),IF(ISNUMBER(SEARCH("cycles/min",Table13[[#This Row],[Max Speed]])),--_xlfn.TEXTBEFORE(Table13[[#This Row],[Max Speed]]," ")/60,IF(ISNUMBER(SEARCH("cups/hour",Table13[[#This Row],[Max Speed]])),--_xlfn.TEXTBEFORE(Table13[[#This Row],[Max Speed]]," ")/3600,"")))</f>
        <v>4.1666666666666666E-3</v>
      </c>
      <c r="V5" s="34" t="str">
        <f>IF(AND(Table13[[#This Row],[Min Speed (m/s)]]&lt;&gt;"",Table13[[#This Row],[Max Speed (m/s)]]&lt;&gt;""),TEXT(Table13[[#This Row],[Min Speed (m/s)]],"0.00")&amp;" - "&amp;TEXT(Table13[[#This Row],[Max Speed (m/s)]],"0.00"),"")</f>
        <v>1.00 - 0.00</v>
      </c>
      <c r="W5" s="34" t="str">
        <f>CONCATENATE(Table13[[#This Row],[Rep First Name]]," ",Table13[[#This Row],[Rep Last Name]])</f>
        <v>Jamie Davis</v>
      </c>
    </row>
    <row r="6" spans="1:23">
      <c r="A6" s="29">
        <v>5</v>
      </c>
      <c r="B6" s="30" t="s">
        <v>29</v>
      </c>
      <c r="C6" s="30" t="s">
        <v>14</v>
      </c>
      <c r="D6" s="30" t="s">
        <v>34</v>
      </c>
      <c r="E6" s="30" t="s">
        <v>16</v>
      </c>
      <c r="F6" s="30" t="s">
        <v>17</v>
      </c>
      <c r="G6" s="30"/>
      <c r="H6" s="38" t="s">
        <v>184</v>
      </c>
      <c r="I6" s="30" t="s">
        <v>35</v>
      </c>
      <c r="J6" s="31" t="s">
        <v>36</v>
      </c>
      <c r="K6" s="30">
        <v>33</v>
      </c>
      <c r="L6" s="32">
        <v>15</v>
      </c>
      <c r="M6" s="33" t="str">
        <f>_xlfn.TEXTBEFORE(Table13[[#This Row],[Shipping Address]], ",")</f>
        <v>2345 Birch Lane</v>
      </c>
      <c r="N6" s="33" t="str">
        <f>_xlfn.TEXTBEFORE(_xlfn.TEXTAFTER(Table13[[#This Row],[Shipping Address]], ", "), ",")</f>
        <v>Chicago</v>
      </c>
      <c r="O6" s="34" t="str">
        <f>_xlfn.TEXTAFTER(Table13[[#This Row],[Shipping Address]], ", ", 2)</f>
        <v>60614</v>
      </c>
      <c r="P6" s="35" t="e" vm="1">
        <v>#VALUE!</v>
      </c>
      <c r="Q6" s="35" t="s">
        <v>171</v>
      </c>
      <c r="R6" s="36">
        <f>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f>
        <v>300</v>
      </c>
      <c r="S6" s="37">
        <f>Table13[[#This Row],[Unit Price (USD)]]*Table13[[#This Row],[Units Sold]]*(100-Table13[[#This Row],[Discount (%)]])</f>
        <v>841500</v>
      </c>
      <c r="T6" s="34">
        <f>IF(ISNUMBER(SEARCH("m/s",Table13[[#This Row],[Min Speed]])),--_xlfn.TEXTBEFORE(Table13[[#This Row],[Min Speed]]," "),IF(ISNUMBER(SEARCH("cycles/min",Table13[[#This Row],[Min Speed]])),--_xlfn.TEXTBEFORE(Table13[[#This Row],[Min Speed]]," ")/60,IF(ISNUMBER(SEARCH("cups/hour",Table13[[#This Row],[Min Speed]])),--_xlfn.TEXTBEFORE(Table13[[#This Row],[Min Speed]]," ")/3600,"")))</f>
        <v>1</v>
      </c>
      <c r="U6" s="34" t="str">
        <f>IF(ISNUMBER(SEARCH("m/s",Table13[[#This Row],[Max Speed]])),--_xlfn.TEXTBEFORE(Table13[[#This Row],[Max Speed]]," "),IF(ISNUMBER(SEARCH("cycles/min",Table13[[#This Row],[Max Speed]])),--_xlfn.TEXTBEFORE(Table13[[#This Row],[Max Speed]]," ")/60,IF(ISNUMBER(SEARCH("cups/hour",Table13[[#This Row],[Max Speed]])),--_xlfn.TEXTBEFORE(Table13[[#This Row],[Max Speed]]," ")/3600,"")))</f>
        <v/>
      </c>
      <c r="V6" s="34" t="str">
        <f>IF(AND(Table13[[#This Row],[Min Speed (m/s)]]&lt;&gt;"",Table13[[#This Row],[Max Speed (m/s)]]&lt;&gt;""),TEXT(Table13[[#This Row],[Min Speed (m/s)]],"0.00")&amp;" - "&amp;TEXT(Table13[[#This Row],[Max Speed (m/s)]],"0.00"),"")</f>
        <v/>
      </c>
      <c r="W6" s="34" t="str">
        <f>CONCATENATE(Table13[[#This Row],[Rep First Name]]," ",Table13[[#This Row],[Rep Last Name]])</f>
        <v>Alex Davis</v>
      </c>
    </row>
    <row r="7" spans="1:23">
      <c r="A7" s="29">
        <v>6</v>
      </c>
      <c r="B7" s="30" t="s">
        <v>23</v>
      </c>
      <c r="C7" s="30" t="s">
        <v>37</v>
      </c>
      <c r="D7" s="30" t="s">
        <v>38</v>
      </c>
      <c r="E7" s="30" t="s">
        <v>39</v>
      </c>
      <c r="F7" s="30" t="s">
        <v>27</v>
      </c>
      <c r="G7" s="30" t="s">
        <v>28</v>
      </c>
      <c r="H7" s="38" t="s">
        <v>184</v>
      </c>
      <c r="I7" s="30" t="s">
        <v>40</v>
      </c>
      <c r="J7" s="31" t="s">
        <v>42</v>
      </c>
      <c r="K7" s="30">
        <v>67</v>
      </c>
      <c r="L7" s="32">
        <v>10</v>
      </c>
      <c r="M7" s="33" t="str">
        <f>_xlfn.TEXTBEFORE(Table13[[#This Row],[Shipping Address]], ",")</f>
        <v>123 Queen Street</v>
      </c>
      <c r="N7" s="33" t="str">
        <f>_xlfn.TEXTBEFORE(_xlfn.TEXTAFTER(Table13[[#This Row],[Shipping Address]], ", "), ",")</f>
        <v>Toronto</v>
      </c>
      <c r="O7" s="34" t="str">
        <f>_xlfn.TEXTAFTER(Table13[[#This Row],[Shipping Address]], ", ", 2)</f>
        <v>M5H 2N2</v>
      </c>
      <c r="P7" s="35" t="e" vm="2">
        <v>#VALUE!</v>
      </c>
      <c r="Q7" s="35" t="s">
        <v>171</v>
      </c>
      <c r="R7" s="36">
        <f>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f>
        <v>153</v>
      </c>
      <c r="S7" s="37">
        <f>Table13[[#This Row],[Unit Price (USD)]]*Table13[[#This Row],[Units Sold]]*(100-Table13[[#This Row],[Discount (%)]])</f>
        <v>922590</v>
      </c>
      <c r="T7" s="34">
        <f>IF(ISNUMBER(SEARCH("m/s",Table13[[#This Row],[Min Speed]])),--_xlfn.TEXTBEFORE(Table13[[#This Row],[Min Speed]]," "),IF(ISNUMBER(SEARCH("cycles/min",Table13[[#This Row],[Min Speed]])),--_xlfn.TEXTBEFORE(Table13[[#This Row],[Min Speed]]," ")/60,IF(ISNUMBER(SEARCH("cups/hour",Table13[[#This Row],[Min Speed]])),--_xlfn.TEXTBEFORE(Table13[[#This Row],[Min Speed]]," ")/3600,"")))</f>
        <v>3.3333333333333333E-2</v>
      </c>
      <c r="U7" s="34">
        <f>IF(ISNUMBER(SEARCH("m/s",Table13[[#This Row],[Max Speed]])),--_xlfn.TEXTBEFORE(Table13[[#This Row],[Max Speed]]," "),IF(ISNUMBER(SEARCH("cycles/min",Table13[[#This Row],[Max Speed]])),--_xlfn.TEXTBEFORE(Table13[[#This Row],[Max Speed]]," ")/60,IF(ISNUMBER(SEARCH("cups/hour",Table13[[#This Row],[Max Speed]])),--_xlfn.TEXTBEFORE(Table13[[#This Row],[Max Speed]]," ")/3600,"")))</f>
        <v>3</v>
      </c>
      <c r="V7" s="34" t="str">
        <f>IF(AND(Table13[[#This Row],[Min Speed (m/s)]]&lt;&gt;"",Table13[[#This Row],[Max Speed (m/s)]]&lt;&gt;""),TEXT(Table13[[#This Row],[Min Speed (m/s)]],"0.00")&amp;" - "&amp;TEXT(Table13[[#This Row],[Max Speed (m/s)]],"0.00"),"")</f>
        <v>0.03 - 3.00</v>
      </c>
      <c r="W7" s="34" t="str">
        <f>CONCATENATE(Table13[[#This Row],[Rep First Name]]," ",Table13[[#This Row],[Rep Last Name]])</f>
        <v>Taylor Lee</v>
      </c>
    </row>
    <row r="8" spans="1:23">
      <c r="A8" s="29">
        <v>7</v>
      </c>
      <c r="B8" s="30" t="s">
        <v>23</v>
      </c>
      <c r="C8" s="30" t="s">
        <v>14</v>
      </c>
      <c r="D8" s="30" t="s">
        <v>25</v>
      </c>
      <c r="E8" s="30" t="s">
        <v>43</v>
      </c>
      <c r="F8" s="30" t="s">
        <v>44</v>
      </c>
      <c r="G8" s="30" t="s">
        <v>28</v>
      </c>
      <c r="H8" s="38" t="s">
        <v>184</v>
      </c>
      <c r="I8" s="30" t="s">
        <v>40</v>
      </c>
      <c r="J8" s="31" t="s">
        <v>42</v>
      </c>
      <c r="K8" s="30">
        <v>152</v>
      </c>
      <c r="L8" s="32">
        <v>10</v>
      </c>
      <c r="M8" s="33" t="str">
        <f>_xlfn.TEXTBEFORE(Table13[[#This Row],[Shipping Address]], ",")</f>
        <v>123 Queen Street</v>
      </c>
      <c r="N8" s="33" t="str">
        <f>_xlfn.TEXTBEFORE(_xlfn.TEXTAFTER(Table13[[#This Row],[Shipping Address]], ", "), ",")</f>
        <v>Toronto</v>
      </c>
      <c r="O8" s="34" t="str">
        <f>_xlfn.TEXTAFTER(Table13[[#This Row],[Shipping Address]], ", ", 2)</f>
        <v>M5H 2N2</v>
      </c>
      <c r="P8" s="35" t="e" vm="2">
        <v>#VALUE!</v>
      </c>
      <c r="Q8" s="35" t="s">
        <v>171</v>
      </c>
      <c r="R8" s="36">
        <f>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f>
        <v>153</v>
      </c>
      <c r="S8" s="37">
        <f>Table13[[#This Row],[Unit Price (USD)]]*Table13[[#This Row],[Units Sold]]*(100-Table13[[#This Row],[Discount (%)]])</f>
        <v>2093040</v>
      </c>
      <c r="T8" s="34">
        <f>IF(ISNUMBER(SEARCH("m/s",Table13[[#This Row],[Min Speed]])),--_xlfn.TEXTBEFORE(Table13[[#This Row],[Min Speed]]," "),IF(ISNUMBER(SEARCH("cycles/min",Table13[[#This Row],[Min Speed]])),--_xlfn.TEXTBEFORE(Table13[[#This Row],[Min Speed]]," ")/60,IF(ISNUMBER(SEARCH("cups/hour",Table13[[#This Row],[Min Speed]])),--_xlfn.TEXTBEFORE(Table13[[#This Row],[Min Speed]]," ")/3600,"")))</f>
        <v>1.3888888888888889E-3</v>
      </c>
      <c r="U8" s="34">
        <f>IF(ISNUMBER(SEARCH("m/s",Table13[[#This Row],[Max Speed]])),--_xlfn.TEXTBEFORE(Table13[[#This Row],[Max Speed]]," "),IF(ISNUMBER(SEARCH("cycles/min",Table13[[#This Row],[Max Speed]])),--_xlfn.TEXTBEFORE(Table13[[#This Row],[Max Speed]]," ")/60,IF(ISNUMBER(SEARCH("cups/hour",Table13[[#This Row],[Max Speed]])),--_xlfn.TEXTBEFORE(Table13[[#This Row],[Max Speed]]," ")/3600,"")))</f>
        <v>3</v>
      </c>
      <c r="V8" s="34" t="str">
        <f>IF(AND(Table13[[#This Row],[Min Speed (m/s)]]&lt;&gt;"",Table13[[#This Row],[Max Speed (m/s)]]&lt;&gt;""),TEXT(Table13[[#This Row],[Min Speed (m/s)]],"0.00")&amp;" - "&amp;TEXT(Table13[[#This Row],[Max Speed (m/s)]],"0.00"),"")</f>
        <v>0.00 - 3.00</v>
      </c>
      <c r="W8" s="34" t="str">
        <f>CONCATENATE(Table13[[#This Row],[Rep First Name]]," ",Table13[[#This Row],[Rep Last Name]])</f>
        <v>Taylor Davis</v>
      </c>
    </row>
    <row r="9" spans="1:23">
      <c r="A9" s="29">
        <v>8</v>
      </c>
      <c r="B9" s="30" t="s">
        <v>45</v>
      </c>
      <c r="C9" s="30" t="s">
        <v>24</v>
      </c>
      <c r="D9" s="30" t="s">
        <v>46</v>
      </c>
      <c r="E9" s="30" t="s">
        <v>16</v>
      </c>
      <c r="F9" s="30" t="s">
        <v>44</v>
      </c>
      <c r="G9" s="30" t="s">
        <v>47</v>
      </c>
      <c r="H9" s="38" t="s">
        <v>184</v>
      </c>
      <c r="I9" s="30" t="s">
        <v>48</v>
      </c>
      <c r="J9" s="31" t="s">
        <v>49</v>
      </c>
      <c r="K9" s="30">
        <v>126</v>
      </c>
      <c r="L9" s="32">
        <v>10</v>
      </c>
      <c r="M9" s="33" t="str">
        <f>_xlfn.TEXTBEFORE(Table13[[#This Row],[Shipping Address]], ",")</f>
        <v>456 King Road</v>
      </c>
      <c r="N9" s="33" t="str">
        <f>_xlfn.TEXTBEFORE(_xlfn.TEXTAFTER(Table13[[#This Row],[Shipping Address]], ", "), ",")</f>
        <v>Ottawa</v>
      </c>
      <c r="O9" s="34" t="str">
        <f>_xlfn.TEXTAFTER(Table13[[#This Row],[Shipping Address]], ", ", 2)</f>
        <v>K1A 0B1</v>
      </c>
      <c r="P9" s="35" t="e" vm="2">
        <v>#VALUE!</v>
      </c>
      <c r="Q9" s="35" t="s">
        <v>171</v>
      </c>
      <c r="R9" s="36">
        <f>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f>
        <v>204</v>
      </c>
      <c r="S9" s="37">
        <f>Table13[[#This Row],[Unit Price (USD)]]*Table13[[#This Row],[Units Sold]]*(100-Table13[[#This Row],[Discount (%)]])</f>
        <v>2313360</v>
      </c>
      <c r="T9" s="34">
        <f>IF(ISNUMBER(SEARCH("m/s",Table13[[#This Row],[Min Speed]])),--_xlfn.TEXTBEFORE(Table13[[#This Row],[Min Speed]]," "),IF(ISNUMBER(SEARCH("cycles/min",Table13[[#This Row],[Min Speed]])),--_xlfn.TEXTBEFORE(Table13[[#This Row],[Min Speed]]," ")/60,IF(ISNUMBER(SEARCH("cups/hour",Table13[[#This Row],[Min Speed]])),--_xlfn.TEXTBEFORE(Table13[[#This Row],[Min Speed]]," ")/3600,"")))</f>
        <v>1.3888888888888889E-3</v>
      </c>
      <c r="U9" s="34">
        <f>IF(ISNUMBER(SEARCH("m/s",Table13[[#This Row],[Max Speed]])),--_xlfn.TEXTBEFORE(Table13[[#This Row],[Max Speed]]," "),IF(ISNUMBER(SEARCH("cycles/min",Table13[[#This Row],[Max Speed]])),--_xlfn.TEXTBEFORE(Table13[[#This Row],[Max Speed]]," ")/60,IF(ISNUMBER(SEARCH("cups/hour",Table13[[#This Row],[Max Speed]])),--_xlfn.TEXTBEFORE(Table13[[#This Row],[Max Speed]]," ")/3600,"")))</f>
        <v>8.3333333333333329E-2</v>
      </c>
      <c r="V9" s="34" t="str">
        <f>IF(AND(Table13[[#This Row],[Min Speed (m/s)]]&lt;&gt;"",Table13[[#This Row],[Max Speed (m/s)]]&lt;&gt;""),TEXT(Table13[[#This Row],[Min Speed (m/s)]],"0.00")&amp;" - "&amp;TEXT(Table13[[#This Row],[Max Speed (m/s)]],"0.00"),"")</f>
        <v>0.00 - 0.08</v>
      </c>
      <c r="W9" s="34" t="str">
        <f>CONCATENATE(Table13[[#This Row],[Rep First Name]]," ",Table13[[#This Row],[Rep Last Name]])</f>
        <v>Jordan Smith</v>
      </c>
    </row>
    <row r="10" spans="1:23">
      <c r="A10" s="29">
        <v>9</v>
      </c>
      <c r="B10" s="30" t="s">
        <v>23</v>
      </c>
      <c r="C10" s="30" t="s">
        <v>24</v>
      </c>
      <c r="D10" s="30" t="s">
        <v>50</v>
      </c>
      <c r="E10" s="30" t="s">
        <v>26</v>
      </c>
      <c r="F10" s="30" t="s">
        <v>27</v>
      </c>
      <c r="G10" s="30" t="s">
        <v>18</v>
      </c>
      <c r="H10" s="38" t="s">
        <v>184</v>
      </c>
      <c r="I10" s="30" t="s">
        <v>51</v>
      </c>
      <c r="J10" s="31" t="s">
        <v>52</v>
      </c>
      <c r="K10" s="30">
        <v>66</v>
      </c>
      <c r="L10" s="32">
        <v>5</v>
      </c>
      <c r="M10" s="33" t="str">
        <f>_xlfn.TEXTBEFORE(Table13[[#This Row],[Shipping Address]], ",")</f>
        <v>789 Elm Boulevard</v>
      </c>
      <c r="N10" s="33" t="str">
        <f>_xlfn.TEXTBEFORE(_xlfn.TEXTAFTER(Table13[[#This Row],[Shipping Address]], ", "), ",")</f>
        <v>Vancouver</v>
      </c>
      <c r="O10" s="34" t="str">
        <f>_xlfn.TEXTAFTER(Table13[[#This Row],[Shipping Address]], ", ", 2)</f>
        <v>L4T 1P5</v>
      </c>
      <c r="P10" s="35" t="e" vm="2">
        <v>#VALUE!</v>
      </c>
      <c r="Q10" s="35" t="s">
        <v>171</v>
      </c>
      <c r="R10" s="36">
        <f>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f>
        <v>255</v>
      </c>
      <c r="S10" s="37">
        <f>Table13[[#This Row],[Unit Price (USD)]]*Table13[[#This Row],[Units Sold]]*(100-Table13[[#This Row],[Discount (%)]])</f>
        <v>1598850</v>
      </c>
      <c r="T10" s="34">
        <f>IF(ISNUMBER(SEARCH("m/s",Table13[[#This Row],[Min Speed]])),--_xlfn.TEXTBEFORE(Table13[[#This Row],[Min Speed]]," "),IF(ISNUMBER(SEARCH("cycles/min",Table13[[#This Row],[Min Speed]])),--_xlfn.TEXTBEFORE(Table13[[#This Row],[Min Speed]]," ")/60,IF(ISNUMBER(SEARCH("cups/hour",Table13[[#This Row],[Min Speed]])),--_xlfn.TEXTBEFORE(Table13[[#This Row],[Min Speed]]," ")/3600,"")))</f>
        <v>3.3333333333333333E-2</v>
      </c>
      <c r="U10" s="34">
        <f>IF(ISNUMBER(SEARCH("m/s",Table13[[#This Row],[Max Speed]])),--_xlfn.TEXTBEFORE(Table13[[#This Row],[Max Speed]]," "),IF(ISNUMBER(SEARCH("cycles/min",Table13[[#This Row],[Max Speed]])),--_xlfn.TEXTBEFORE(Table13[[#This Row],[Max Speed]]," ")/60,IF(ISNUMBER(SEARCH("cups/hour",Table13[[#This Row],[Max Speed]])),--_xlfn.TEXTBEFORE(Table13[[#This Row],[Max Speed]]," ")/3600,"")))</f>
        <v>4.1666666666666666E-3</v>
      </c>
      <c r="V10" s="34" t="str">
        <f>IF(AND(Table13[[#This Row],[Min Speed (m/s)]]&lt;&gt;"",Table13[[#This Row],[Max Speed (m/s)]]&lt;&gt;""),TEXT(Table13[[#This Row],[Min Speed (m/s)]],"0.00")&amp;" - "&amp;TEXT(Table13[[#This Row],[Max Speed (m/s)]],"0.00"),"")</f>
        <v>0.03 - 0.00</v>
      </c>
      <c r="W10" s="34" t="str">
        <f>CONCATENATE(Table13[[#This Row],[Rep First Name]]," ",Table13[[#This Row],[Rep Last Name]])</f>
        <v>Taylor Smith</v>
      </c>
    </row>
    <row r="11" spans="1:23">
      <c r="A11" s="29">
        <v>10</v>
      </c>
      <c r="B11" s="30" t="s">
        <v>13</v>
      </c>
      <c r="C11" s="30" t="s">
        <v>24</v>
      </c>
      <c r="D11" s="30" t="s">
        <v>53</v>
      </c>
      <c r="E11" s="30" t="s">
        <v>39</v>
      </c>
      <c r="F11" s="30" t="s">
        <v>17</v>
      </c>
      <c r="G11" s="30" t="s">
        <v>18</v>
      </c>
      <c r="H11" s="38" t="s">
        <v>184</v>
      </c>
      <c r="I11" s="30" t="s">
        <v>54</v>
      </c>
      <c r="J11" s="31" t="s">
        <v>55</v>
      </c>
      <c r="K11" s="30">
        <v>27</v>
      </c>
      <c r="L11" s="32">
        <v>10</v>
      </c>
      <c r="M11" s="33" t="str">
        <f>_xlfn.TEXTBEFORE(Table13[[#This Row],[Shipping Address]], ",")</f>
        <v>321 Cedar Crescent</v>
      </c>
      <c r="N11" s="33" t="str">
        <f>_xlfn.TEXTBEFORE(_xlfn.TEXTAFTER(Table13[[#This Row],[Shipping Address]], ", "), ",")</f>
        <v>Calgary</v>
      </c>
      <c r="O11" s="34" t="str">
        <f>_xlfn.TEXTAFTER(Table13[[#This Row],[Shipping Address]], ", ", 2)</f>
        <v>T5A 0H2</v>
      </c>
      <c r="P11" s="35" t="e" vm="2">
        <v>#VALUE!</v>
      </c>
      <c r="Q11" s="35" t="s">
        <v>171</v>
      </c>
      <c r="R11" s="36">
        <f>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f>
        <v>306</v>
      </c>
      <c r="S11" s="37">
        <f>Table13[[#This Row],[Unit Price (USD)]]*Table13[[#This Row],[Units Sold]]*(100-Table13[[#This Row],[Discount (%)]])</f>
        <v>743580</v>
      </c>
      <c r="T11" s="34">
        <f>IF(ISNUMBER(SEARCH("m/s",Table13[[#This Row],[Min Speed]])),--_xlfn.TEXTBEFORE(Table13[[#This Row],[Min Speed]]," "),IF(ISNUMBER(SEARCH("cycles/min",Table13[[#This Row],[Min Speed]])),--_xlfn.TEXTBEFORE(Table13[[#This Row],[Min Speed]]," ")/60,IF(ISNUMBER(SEARCH("cups/hour",Table13[[#This Row],[Min Speed]])),--_xlfn.TEXTBEFORE(Table13[[#This Row],[Min Speed]]," ")/3600,"")))</f>
        <v>1</v>
      </c>
      <c r="U11" s="34">
        <f>IF(ISNUMBER(SEARCH("m/s",Table13[[#This Row],[Max Speed]])),--_xlfn.TEXTBEFORE(Table13[[#This Row],[Max Speed]]," "),IF(ISNUMBER(SEARCH("cycles/min",Table13[[#This Row],[Max Speed]])),--_xlfn.TEXTBEFORE(Table13[[#This Row],[Max Speed]]," ")/60,IF(ISNUMBER(SEARCH("cups/hour",Table13[[#This Row],[Max Speed]])),--_xlfn.TEXTBEFORE(Table13[[#This Row],[Max Speed]]," ")/3600,"")))</f>
        <v>4.1666666666666666E-3</v>
      </c>
      <c r="V11" s="34" t="str">
        <f>IF(AND(Table13[[#This Row],[Min Speed (m/s)]]&lt;&gt;"",Table13[[#This Row],[Max Speed (m/s)]]&lt;&gt;""),TEXT(Table13[[#This Row],[Min Speed (m/s)]],"0.00")&amp;" - "&amp;TEXT(Table13[[#This Row],[Max Speed (m/s)]],"0.00"),"")</f>
        <v>1.00 - 0.00</v>
      </c>
      <c r="W11" s="34" t="str">
        <f>CONCATENATE(Table13[[#This Row],[Rep First Name]]," ",Table13[[#This Row],[Rep Last Name]])</f>
        <v>Jamie Smith</v>
      </c>
    </row>
    <row r="12" spans="1:23">
      <c r="A12" s="29">
        <v>11</v>
      </c>
      <c r="B12" s="30" t="s">
        <v>13</v>
      </c>
      <c r="C12" s="30" t="s">
        <v>56</v>
      </c>
      <c r="D12" s="30" t="s">
        <v>25</v>
      </c>
      <c r="E12" s="30" t="s">
        <v>16</v>
      </c>
      <c r="F12" s="30"/>
      <c r="G12" s="30" t="s">
        <v>28</v>
      </c>
      <c r="H12" s="30" t="s">
        <v>57</v>
      </c>
      <c r="I12" s="30" t="s">
        <v>58</v>
      </c>
      <c r="J12" s="31" t="s">
        <v>60</v>
      </c>
      <c r="K12" s="30">
        <v>261</v>
      </c>
      <c r="L12" s="32">
        <v>5</v>
      </c>
      <c r="M12" s="33" t="str">
        <f>_xlfn.TEXTBEFORE(Table13[[#This Row],[Shipping Address]], ",")</f>
        <v>456 Avenida Reforma</v>
      </c>
      <c r="N12" s="33" t="str">
        <f>_xlfn.TEXTBEFORE(_xlfn.TEXTAFTER(Table13[[#This Row],[Shipping Address]], ", "), ",")</f>
        <v>Mexico City</v>
      </c>
      <c r="O12" s="34" t="str">
        <f>_xlfn.TEXTAFTER(Table13[[#This Row],[Shipping Address]], ", ", 2)</f>
        <v>06080</v>
      </c>
      <c r="P12" s="35" t="e" vm="3">
        <v>#VALUE!</v>
      </c>
      <c r="Q12" s="35" t="s">
        <v>171</v>
      </c>
      <c r="R12" s="36">
        <f>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f>
        <v>132.25</v>
      </c>
      <c r="S12" s="37">
        <f>Table13[[#This Row],[Unit Price (USD)]]*Table13[[#This Row],[Units Sold]]*(100-Table13[[#This Row],[Discount (%)]])</f>
        <v>3279138.75</v>
      </c>
      <c r="T12" s="34" t="str">
        <f>IF(ISNUMBER(SEARCH("m/s",Table13[[#This Row],[Min Speed]])),--_xlfn.TEXTBEFORE(Table13[[#This Row],[Min Speed]]," "),IF(ISNUMBER(SEARCH("cycles/min",Table13[[#This Row],[Min Speed]])),--_xlfn.TEXTBEFORE(Table13[[#This Row],[Min Speed]]," ")/60,IF(ISNUMBER(SEARCH("cups/hour",Table13[[#This Row],[Min Speed]])),--_xlfn.TEXTBEFORE(Table13[[#This Row],[Min Speed]]," ")/3600,"")))</f>
        <v/>
      </c>
      <c r="U12" s="34">
        <f>IF(ISNUMBER(SEARCH("m/s",Table13[[#This Row],[Max Speed]])),--_xlfn.TEXTBEFORE(Table13[[#This Row],[Max Speed]]," "),IF(ISNUMBER(SEARCH("cycles/min",Table13[[#This Row],[Max Speed]])),--_xlfn.TEXTBEFORE(Table13[[#This Row],[Max Speed]]," ")/60,IF(ISNUMBER(SEARCH("cups/hour",Table13[[#This Row],[Max Speed]])),--_xlfn.TEXTBEFORE(Table13[[#This Row],[Max Speed]]," ")/3600,"")))</f>
        <v>3</v>
      </c>
      <c r="V12" s="34" t="str">
        <f>IF(AND(Table13[[#This Row],[Min Speed (m/s)]]&lt;&gt;"",Table13[[#This Row],[Max Speed (m/s)]]&lt;&gt;""),TEXT(Table13[[#This Row],[Min Speed (m/s)]],"0.00")&amp;" - "&amp;TEXT(Table13[[#This Row],[Max Speed (m/s)]],"0.00"),"")</f>
        <v/>
      </c>
      <c r="W12" s="34" t="str">
        <f>CONCATENATE(Table13[[#This Row],[Rep First Name]]," ",Table13[[#This Row],[Rep Last Name]])</f>
        <v>Jamie Johnson</v>
      </c>
    </row>
    <row r="13" spans="1:23">
      <c r="A13" s="29">
        <v>12</v>
      </c>
      <c r="B13" s="30" t="s">
        <v>29</v>
      </c>
      <c r="C13" s="30" t="s">
        <v>23</v>
      </c>
      <c r="D13" s="30" t="s">
        <v>50</v>
      </c>
      <c r="E13" s="30" t="s">
        <v>43</v>
      </c>
      <c r="F13" s="30" t="s">
        <v>27</v>
      </c>
      <c r="G13" s="30" t="s">
        <v>18</v>
      </c>
      <c r="H13" s="38" t="s">
        <v>184</v>
      </c>
      <c r="I13" s="30" t="s">
        <v>61</v>
      </c>
      <c r="J13" s="31" t="s">
        <v>62</v>
      </c>
      <c r="K13" s="30">
        <v>262</v>
      </c>
      <c r="L13" s="32">
        <v>10</v>
      </c>
      <c r="M13" s="33" t="str">
        <f>_xlfn.TEXTBEFORE(Table13[[#This Row],[Shipping Address]], ",")</f>
        <v>789 Calle Juárez</v>
      </c>
      <c r="N13" s="33" t="str">
        <f>_xlfn.TEXTBEFORE(_xlfn.TEXTAFTER(Table13[[#This Row],[Shipping Address]], ", "), ",")</f>
        <v>Guadalajara</v>
      </c>
      <c r="O13" s="34" t="str">
        <f>_xlfn.TEXTAFTER(Table13[[#This Row],[Shipping Address]], ", ", 2)</f>
        <v>66000</v>
      </c>
      <c r="P13" s="35" t="e" vm="3">
        <v>#VALUE!</v>
      </c>
      <c r="Q13" s="35" t="s">
        <v>171</v>
      </c>
      <c r="R13" s="36">
        <f>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f>
        <v>176.35000000000002</v>
      </c>
      <c r="S13" s="37">
        <f>Table13[[#This Row],[Unit Price (USD)]]*Table13[[#This Row],[Units Sold]]*(100-Table13[[#This Row],[Discount (%)]])</f>
        <v>4158333.0000000005</v>
      </c>
      <c r="T13" s="34">
        <f>IF(ISNUMBER(SEARCH("m/s",Table13[[#This Row],[Min Speed]])),--_xlfn.TEXTBEFORE(Table13[[#This Row],[Min Speed]]," "),IF(ISNUMBER(SEARCH("cycles/min",Table13[[#This Row],[Min Speed]])),--_xlfn.TEXTBEFORE(Table13[[#This Row],[Min Speed]]," ")/60,IF(ISNUMBER(SEARCH("cups/hour",Table13[[#This Row],[Min Speed]])),--_xlfn.TEXTBEFORE(Table13[[#This Row],[Min Speed]]," ")/3600,"")))</f>
        <v>3.3333333333333333E-2</v>
      </c>
      <c r="U13" s="34">
        <f>IF(ISNUMBER(SEARCH("m/s",Table13[[#This Row],[Max Speed]])),--_xlfn.TEXTBEFORE(Table13[[#This Row],[Max Speed]]," "),IF(ISNUMBER(SEARCH("cycles/min",Table13[[#This Row],[Max Speed]])),--_xlfn.TEXTBEFORE(Table13[[#This Row],[Max Speed]]," ")/60,IF(ISNUMBER(SEARCH("cups/hour",Table13[[#This Row],[Max Speed]])),--_xlfn.TEXTBEFORE(Table13[[#This Row],[Max Speed]]," ")/3600,"")))</f>
        <v>4.1666666666666666E-3</v>
      </c>
      <c r="V13" s="34" t="str">
        <f>IF(AND(Table13[[#This Row],[Min Speed (m/s)]]&lt;&gt;"",Table13[[#This Row],[Max Speed (m/s)]]&lt;&gt;""),TEXT(Table13[[#This Row],[Min Speed (m/s)]],"0.00")&amp;" - "&amp;TEXT(Table13[[#This Row],[Max Speed (m/s)]],"0.00"),"")</f>
        <v>0.03 - 0.00</v>
      </c>
      <c r="W13" s="34" t="str">
        <f>CONCATENATE(Table13[[#This Row],[Rep First Name]]," ",Table13[[#This Row],[Rep Last Name]])</f>
        <v>Alex Taylor</v>
      </c>
    </row>
    <row r="14" spans="1:23">
      <c r="A14" s="29">
        <v>13</v>
      </c>
      <c r="B14" s="30" t="s">
        <v>13</v>
      </c>
      <c r="C14" s="30" t="s">
        <v>24</v>
      </c>
      <c r="D14" s="30" t="s">
        <v>50</v>
      </c>
      <c r="E14" s="30" t="s">
        <v>16</v>
      </c>
      <c r="F14" s="30" t="s">
        <v>27</v>
      </c>
      <c r="G14" s="30" t="s">
        <v>47</v>
      </c>
      <c r="H14" s="38" t="s">
        <v>184</v>
      </c>
      <c r="I14" s="30" t="s">
        <v>63</v>
      </c>
      <c r="J14" s="31" t="s">
        <v>64</v>
      </c>
      <c r="K14" s="30">
        <v>211</v>
      </c>
      <c r="L14" s="32">
        <v>15</v>
      </c>
      <c r="M14" s="33" t="str">
        <f>_xlfn.TEXTBEFORE(Table13[[#This Row],[Shipping Address]], ",")</f>
        <v>234 Paseo de la Reforma</v>
      </c>
      <c r="N14" s="33" t="str">
        <f>_xlfn.TEXTBEFORE(_xlfn.TEXTAFTER(Table13[[#This Row],[Shipping Address]], ", "), ",")</f>
        <v>Monterrey</v>
      </c>
      <c r="O14" s="34" t="str">
        <f>_xlfn.TEXTAFTER(Table13[[#This Row],[Shipping Address]], ", ", 2)</f>
        <v>06500</v>
      </c>
      <c r="P14" s="35" t="e" vm="3">
        <v>#VALUE!</v>
      </c>
      <c r="Q14" s="35" t="s">
        <v>171</v>
      </c>
      <c r="R14" s="36">
        <f>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f>
        <v>220.20000000000002</v>
      </c>
      <c r="S14" s="37">
        <f>Table13[[#This Row],[Unit Price (USD)]]*Table13[[#This Row],[Units Sold]]*(100-Table13[[#This Row],[Discount (%)]])</f>
        <v>3949287.0000000005</v>
      </c>
      <c r="T14" s="34">
        <f>IF(ISNUMBER(SEARCH("m/s",Table13[[#This Row],[Min Speed]])),--_xlfn.TEXTBEFORE(Table13[[#This Row],[Min Speed]]," "),IF(ISNUMBER(SEARCH("cycles/min",Table13[[#This Row],[Min Speed]])),--_xlfn.TEXTBEFORE(Table13[[#This Row],[Min Speed]]," ")/60,IF(ISNUMBER(SEARCH("cups/hour",Table13[[#This Row],[Min Speed]])),--_xlfn.TEXTBEFORE(Table13[[#This Row],[Min Speed]]," ")/3600,"")))</f>
        <v>3.3333333333333333E-2</v>
      </c>
      <c r="U14" s="34">
        <f>IF(ISNUMBER(SEARCH("m/s",Table13[[#This Row],[Max Speed]])),--_xlfn.TEXTBEFORE(Table13[[#This Row],[Max Speed]]," "),IF(ISNUMBER(SEARCH("cycles/min",Table13[[#This Row],[Max Speed]])),--_xlfn.TEXTBEFORE(Table13[[#This Row],[Max Speed]]," ")/60,IF(ISNUMBER(SEARCH("cups/hour",Table13[[#This Row],[Max Speed]])),--_xlfn.TEXTBEFORE(Table13[[#This Row],[Max Speed]]," ")/3600,"")))</f>
        <v>8.3333333333333329E-2</v>
      </c>
      <c r="V14" s="34" t="str">
        <f>IF(AND(Table13[[#This Row],[Min Speed (m/s)]]&lt;&gt;"",Table13[[#This Row],[Max Speed (m/s)]]&lt;&gt;""),TEXT(Table13[[#This Row],[Min Speed (m/s)]],"0.00")&amp;" - "&amp;TEXT(Table13[[#This Row],[Max Speed (m/s)]],"0.00"),"")</f>
        <v>0.03 - 0.08</v>
      </c>
      <c r="W14" s="34" t="str">
        <f>CONCATENATE(Table13[[#This Row],[Rep First Name]]," ",Table13[[#This Row],[Rep Last Name]])</f>
        <v>Jamie Smith</v>
      </c>
    </row>
    <row r="15" spans="1:23">
      <c r="A15" s="29">
        <v>14</v>
      </c>
      <c r="B15" s="30" t="s">
        <v>23</v>
      </c>
      <c r="C15" s="30" t="s">
        <v>23</v>
      </c>
      <c r="D15" s="30" t="s">
        <v>50</v>
      </c>
      <c r="E15" s="30" t="s">
        <v>26</v>
      </c>
      <c r="F15" s="30" t="s">
        <v>44</v>
      </c>
      <c r="G15" s="30" t="s">
        <v>47</v>
      </c>
      <c r="H15" s="38" t="s">
        <v>184</v>
      </c>
      <c r="I15" s="30" t="s">
        <v>65</v>
      </c>
      <c r="J15" s="31" t="s">
        <v>66</v>
      </c>
      <c r="K15" s="30">
        <v>76</v>
      </c>
      <c r="L15" s="32">
        <v>10</v>
      </c>
      <c r="M15" s="33" t="str">
        <f>_xlfn.TEXTBEFORE(Table13[[#This Row],[Shipping Address]], ",")</f>
        <v>678 Calle 5 de Febrero</v>
      </c>
      <c r="N15" s="33" t="str">
        <f>_xlfn.TEXTBEFORE(_xlfn.TEXTAFTER(Table13[[#This Row],[Shipping Address]], ", "), ",")</f>
        <v>Puebla</v>
      </c>
      <c r="O15" s="34" t="str">
        <f>_xlfn.TEXTAFTER(Table13[[#This Row],[Shipping Address]], ", ", 2)</f>
        <v>03230</v>
      </c>
      <c r="P15" s="35" t="e" vm="3">
        <v>#VALUE!</v>
      </c>
      <c r="Q15" s="35" t="s">
        <v>171</v>
      </c>
      <c r="R15" s="36">
        <f>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f>
        <v>264.45</v>
      </c>
      <c r="S15" s="37">
        <f>Table13[[#This Row],[Unit Price (USD)]]*Table13[[#This Row],[Units Sold]]*(100-Table13[[#This Row],[Discount (%)]])</f>
        <v>1808838</v>
      </c>
      <c r="T15" s="34">
        <f>IF(ISNUMBER(SEARCH("m/s",Table13[[#This Row],[Min Speed]])),--_xlfn.TEXTBEFORE(Table13[[#This Row],[Min Speed]]," "),IF(ISNUMBER(SEARCH("cycles/min",Table13[[#This Row],[Min Speed]])),--_xlfn.TEXTBEFORE(Table13[[#This Row],[Min Speed]]," ")/60,IF(ISNUMBER(SEARCH("cups/hour",Table13[[#This Row],[Min Speed]])),--_xlfn.TEXTBEFORE(Table13[[#This Row],[Min Speed]]," ")/3600,"")))</f>
        <v>1.3888888888888889E-3</v>
      </c>
      <c r="U15" s="34">
        <f>IF(ISNUMBER(SEARCH("m/s",Table13[[#This Row],[Max Speed]])),--_xlfn.TEXTBEFORE(Table13[[#This Row],[Max Speed]]," "),IF(ISNUMBER(SEARCH("cycles/min",Table13[[#This Row],[Max Speed]])),--_xlfn.TEXTBEFORE(Table13[[#This Row],[Max Speed]]," ")/60,IF(ISNUMBER(SEARCH("cups/hour",Table13[[#This Row],[Max Speed]])),--_xlfn.TEXTBEFORE(Table13[[#This Row],[Max Speed]]," ")/3600,"")))</f>
        <v>8.3333333333333329E-2</v>
      </c>
      <c r="V15" s="34" t="str">
        <f>IF(AND(Table13[[#This Row],[Min Speed (m/s)]]&lt;&gt;"",Table13[[#This Row],[Max Speed (m/s)]]&lt;&gt;""),TEXT(Table13[[#This Row],[Min Speed (m/s)]],"0.00")&amp;" - "&amp;TEXT(Table13[[#This Row],[Max Speed (m/s)]],"0.00"),"")</f>
        <v>0.00 - 0.08</v>
      </c>
      <c r="W15" s="34" t="str">
        <f>CONCATENATE(Table13[[#This Row],[Rep First Name]]," ",Table13[[#This Row],[Rep Last Name]])</f>
        <v>Taylor Taylor</v>
      </c>
    </row>
    <row r="16" spans="1:23">
      <c r="A16" s="29">
        <v>15</v>
      </c>
      <c r="B16" s="30" t="s">
        <v>67</v>
      </c>
      <c r="C16" s="30" t="s">
        <v>56</v>
      </c>
      <c r="D16" s="30" t="s">
        <v>34</v>
      </c>
      <c r="E16" s="30" t="s">
        <v>26</v>
      </c>
      <c r="F16" s="30"/>
      <c r="G16" s="30" t="s">
        <v>28</v>
      </c>
      <c r="H16" s="30" t="s">
        <v>19</v>
      </c>
      <c r="I16" s="30" t="s">
        <v>68</v>
      </c>
      <c r="J16" s="31" t="s">
        <v>70</v>
      </c>
      <c r="K16" s="30">
        <v>129</v>
      </c>
      <c r="L16" s="32">
        <v>5</v>
      </c>
      <c r="M16" s="33" t="str">
        <f>_xlfn.TEXTBEFORE(Table13[[#This Row],[Shipping Address]], ",")</f>
        <v>123 Rua da Liberdade</v>
      </c>
      <c r="N16" s="33" t="str">
        <f>_xlfn.TEXTBEFORE(_xlfn.TEXTAFTER(Table13[[#This Row],[Shipping Address]], ", "), ",")</f>
        <v>São Paulo</v>
      </c>
      <c r="O16" s="34" t="str">
        <f>_xlfn.TEXTAFTER(Table13[[#This Row],[Shipping Address]], ", ", 2)</f>
        <v>01234-000</v>
      </c>
      <c r="P16" s="35" t="e" vm="4">
        <v>#VALUE!</v>
      </c>
      <c r="Q16" s="35" t="s">
        <v>173</v>
      </c>
      <c r="R16" s="36">
        <f>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f>
        <v>151.6</v>
      </c>
      <c r="S16" s="37">
        <f>Table13[[#This Row],[Unit Price (USD)]]*Table13[[#This Row],[Units Sold]]*(100-Table13[[#This Row],[Discount (%)]])</f>
        <v>1857857.9999999998</v>
      </c>
      <c r="T16" s="34" t="str">
        <f>IF(ISNUMBER(SEARCH("m/s",Table13[[#This Row],[Min Speed]])),--_xlfn.TEXTBEFORE(Table13[[#This Row],[Min Speed]]," "),IF(ISNUMBER(SEARCH("cycles/min",Table13[[#This Row],[Min Speed]])),--_xlfn.TEXTBEFORE(Table13[[#This Row],[Min Speed]]," ")/60,IF(ISNUMBER(SEARCH("cups/hour",Table13[[#This Row],[Min Speed]])),--_xlfn.TEXTBEFORE(Table13[[#This Row],[Min Speed]]," ")/3600,"")))</f>
        <v/>
      </c>
      <c r="U16" s="34">
        <f>IF(ISNUMBER(SEARCH("m/s",Table13[[#This Row],[Max Speed]])),--_xlfn.TEXTBEFORE(Table13[[#This Row],[Max Speed]]," "),IF(ISNUMBER(SEARCH("cycles/min",Table13[[#This Row],[Max Speed]])),--_xlfn.TEXTBEFORE(Table13[[#This Row],[Max Speed]]," ")/60,IF(ISNUMBER(SEARCH("cups/hour",Table13[[#This Row],[Max Speed]])),--_xlfn.TEXTBEFORE(Table13[[#This Row],[Max Speed]]," ")/3600,"")))</f>
        <v>3</v>
      </c>
      <c r="V16" s="34" t="str">
        <f>IF(AND(Table13[[#This Row],[Min Speed (m/s)]]&lt;&gt;"",Table13[[#This Row],[Max Speed (m/s)]]&lt;&gt;""),TEXT(Table13[[#This Row],[Min Speed (m/s)]],"0.00")&amp;" - "&amp;TEXT(Table13[[#This Row],[Max Speed (m/s)]],"0.00"),"")</f>
        <v/>
      </c>
      <c r="W16" s="34" t="str">
        <f>CONCATENATE(Table13[[#This Row],[Rep First Name]]," ",Table13[[#This Row],[Rep Last Name]])</f>
        <v>Morgan Johnson</v>
      </c>
    </row>
    <row r="17" spans="1:23">
      <c r="A17" s="29">
        <v>16</v>
      </c>
      <c r="B17" s="30" t="s">
        <v>45</v>
      </c>
      <c r="C17" s="30" t="s">
        <v>56</v>
      </c>
      <c r="D17" s="30" t="s">
        <v>50</v>
      </c>
      <c r="E17" s="30" t="s">
        <v>16</v>
      </c>
      <c r="F17" s="30" t="s">
        <v>17</v>
      </c>
      <c r="G17" s="30"/>
      <c r="H17" s="38" t="s">
        <v>184</v>
      </c>
      <c r="I17" s="30" t="s">
        <v>68</v>
      </c>
      <c r="J17" s="31" t="s">
        <v>70</v>
      </c>
      <c r="K17" s="30">
        <v>192</v>
      </c>
      <c r="L17" s="32">
        <v>10</v>
      </c>
      <c r="M17" s="33" t="str">
        <f>_xlfn.TEXTBEFORE(Table13[[#This Row],[Shipping Address]], ",")</f>
        <v>123 Rua da Liberdade</v>
      </c>
      <c r="N17" s="33" t="str">
        <f>_xlfn.TEXTBEFORE(_xlfn.TEXTAFTER(Table13[[#This Row],[Shipping Address]], ", "), ",")</f>
        <v>São Paulo</v>
      </c>
      <c r="O17" s="34" t="str">
        <f>_xlfn.TEXTAFTER(Table13[[#This Row],[Shipping Address]], ", ", 2)</f>
        <v>01234-000</v>
      </c>
      <c r="P17" s="35" t="e" vm="4">
        <v>#VALUE!</v>
      </c>
      <c r="Q17" s="35" t="s">
        <v>173</v>
      </c>
      <c r="R17" s="36">
        <f>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f>
        <v>151.6</v>
      </c>
      <c r="S17" s="37">
        <f>Table13[[#This Row],[Unit Price (USD)]]*Table13[[#This Row],[Units Sold]]*(100-Table13[[#This Row],[Discount (%)]])</f>
        <v>2619647.9999999995</v>
      </c>
      <c r="T17" s="34">
        <f>IF(ISNUMBER(SEARCH("m/s",Table13[[#This Row],[Min Speed]])),--_xlfn.TEXTBEFORE(Table13[[#This Row],[Min Speed]]," "),IF(ISNUMBER(SEARCH("cycles/min",Table13[[#This Row],[Min Speed]])),--_xlfn.TEXTBEFORE(Table13[[#This Row],[Min Speed]]," ")/60,IF(ISNUMBER(SEARCH("cups/hour",Table13[[#This Row],[Min Speed]])),--_xlfn.TEXTBEFORE(Table13[[#This Row],[Min Speed]]," ")/3600,"")))</f>
        <v>1</v>
      </c>
      <c r="U17" s="34" t="str">
        <f>IF(ISNUMBER(SEARCH("m/s",Table13[[#This Row],[Max Speed]])),--_xlfn.TEXTBEFORE(Table13[[#This Row],[Max Speed]]," "),IF(ISNUMBER(SEARCH("cycles/min",Table13[[#This Row],[Max Speed]])),--_xlfn.TEXTBEFORE(Table13[[#This Row],[Max Speed]]," ")/60,IF(ISNUMBER(SEARCH("cups/hour",Table13[[#This Row],[Max Speed]])),--_xlfn.TEXTBEFORE(Table13[[#This Row],[Max Speed]]," ")/3600,"")))</f>
        <v/>
      </c>
      <c r="V17" s="34" t="str">
        <f>IF(AND(Table13[[#This Row],[Min Speed (m/s)]]&lt;&gt;"",Table13[[#This Row],[Max Speed (m/s)]]&lt;&gt;""),TEXT(Table13[[#This Row],[Min Speed (m/s)]],"0.00")&amp;" - "&amp;TEXT(Table13[[#This Row],[Max Speed (m/s)]],"0.00"),"")</f>
        <v/>
      </c>
      <c r="W17" s="34" t="str">
        <f>CONCATENATE(Table13[[#This Row],[Rep First Name]]," ",Table13[[#This Row],[Rep Last Name]])</f>
        <v>Jordan Johnson</v>
      </c>
    </row>
    <row r="18" spans="1:23">
      <c r="A18" s="29">
        <v>17</v>
      </c>
      <c r="B18" s="30" t="s">
        <v>23</v>
      </c>
      <c r="C18" s="30" t="s">
        <v>24</v>
      </c>
      <c r="D18" s="30" t="s">
        <v>50</v>
      </c>
      <c r="E18" s="30" t="s">
        <v>26</v>
      </c>
      <c r="F18" s="30"/>
      <c r="G18" s="30" t="s">
        <v>18</v>
      </c>
      <c r="H18" s="30" t="s">
        <v>19</v>
      </c>
      <c r="I18" s="30" t="s">
        <v>71</v>
      </c>
      <c r="J18" s="31" t="s">
        <v>72</v>
      </c>
      <c r="K18" s="30">
        <v>153</v>
      </c>
      <c r="L18" s="32">
        <v>5</v>
      </c>
      <c r="M18" s="33" t="str">
        <f>_xlfn.TEXTBEFORE(Table13[[#This Row],[Shipping Address]], ",")</f>
        <v>456 Avenida Paulista</v>
      </c>
      <c r="N18" s="33" t="str">
        <f>_xlfn.TEXTBEFORE(_xlfn.TEXTAFTER(Table13[[#This Row],[Shipping Address]], ", "), ",")</f>
        <v>Rio de Janeiro</v>
      </c>
      <c r="O18" s="34" t="str">
        <f>_xlfn.TEXTAFTER(Table13[[#This Row],[Shipping Address]], ", ", 2)</f>
        <v>01311-000</v>
      </c>
      <c r="P18" s="35" t="e" vm="4">
        <v>#VALUE!</v>
      </c>
      <c r="Q18" s="35" t="s">
        <v>173</v>
      </c>
      <c r="R18" s="36">
        <f>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f>
        <v>202.4</v>
      </c>
      <c r="S18" s="37">
        <f>Table13[[#This Row],[Unit Price (USD)]]*Table13[[#This Row],[Units Sold]]*(100-Table13[[#This Row],[Discount (%)]])</f>
        <v>2941884</v>
      </c>
      <c r="T18" s="34" t="str">
        <f>IF(ISNUMBER(SEARCH("m/s",Table13[[#This Row],[Min Speed]])),--_xlfn.TEXTBEFORE(Table13[[#This Row],[Min Speed]]," "),IF(ISNUMBER(SEARCH("cycles/min",Table13[[#This Row],[Min Speed]])),--_xlfn.TEXTBEFORE(Table13[[#This Row],[Min Speed]]," ")/60,IF(ISNUMBER(SEARCH("cups/hour",Table13[[#This Row],[Min Speed]])),--_xlfn.TEXTBEFORE(Table13[[#This Row],[Min Speed]]," ")/3600,"")))</f>
        <v/>
      </c>
      <c r="U18" s="34">
        <f>IF(ISNUMBER(SEARCH("m/s",Table13[[#This Row],[Max Speed]])),--_xlfn.TEXTBEFORE(Table13[[#This Row],[Max Speed]]," "),IF(ISNUMBER(SEARCH("cycles/min",Table13[[#This Row],[Max Speed]])),--_xlfn.TEXTBEFORE(Table13[[#This Row],[Max Speed]]," ")/60,IF(ISNUMBER(SEARCH("cups/hour",Table13[[#This Row],[Max Speed]])),--_xlfn.TEXTBEFORE(Table13[[#This Row],[Max Speed]]," ")/3600,"")))</f>
        <v>4.1666666666666666E-3</v>
      </c>
      <c r="V18" s="34" t="str">
        <f>IF(AND(Table13[[#This Row],[Min Speed (m/s)]]&lt;&gt;"",Table13[[#This Row],[Max Speed (m/s)]]&lt;&gt;""),TEXT(Table13[[#This Row],[Min Speed (m/s)]],"0.00")&amp;" - "&amp;TEXT(Table13[[#This Row],[Max Speed (m/s)]],"0.00"),"")</f>
        <v/>
      </c>
      <c r="W18" s="34" t="str">
        <f>CONCATENATE(Table13[[#This Row],[Rep First Name]]," ",Table13[[#This Row],[Rep Last Name]])</f>
        <v>Taylor Smith</v>
      </c>
    </row>
    <row r="19" spans="1:23">
      <c r="A19" s="29">
        <v>18</v>
      </c>
      <c r="B19" s="30" t="s">
        <v>13</v>
      </c>
      <c r="C19" s="30" t="s">
        <v>37</v>
      </c>
      <c r="D19" s="30" t="s">
        <v>15</v>
      </c>
      <c r="E19" s="30" t="s">
        <v>26</v>
      </c>
      <c r="F19" s="30" t="s">
        <v>44</v>
      </c>
      <c r="G19" s="30"/>
      <c r="H19" s="38" t="s">
        <v>184</v>
      </c>
      <c r="I19" s="30" t="s">
        <v>73</v>
      </c>
      <c r="J19" s="31" t="s">
        <v>74</v>
      </c>
      <c r="K19" s="30">
        <v>256</v>
      </c>
      <c r="L19" s="32">
        <v>10</v>
      </c>
      <c r="M19" s="33" t="str">
        <f>_xlfn.TEXTBEFORE(Table13[[#This Row],[Shipping Address]], ",")</f>
        <v>789 Rua dos Três Irmãos</v>
      </c>
      <c r="N19" s="33" t="str">
        <f>_xlfn.TEXTBEFORE(_xlfn.TEXTAFTER(Table13[[#This Row],[Shipping Address]], ", "), ",")</f>
        <v>Brasília</v>
      </c>
      <c r="O19" s="34" t="str">
        <f>_xlfn.TEXTAFTER(Table13[[#This Row],[Shipping Address]], ", ", 2)</f>
        <v>05432-000</v>
      </c>
      <c r="P19" s="35" t="e" vm="4">
        <v>#VALUE!</v>
      </c>
      <c r="Q19" s="35" t="s">
        <v>173</v>
      </c>
      <c r="R19" s="36">
        <f>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f>
        <v>253</v>
      </c>
      <c r="S19" s="37">
        <f>Table13[[#This Row],[Unit Price (USD)]]*Table13[[#This Row],[Units Sold]]*(100-Table13[[#This Row],[Discount (%)]])</f>
        <v>5829120</v>
      </c>
      <c r="T19" s="34">
        <f>IF(ISNUMBER(SEARCH("m/s",Table13[[#This Row],[Min Speed]])),--_xlfn.TEXTBEFORE(Table13[[#This Row],[Min Speed]]," "),IF(ISNUMBER(SEARCH("cycles/min",Table13[[#This Row],[Min Speed]])),--_xlfn.TEXTBEFORE(Table13[[#This Row],[Min Speed]]," ")/60,IF(ISNUMBER(SEARCH("cups/hour",Table13[[#This Row],[Min Speed]])),--_xlfn.TEXTBEFORE(Table13[[#This Row],[Min Speed]]," ")/3600,"")))</f>
        <v>1.3888888888888889E-3</v>
      </c>
      <c r="U19" s="34" t="str">
        <f>IF(ISNUMBER(SEARCH("m/s",Table13[[#This Row],[Max Speed]])),--_xlfn.TEXTBEFORE(Table13[[#This Row],[Max Speed]]," "),IF(ISNUMBER(SEARCH("cycles/min",Table13[[#This Row],[Max Speed]])),--_xlfn.TEXTBEFORE(Table13[[#This Row],[Max Speed]]," ")/60,IF(ISNUMBER(SEARCH("cups/hour",Table13[[#This Row],[Max Speed]])),--_xlfn.TEXTBEFORE(Table13[[#This Row],[Max Speed]]," ")/3600,"")))</f>
        <v/>
      </c>
      <c r="V19" s="34" t="str">
        <f>IF(AND(Table13[[#This Row],[Min Speed (m/s)]]&lt;&gt;"",Table13[[#This Row],[Max Speed (m/s)]]&lt;&gt;""),TEXT(Table13[[#This Row],[Min Speed (m/s)]],"0.00")&amp;" - "&amp;TEXT(Table13[[#This Row],[Max Speed (m/s)]],"0.00"),"")</f>
        <v/>
      </c>
      <c r="W19" s="34" t="str">
        <f>CONCATENATE(Table13[[#This Row],[Rep First Name]]," ",Table13[[#This Row],[Rep Last Name]])</f>
        <v>Jamie Lee</v>
      </c>
    </row>
    <row r="20" spans="1:23">
      <c r="A20" s="29">
        <v>19</v>
      </c>
      <c r="B20" s="30" t="s">
        <v>67</v>
      </c>
      <c r="C20" s="30" t="s">
        <v>56</v>
      </c>
      <c r="D20" s="30" t="s">
        <v>53</v>
      </c>
      <c r="E20" s="30" t="s">
        <v>16</v>
      </c>
      <c r="F20" s="30" t="s">
        <v>17</v>
      </c>
      <c r="G20" s="30" t="s">
        <v>18</v>
      </c>
      <c r="H20" s="30" t="s">
        <v>19</v>
      </c>
      <c r="I20" s="30" t="s">
        <v>75</v>
      </c>
      <c r="J20" s="31" t="s">
        <v>76</v>
      </c>
      <c r="K20" s="30">
        <v>155</v>
      </c>
      <c r="L20" s="32">
        <v>10</v>
      </c>
      <c r="M20" s="33" t="str">
        <f>_xlfn.TEXTBEFORE(Table13[[#This Row],[Shipping Address]], ",")</f>
        <v>321 Rua das Flores</v>
      </c>
      <c r="N20" s="33" t="str">
        <f>_xlfn.TEXTBEFORE(_xlfn.TEXTAFTER(Table13[[#This Row],[Shipping Address]], ", "), ",")</f>
        <v>Belo Horizonte</v>
      </c>
      <c r="O20" s="34" t="str">
        <f>_xlfn.TEXTAFTER(Table13[[#This Row],[Shipping Address]], ", ", 2)</f>
        <v>01235-000</v>
      </c>
      <c r="P20" s="35" t="e" vm="4">
        <v>#VALUE!</v>
      </c>
      <c r="Q20" s="35" t="s">
        <v>173</v>
      </c>
      <c r="R20" s="36">
        <f>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f>
        <v>302.40000000000003</v>
      </c>
      <c r="S20" s="37">
        <f>Table13[[#This Row],[Unit Price (USD)]]*Table13[[#This Row],[Units Sold]]*(100-Table13[[#This Row],[Discount (%)]])</f>
        <v>4218480.0000000009</v>
      </c>
      <c r="T20" s="34">
        <f>IF(ISNUMBER(SEARCH("m/s",Table13[[#This Row],[Min Speed]])),--_xlfn.TEXTBEFORE(Table13[[#This Row],[Min Speed]]," "),IF(ISNUMBER(SEARCH("cycles/min",Table13[[#This Row],[Min Speed]])),--_xlfn.TEXTBEFORE(Table13[[#This Row],[Min Speed]]," ")/60,IF(ISNUMBER(SEARCH("cups/hour",Table13[[#This Row],[Min Speed]])),--_xlfn.TEXTBEFORE(Table13[[#This Row],[Min Speed]]," ")/3600,"")))</f>
        <v>1</v>
      </c>
      <c r="U20" s="34">
        <f>IF(ISNUMBER(SEARCH("m/s",Table13[[#This Row],[Max Speed]])),--_xlfn.TEXTBEFORE(Table13[[#This Row],[Max Speed]]," "),IF(ISNUMBER(SEARCH("cycles/min",Table13[[#This Row],[Max Speed]])),--_xlfn.TEXTBEFORE(Table13[[#This Row],[Max Speed]]," ")/60,IF(ISNUMBER(SEARCH("cups/hour",Table13[[#This Row],[Max Speed]])),--_xlfn.TEXTBEFORE(Table13[[#This Row],[Max Speed]]," ")/3600,"")))</f>
        <v>4.1666666666666666E-3</v>
      </c>
      <c r="V20" s="34" t="str">
        <f>IF(AND(Table13[[#This Row],[Min Speed (m/s)]]&lt;&gt;"",Table13[[#This Row],[Max Speed (m/s)]]&lt;&gt;""),TEXT(Table13[[#This Row],[Min Speed (m/s)]],"0.00")&amp;" - "&amp;TEXT(Table13[[#This Row],[Max Speed (m/s)]],"0.00"),"")</f>
        <v>1.00 - 0.00</v>
      </c>
      <c r="W20" s="34" t="str">
        <f>CONCATENATE(Table13[[#This Row],[Rep First Name]]," ",Table13[[#This Row],[Rep Last Name]])</f>
        <v>Morgan Johnson</v>
      </c>
    </row>
    <row r="21" spans="1:23">
      <c r="A21" s="29">
        <v>20</v>
      </c>
      <c r="B21" s="30" t="s">
        <v>13</v>
      </c>
      <c r="C21" s="30" t="s">
        <v>37</v>
      </c>
      <c r="D21" s="30" t="s">
        <v>50</v>
      </c>
      <c r="E21" s="30" t="s">
        <v>26</v>
      </c>
      <c r="F21" s="30" t="s">
        <v>44</v>
      </c>
      <c r="G21" s="30" t="s">
        <v>28</v>
      </c>
      <c r="H21" s="30" t="s">
        <v>19</v>
      </c>
      <c r="I21" s="30" t="s">
        <v>77</v>
      </c>
      <c r="J21" s="31" t="s">
        <v>79</v>
      </c>
      <c r="K21" s="30">
        <v>101</v>
      </c>
      <c r="L21" s="32">
        <v>10</v>
      </c>
      <c r="M21" s="33" t="str">
        <f>_xlfn.TEXTBEFORE(Table13[[#This Row],[Shipping Address]], ",")</f>
        <v>12 High Street</v>
      </c>
      <c r="N21" s="33" t="str">
        <f>_xlfn.TEXTBEFORE(_xlfn.TEXTAFTER(Table13[[#This Row],[Shipping Address]], ", "), ",")</f>
        <v>London</v>
      </c>
      <c r="O21" s="34" t="str">
        <f>_xlfn.TEXTAFTER(Table13[[#This Row],[Shipping Address]], ", ", 2)</f>
        <v>SW1A 1AA</v>
      </c>
      <c r="P21" s="35" t="e" vm="5">
        <v>#VALUE!</v>
      </c>
      <c r="Q21" s="35" t="s">
        <v>175</v>
      </c>
      <c r="R21" s="36">
        <f>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f>
        <v>152.1</v>
      </c>
      <c r="S21" s="37">
        <f>Table13[[#This Row],[Unit Price (USD)]]*Table13[[#This Row],[Units Sold]]*(100-Table13[[#This Row],[Discount (%)]])</f>
        <v>1382588.9999999998</v>
      </c>
      <c r="T21" s="34">
        <f>IF(ISNUMBER(SEARCH("m/s",Table13[[#This Row],[Min Speed]])),--_xlfn.TEXTBEFORE(Table13[[#This Row],[Min Speed]]," "),IF(ISNUMBER(SEARCH("cycles/min",Table13[[#This Row],[Min Speed]])),--_xlfn.TEXTBEFORE(Table13[[#This Row],[Min Speed]]," ")/60,IF(ISNUMBER(SEARCH("cups/hour",Table13[[#This Row],[Min Speed]])),--_xlfn.TEXTBEFORE(Table13[[#This Row],[Min Speed]]," ")/3600,"")))</f>
        <v>1.3888888888888889E-3</v>
      </c>
      <c r="U21" s="34">
        <f>IF(ISNUMBER(SEARCH("m/s",Table13[[#This Row],[Max Speed]])),--_xlfn.TEXTBEFORE(Table13[[#This Row],[Max Speed]]," "),IF(ISNUMBER(SEARCH("cycles/min",Table13[[#This Row],[Max Speed]])),--_xlfn.TEXTBEFORE(Table13[[#This Row],[Max Speed]]," ")/60,IF(ISNUMBER(SEARCH("cups/hour",Table13[[#This Row],[Max Speed]])),--_xlfn.TEXTBEFORE(Table13[[#This Row],[Max Speed]]," ")/3600,"")))</f>
        <v>3</v>
      </c>
      <c r="V21" s="34" t="str">
        <f>IF(AND(Table13[[#This Row],[Min Speed (m/s)]]&lt;&gt;"",Table13[[#This Row],[Max Speed (m/s)]]&lt;&gt;""),TEXT(Table13[[#This Row],[Min Speed (m/s)]],"0.00")&amp;" - "&amp;TEXT(Table13[[#This Row],[Max Speed (m/s)]],"0.00"),"")</f>
        <v>0.00 - 3.00</v>
      </c>
      <c r="W21" s="34" t="str">
        <f>CONCATENATE(Table13[[#This Row],[Rep First Name]]," ",Table13[[#This Row],[Rep Last Name]])</f>
        <v>Jamie Lee</v>
      </c>
    </row>
    <row r="22" spans="1:23">
      <c r="A22" s="29">
        <v>21</v>
      </c>
      <c r="B22" s="30" t="s">
        <v>13</v>
      </c>
      <c r="C22" s="30" t="s">
        <v>56</v>
      </c>
      <c r="D22" s="30" t="s">
        <v>50</v>
      </c>
      <c r="E22" s="30" t="s">
        <v>16</v>
      </c>
      <c r="F22" s="30"/>
      <c r="G22" s="30" t="s">
        <v>47</v>
      </c>
      <c r="H22" s="30" t="s">
        <v>19</v>
      </c>
      <c r="I22" s="30" t="s">
        <v>80</v>
      </c>
      <c r="J22" s="31" t="s">
        <v>81</v>
      </c>
      <c r="K22" s="30">
        <v>15</v>
      </c>
      <c r="L22" s="32">
        <v>10</v>
      </c>
      <c r="M22" s="33" t="str">
        <f>_xlfn.TEXTBEFORE(Table13[[#This Row],[Shipping Address]], ",")</f>
        <v>34 King’s Road</v>
      </c>
      <c r="N22" s="33" t="str">
        <f>_xlfn.TEXTBEFORE(_xlfn.TEXTAFTER(Table13[[#This Row],[Shipping Address]], ", "), ",")</f>
        <v>Liverpool</v>
      </c>
      <c r="O22" s="34" t="str">
        <f>_xlfn.TEXTAFTER(Table13[[#This Row],[Shipping Address]], ", ", 2)</f>
        <v>W8 4PX</v>
      </c>
      <c r="P22" s="35" t="e" vm="5">
        <v>#VALUE!</v>
      </c>
      <c r="Q22" s="35" t="s">
        <v>175</v>
      </c>
      <c r="R22" s="36">
        <f>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f>
        <v>202.8</v>
      </c>
      <c r="S22" s="37">
        <f>Table13[[#This Row],[Unit Price (USD)]]*Table13[[#This Row],[Units Sold]]*(100-Table13[[#This Row],[Discount (%)]])</f>
        <v>273780</v>
      </c>
      <c r="T22" s="34" t="str">
        <f>IF(ISNUMBER(SEARCH("m/s",Table13[[#This Row],[Min Speed]])),--_xlfn.TEXTBEFORE(Table13[[#This Row],[Min Speed]]," "),IF(ISNUMBER(SEARCH("cycles/min",Table13[[#This Row],[Min Speed]])),--_xlfn.TEXTBEFORE(Table13[[#This Row],[Min Speed]]," ")/60,IF(ISNUMBER(SEARCH("cups/hour",Table13[[#This Row],[Min Speed]])),--_xlfn.TEXTBEFORE(Table13[[#This Row],[Min Speed]]," ")/3600,"")))</f>
        <v/>
      </c>
      <c r="U22" s="34">
        <f>IF(ISNUMBER(SEARCH("m/s",Table13[[#This Row],[Max Speed]])),--_xlfn.TEXTBEFORE(Table13[[#This Row],[Max Speed]]," "),IF(ISNUMBER(SEARCH("cycles/min",Table13[[#This Row],[Max Speed]])),--_xlfn.TEXTBEFORE(Table13[[#This Row],[Max Speed]]," ")/60,IF(ISNUMBER(SEARCH("cups/hour",Table13[[#This Row],[Max Speed]])),--_xlfn.TEXTBEFORE(Table13[[#This Row],[Max Speed]]," ")/3600,"")))</f>
        <v>8.3333333333333329E-2</v>
      </c>
      <c r="V22" s="34" t="str">
        <f>IF(AND(Table13[[#This Row],[Min Speed (m/s)]]&lt;&gt;"",Table13[[#This Row],[Max Speed (m/s)]]&lt;&gt;""),TEXT(Table13[[#This Row],[Min Speed (m/s)]],"0.00")&amp;" - "&amp;TEXT(Table13[[#This Row],[Max Speed (m/s)]],"0.00"),"")</f>
        <v/>
      </c>
      <c r="W22" s="34" t="str">
        <f>CONCATENATE(Table13[[#This Row],[Rep First Name]]," ",Table13[[#This Row],[Rep Last Name]])</f>
        <v>Jamie Johnson</v>
      </c>
    </row>
    <row r="23" spans="1:23">
      <c r="A23" s="29">
        <v>22</v>
      </c>
      <c r="B23" s="30" t="s">
        <v>45</v>
      </c>
      <c r="C23" s="30" t="s">
        <v>23</v>
      </c>
      <c r="D23" s="30" t="s">
        <v>46</v>
      </c>
      <c r="E23" s="30" t="s">
        <v>39</v>
      </c>
      <c r="F23" s="30" t="s">
        <v>17</v>
      </c>
      <c r="G23" s="30"/>
      <c r="H23" s="30" t="s">
        <v>19</v>
      </c>
      <c r="I23" s="30" t="s">
        <v>82</v>
      </c>
      <c r="J23" s="31" t="s">
        <v>83</v>
      </c>
      <c r="K23" s="30">
        <v>6</v>
      </c>
      <c r="L23" s="32">
        <v>15</v>
      </c>
      <c r="M23" s="33" t="str">
        <f>_xlfn.TEXTBEFORE(Table13[[#This Row],[Shipping Address]], ",")</f>
        <v>56 Queen Street</v>
      </c>
      <c r="N23" s="33" t="str">
        <f>_xlfn.TEXTBEFORE(_xlfn.TEXTAFTER(Table13[[#This Row],[Shipping Address]], ", "), ",")</f>
        <v>Edinburgh</v>
      </c>
      <c r="O23" s="34" t="str">
        <f>_xlfn.TEXTAFTER(Table13[[#This Row],[Shipping Address]], ", ", 2)</f>
        <v>EH2 4GQ</v>
      </c>
      <c r="P23" s="35" t="e" vm="5">
        <v>#VALUE!</v>
      </c>
      <c r="Q23" s="35" t="s">
        <v>175</v>
      </c>
      <c r="R23" s="36">
        <f>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f>
        <v>253.5</v>
      </c>
      <c r="S23" s="37">
        <f>Table13[[#This Row],[Unit Price (USD)]]*Table13[[#This Row],[Units Sold]]*(100-Table13[[#This Row],[Discount (%)]])</f>
        <v>129285</v>
      </c>
      <c r="T23" s="34">
        <f>IF(ISNUMBER(SEARCH("m/s",Table13[[#This Row],[Min Speed]])),--_xlfn.TEXTBEFORE(Table13[[#This Row],[Min Speed]]," "),IF(ISNUMBER(SEARCH("cycles/min",Table13[[#This Row],[Min Speed]])),--_xlfn.TEXTBEFORE(Table13[[#This Row],[Min Speed]]," ")/60,IF(ISNUMBER(SEARCH("cups/hour",Table13[[#This Row],[Min Speed]])),--_xlfn.TEXTBEFORE(Table13[[#This Row],[Min Speed]]," ")/3600,"")))</f>
        <v>1</v>
      </c>
      <c r="U23" s="34" t="str">
        <f>IF(ISNUMBER(SEARCH("m/s",Table13[[#This Row],[Max Speed]])),--_xlfn.TEXTBEFORE(Table13[[#This Row],[Max Speed]]," "),IF(ISNUMBER(SEARCH("cycles/min",Table13[[#This Row],[Max Speed]])),--_xlfn.TEXTBEFORE(Table13[[#This Row],[Max Speed]]," ")/60,IF(ISNUMBER(SEARCH("cups/hour",Table13[[#This Row],[Max Speed]])),--_xlfn.TEXTBEFORE(Table13[[#This Row],[Max Speed]]," ")/3600,"")))</f>
        <v/>
      </c>
      <c r="V23" s="34" t="str">
        <f>IF(AND(Table13[[#This Row],[Min Speed (m/s)]]&lt;&gt;"",Table13[[#This Row],[Max Speed (m/s)]]&lt;&gt;""),TEXT(Table13[[#This Row],[Min Speed (m/s)]],"0.00")&amp;" - "&amp;TEXT(Table13[[#This Row],[Max Speed (m/s)]],"0.00"),"")</f>
        <v/>
      </c>
      <c r="W23" s="34" t="str">
        <f>CONCATENATE(Table13[[#This Row],[Rep First Name]]," ",Table13[[#This Row],[Rep Last Name]])</f>
        <v>Jordan Taylor</v>
      </c>
    </row>
    <row r="24" spans="1:23">
      <c r="A24" s="29">
        <v>23</v>
      </c>
      <c r="B24" s="30" t="s">
        <v>67</v>
      </c>
      <c r="C24" s="30" t="s">
        <v>56</v>
      </c>
      <c r="D24" s="30" t="s">
        <v>15</v>
      </c>
      <c r="E24" s="30" t="s">
        <v>16</v>
      </c>
      <c r="F24" s="30" t="s">
        <v>17</v>
      </c>
      <c r="G24" s="30" t="s">
        <v>28</v>
      </c>
      <c r="H24" s="38" t="s">
        <v>184</v>
      </c>
      <c r="I24" s="30" t="s">
        <v>82</v>
      </c>
      <c r="J24" s="31" t="s">
        <v>83</v>
      </c>
      <c r="K24" s="30">
        <v>161</v>
      </c>
      <c r="L24" s="32">
        <v>5</v>
      </c>
      <c r="M24" s="33" t="str">
        <f>_xlfn.TEXTBEFORE(Table13[[#This Row],[Shipping Address]], ",")</f>
        <v>56 Queen Street</v>
      </c>
      <c r="N24" s="33" t="str">
        <f>_xlfn.TEXTBEFORE(_xlfn.TEXTAFTER(Table13[[#This Row],[Shipping Address]], ", "), ",")</f>
        <v>Edinburgh</v>
      </c>
      <c r="O24" s="34" t="str">
        <f>_xlfn.TEXTAFTER(Table13[[#This Row],[Shipping Address]], ", ", 2)</f>
        <v>EH2 4GQ</v>
      </c>
      <c r="P24" s="35" t="e" vm="5">
        <v>#VALUE!</v>
      </c>
      <c r="Q24" s="35" t="s">
        <v>175</v>
      </c>
      <c r="R24" s="36">
        <f>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f>
        <v>253.5</v>
      </c>
      <c r="S24" s="37">
        <f>Table13[[#This Row],[Unit Price (USD)]]*Table13[[#This Row],[Units Sold]]*(100-Table13[[#This Row],[Discount (%)]])</f>
        <v>3877282.5</v>
      </c>
      <c r="T24" s="34">
        <f>IF(ISNUMBER(SEARCH("m/s",Table13[[#This Row],[Min Speed]])),--_xlfn.TEXTBEFORE(Table13[[#This Row],[Min Speed]]," "),IF(ISNUMBER(SEARCH("cycles/min",Table13[[#This Row],[Min Speed]])),--_xlfn.TEXTBEFORE(Table13[[#This Row],[Min Speed]]," ")/60,IF(ISNUMBER(SEARCH("cups/hour",Table13[[#This Row],[Min Speed]])),--_xlfn.TEXTBEFORE(Table13[[#This Row],[Min Speed]]," ")/3600,"")))</f>
        <v>1</v>
      </c>
      <c r="U24" s="34">
        <f>IF(ISNUMBER(SEARCH("m/s",Table13[[#This Row],[Max Speed]])),--_xlfn.TEXTBEFORE(Table13[[#This Row],[Max Speed]]," "),IF(ISNUMBER(SEARCH("cycles/min",Table13[[#This Row],[Max Speed]])),--_xlfn.TEXTBEFORE(Table13[[#This Row],[Max Speed]]," ")/60,IF(ISNUMBER(SEARCH("cups/hour",Table13[[#This Row],[Max Speed]])),--_xlfn.TEXTBEFORE(Table13[[#This Row],[Max Speed]]," ")/3600,"")))</f>
        <v>3</v>
      </c>
      <c r="V24" s="34" t="str">
        <f>IF(AND(Table13[[#This Row],[Min Speed (m/s)]]&lt;&gt;"",Table13[[#This Row],[Max Speed (m/s)]]&lt;&gt;""),TEXT(Table13[[#This Row],[Min Speed (m/s)]],"0.00")&amp;" - "&amp;TEXT(Table13[[#This Row],[Max Speed (m/s)]],"0.00"),"")</f>
        <v>1.00 - 3.00</v>
      </c>
      <c r="W24" s="34" t="str">
        <f>CONCATENATE(Table13[[#This Row],[Rep First Name]]," ",Table13[[#This Row],[Rep Last Name]])</f>
        <v>Morgan Johnson</v>
      </c>
    </row>
    <row r="25" spans="1:23">
      <c r="A25" s="29">
        <v>24</v>
      </c>
      <c r="B25" s="30" t="s">
        <v>23</v>
      </c>
      <c r="C25" s="30" t="s">
        <v>56</v>
      </c>
      <c r="D25" s="30" t="s">
        <v>34</v>
      </c>
      <c r="E25" s="30" t="s">
        <v>16</v>
      </c>
      <c r="F25" s="30"/>
      <c r="G25" s="30" t="s">
        <v>47</v>
      </c>
      <c r="H25" s="38" t="s">
        <v>184</v>
      </c>
      <c r="I25" s="30" t="s">
        <v>84</v>
      </c>
      <c r="J25" s="31" t="s">
        <v>85</v>
      </c>
      <c r="K25" s="30">
        <v>9</v>
      </c>
      <c r="L25" s="32">
        <v>15</v>
      </c>
      <c r="M25" s="33" t="str">
        <f>_xlfn.TEXTBEFORE(Table13[[#This Row],[Shipping Address]], ",")</f>
        <v>78 Church Lane</v>
      </c>
      <c r="N25" s="33" t="str">
        <f>_xlfn.TEXTBEFORE(_xlfn.TEXTAFTER(Table13[[#This Row],[Shipping Address]], ", "), ",")</f>
        <v>Birmingham</v>
      </c>
      <c r="O25" s="34" t="str">
        <f>_xlfn.TEXTAFTER(Table13[[#This Row],[Shipping Address]], ", ", 2)</f>
        <v>B1 1AA</v>
      </c>
      <c r="P25" s="35" t="e" vm="5">
        <v>#VALUE!</v>
      </c>
      <c r="Q25" s="35" t="s">
        <v>175</v>
      </c>
      <c r="R25" s="36">
        <f>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f>
        <v>304.2</v>
      </c>
      <c r="S25" s="37">
        <f>Table13[[#This Row],[Unit Price (USD)]]*Table13[[#This Row],[Units Sold]]*(100-Table13[[#This Row],[Discount (%)]])</f>
        <v>232712.99999999997</v>
      </c>
      <c r="T25" s="34" t="str">
        <f>IF(ISNUMBER(SEARCH("m/s",Table13[[#This Row],[Min Speed]])),--_xlfn.TEXTBEFORE(Table13[[#This Row],[Min Speed]]," "),IF(ISNUMBER(SEARCH("cycles/min",Table13[[#This Row],[Min Speed]])),--_xlfn.TEXTBEFORE(Table13[[#This Row],[Min Speed]]," ")/60,IF(ISNUMBER(SEARCH("cups/hour",Table13[[#This Row],[Min Speed]])),--_xlfn.TEXTBEFORE(Table13[[#This Row],[Min Speed]]," ")/3600,"")))</f>
        <v/>
      </c>
      <c r="U25" s="34">
        <f>IF(ISNUMBER(SEARCH("m/s",Table13[[#This Row],[Max Speed]])),--_xlfn.TEXTBEFORE(Table13[[#This Row],[Max Speed]]," "),IF(ISNUMBER(SEARCH("cycles/min",Table13[[#This Row],[Max Speed]])),--_xlfn.TEXTBEFORE(Table13[[#This Row],[Max Speed]]," ")/60,IF(ISNUMBER(SEARCH("cups/hour",Table13[[#This Row],[Max Speed]])),--_xlfn.TEXTBEFORE(Table13[[#This Row],[Max Speed]]," ")/3600,"")))</f>
        <v>8.3333333333333329E-2</v>
      </c>
      <c r="V25" s="34" t="str">
        <f>IF(AND(Table13[[#This Row],[Min Speed (m/s)]]&lt;&gt;"",Table13[[#This Row],[Max Speed (m/s)]]&lt;&gt;""),TEXT(Table13[[#This Row],[Min Speed (m/s)]],"0.00")&amp;" - "&amp;TEXT(Table13[[#This Row],[Max Speed (m/s)]],"0.00"),"")</f>
        <v/>
      </c>
      <c r="W25" s="34" t="str">
        <f>CONCATENATE(Table13[[#This Row],[Rep First Name]]," ",Table13[[#This Row],[Rep Last Name]])</f>
        <v>Taylor Johnson</v>
      </c>
    </row>
    <row r="26" spans="1:23">
      <c r="A26" s="29">
        <v>25</v>
      </c>
      <c r="B26" s="30" t="s">
        <v>29</v>
      </c>
      <c r="C26" s="30" t="s">
        <v>14</v>
      </c>
      <c r="D26" s="30" t="s">
        <v>38</v>
      </c>
      <c r="E26" s="30" t="s">
        <v>16</v>
      </c>
      <c r="F26" s="30"/>
      <c r="G26" s="30" t="s">
        <v>18</v>
      </c>
      <c r="H26" s="38" t="s">
        <v>184</v>
      </c>
      <c r="I26" s="30" t="s">
        <v>86</v>
      </c>
      <c r="J26" s="31" t="s">
        <v>88</v>
      </c>
      <c r="K26" s="30">
        <v>74</v>
      </c>
      <c r="L26" s="32">
        <v>15</v>
      </c>
      <c r="M26" s="33" t="str">
        <f>_xlfn.TEXTBEFORE(Table13[[#This Row],[Shipping Address]], ",")</f>
        <v>123 Hauptstraße</v>
      </c>
      <c r="N26" s="33" t="str">
        <f>_xlfn.TEXTBEFORE(_xlfn.TEXTAFTER(Table13[[#This Row],[Shipping Address]], ", "), ",")</f>
        <v>Berlin</v>
      </c>
      <c r="O26" s="34" t="str">
        <f>_xlfn.TEXTAFTER(Table13[[#This Row],[Shipping Address]], ", ", 2)</f>
        <v>10115</v>
      </c>
      <c r="P26" s="35" t="e" vm="6">
        <v>#VALUE!</v>
      </c>
      <c r="Q26" s="35" t="s">
        <v>175</v>
      </c>
      <c r="R26" s="36">
        <v>144</v>
      </c>
      <c r="S26" s="37">
        <f>Table13[[#This Row],[Unit Price (USD)]]*Table13[[#This Row],[Units Sold]]*(100-Table13[[#This Row],[Discount (%)]])</f>
        <v>905760</v>
      </c>
      <c r="T26" s="34" t="str">
        <f>IF(ISNUMBER(SEARCH("m/s",Table13[[#This Row],[Min Speed]])),--_xlfn.TEXTBEFORE(Table13[[#This Row],[Min Speed]]," "),IF(ISNUMBER(SEARCH("cycles/min",Table13[[#This Row],[Min Speed]])),--_xlfn.TEXTBEFORE(Table13[[#This Row],[Min Speed]]," ")/60,IF(ISNUMBER(SEARCH("cups/hour",Table13[[#This Row],[Min Speed]])),--_xlfn.TEXTBEFORE(Table13[[#This Row],[Min Speed]]," ")/3600,"")))</f>
        <v/>
      </c>
      <c r="U26" s="34">
        <f>IF(ISNUMBER(SEARCH("m/s",Table13[[#This Row],[Max Speed]])),--_xlfn.TEXTBEFORE(Table13[[#This Row],[Max Speed]]," "),IF(ISNUMBER(SEARCH("cycles/min",Table13[[#This Row],[Max Speed]])),--_xlfn.TEXTBEFORE(Table13[[#This Row],[Max Speed]]," ")/60,IF(ISNUMBER(SEARCH("cups/hour",Table13[[#This Row],[Max Speed]])),--_xlfn.TEXTBEFORE(Table13[[#This Row],[Max Speed]]," ")/3600,"")))</f>
        <v>4.1666666666666666E-3</v>
      </c>
      <c r="V26" s="34" t="str">
        <f>IF(AND(Table13[[#This Row],[Min Speed (m/s)]]&lt;&gt;"",Table13[[#This Row],[Max Speed (m/s)]]&lt;&gt;""),TEXT(Table13[[#This Row],[Min Speed (m/s)]],"0.00")&amp;" - "&amp;TEXT(Table13[[#This Row],[Max Speed (m/s)]],"0.00"),"")</f>
        <v/>
      </c>
      <c r="W26" s="34" t="str">
        <f>CONCATENATE(Table13[[#This Row],[Rep First Name]]," ",Table13[[#This Row],[Rep Last Name]])</f>
        <v>Alex Davis</v>
      </c>
    </row>
    <row r="27" spans="1:23">
      <c r="A27" s="29">
        <v>26</v>
      </c>
      <c r="B27" s="30" t="s">
        <v>23</v>
      </c>
      <c r="C27" s="30" t="s">
        <v>56</v>
      </c>
      <c r="D27" s="30" t="s">
        <v>15</v>
      </c>
      <c r="E27" s="30" t="s">
        <v>16</v>
      </c>
      <c r="F27" s="30" t="s">
        <v>17</v>
      </c>
      <c r="G27" s="30" t="s">
        <v>18</v>
      </c>
      <c r="H27" s="30" t="s">
        <v>57</v>
      </c>
      <c r="I27" s="30" t="s">
        <v>89</v>
      </c>
      <c r="J27" s="31" t="s">
        <v>90</v>
      </c>
      <c r="K27" s="30">
        <v>79</v>
      </c>
      <c r="L27" s="32">
        <v>10</v>
      </c>
      <c r="M27" s="33" t="str">
        <f>_xlfn.TEXTBEFORE(Table13[[#This Row],[Shipping Address]], ",")</f>
        <v>456 Bahnhofstraße</v>
      </c>
      <c r="N27" s="33" t="str">
        <f>_xlfn.TEXTBEFORE(_xlfn.TEXTAFTER(Table13[[#This Row],[Shipping Address]], ", "), ",")</f>
        <v>Frankfurt</v>
      </c>
      <c r="O27" s="34" t="str">
        <f>_xlfn.TEXTAFTER(Table13[[#This Row],[Shipping Address]], ", ", 2)</f>
        <v>60329</v>
      </c>
      <c r="P27" s="35" t="e" vm="6">
        <v>#VALUE!</v>
      </c>
      <c r="Q27" s="35" t="s">
        <v>175</v>
      </c>
      <c r="R27" s="36">
        <v>193</v>
      </c>
      <c r="S27" s="37">
        <f>Table13[[#This Row],[Unit Price (USD)]]*Table13[[#This Row],[Units Sold]]*(100-Table13[[#This Row],[Discount (%)]])</f>
        <v>1372230</v>
      </c>
      <c r="T27" s="34">
        <f>IF(ISNUMBER(SEARCH("m/s",Table13[[#This Row],[Min Speed]])),--_xlfn.TEXTBEFORE(Table13[[#This Row],[Min Speed]]," "),IF(ISNUMBER(SEARCH("cycles/min",Table13[[#This Row],[Min Speed]])),--_xlfn.TEXTBEFORE(Table13[[#This Row],[Min Speed]]," ")/60,IF(ISNUMBER(SEARCH("cups/hour",Table13[[#This Row],[Min Speed]])),--_xlfn.TEXTBEFORE(Table13[[#This Row],[Min Speed]]," ")/3600,"")))</f>
        <v>1</v>
      </c>
      <c r="U27" s="34">
        <f>IF(ISNUMBER(SEARCH("m/s",Table13[[#This Row],[Max Speed]])),--_xlfn.TEXTBEFORE(Table13[[#This Row],[Max Speed]]," "),IF(ISNUMBER(SEARCH("cycles/min",Table13[[#This Row],[Max Speed]])),--_xlfn.TEXTBEFORE(Table13[[#This Row],[Max Speed]]," ")/60,IF(ISNUMBER(SEARCH("cups/hour",Table13[[#This Row],[Max Speed]])),--_xlfn.TEXTBEFORE(Table13[[#This Row],[Max Speed]]," ")/3600,"")))</f>
        <v>4.1666666666666666E-3</v>
      </c>
      <c r="V27" s="34" t="str">
        <f>IF(AND(Table13[[#This Row],[Min Speed (m/s)]]&lt;&gt;"",Table13[[#This Row],[Max Speed (m/s)]]&lt;&gt;""),TEXT(Table13[[#This Row],[Min Speed (m/s)]],"0.00")&amp;" - "&amp;TEXT(Table13[[#This Row],[Max Speed (m/s)]],"0.00"),"")</f>
        <v>1.00 - 0.00</v>
      </c>
      <c r="W27" s="34" t="str">
        <f>CONCATENATE(Table13[[#This Row],[Rep First Name]]," ",Table13[[#This Row],[Rep Last Name]])</f>
        <v>Taylor Johnson</v>
      </c>
    </row>
    <row r="28" spans="1:23">
      <c r="A28" s="29">
        <v>27</v>
      </c>
      <c r="B28" s="30" t="s">
        <v>45</v>
      </c>
      <c r="C28" s="30" t="s">
        <v>56</v>
      </c>
      <c r="D28" s="30" t="s">
        <v>34</v>
      </c>
      <c r="E28" s="30" t="s">
        <v>16</v>
      </c>
      <c r="F28" s="30"/>
      <c r="G28" s="30"/>
      <c r="H28" s="30" t="s">
        <v>57</v>
      </c>
      <c r="I28" s="30" t="s">
        <v>89</v>
      </c>
      <c r="J28" s="31" t="s">
        <v>90</v>
      </c>
      <c r="K28" s="30">
        <v>194</v>
      </c>
      <c r="L28" s="32">
        <v>10</v>
      </c>
      <c r="M28" s="33" t="str">
        <f>_xlfn.TEXTBEFORE(Table13[[#This Row],[Shipping Address]], ",")</f>
        <v>456 Bahnhofstraße</v>
      </c>
      <c r="N28" s="33" t="str">
        <f>_xlfn.TEXTBEFORE(_xlfn.TEXTAFTER(Table13[[#This Row],[Shipping Address]], ", "), ",")</f>
        <v>Frankfurt</v>
      </c>
      <c r="O28" s="34" t="str">
        <f>_xlfn.TEXTAFTER(Table13[[#This Row],[Shipping Address]], ", ", 2)</f>
        <v>60329</v>
      </c>
      <c r="P28" s="35" t="e" vm="6">
        <v>#VALUE!</v>
      </c>
      <c r="Q28" s="35" t="s">
        <v>175</v>
      </c>
      <c r="R28" s="36">
        <v>193</v>
      </c>
      <c r="S28" s="37">
        <f>Table13[[#This Row],[Unit Price (USD)]]*Table13[[#This Row],[Units Sold]]*(100-Table13[[#This Row],[Discount (%)]])</f>
        <v>3369780</v>
      </c>
      <c r="T28" s="34" t="str">
        <f>IF(ISNUMBER(SEARCH("m/s",Table13[[#This Row],[Min Speed]])),--_xlfn.TEXTBEFORE(Table13[[#This Row],[Min Speed]]," "),IF(ISNUMBER(SEARCH("cycles/min",Table13[[#This Row],[Min Speed]])),--_xlfn.TEXTBEFORE(Table13[[#This Row],[Min Speed]]," ")/60,IF(ISNUMBER(SEARCH("cups/hour",Table13[[#This Row],[Min Speed]])),--_xlfn.TEXTBEFORE(Table13[[#This Row],[Min Speed]]," ")/3600,"")))</f>
        <v/>
      </c>
      <c r="U28" s="34" t="str">
        <f>IF(ISNUMBER(SEARCH("m/s",Table13[[#This Row],[Max Speed]])),--_xlfn.TEXTBEFORE(Table13[[#This Row],[Max Speed]]," "),IF(ISNUMBER(SEARCH("cycles/min",Table13[[#This Row],[Max Speed]])),--_xlfn.TEXTBEFORE(Table13[[#This Row],[Max Speed]]," ")/60,IF(ISNUMBER(SEARCH("cups/hour",Table13[[#This Row],[Max Speed]])),--_xlfn.TEXTBEFORE(Table13[[#This Row],[Max Speed]]," ")/3600,"")))</f>
        <v/>
      </c>
      <c r="V28" s="34" t="str">
        <f>IF(AND(Table13[[#This Row],[Min Speed (m/s)]]&lt;&gt;"",Table13[[#This Row],[Max Speed (m/s)]]&lt;&gt;""),TEXT(Table13[[#This Row],[Min Speed (m/s)]],"0.00")&amp;" - "&amp;TEXT(Table13[[#This Row],[Max Speed (m/s)]],"0.00"),"")</f>
        <v/>
      </c>
      <c r="W28" s="34" t="str">
        <f>CONCATENATE(Table13[[#This Row],[Rep First Name]]," ",Table13[[#This Row],[Rep Last Name]])</f>
        <v>Jordan Johnson</v>
      </c>
    </row>
    <row r="29" spans="1:23">
      <c r="A29" s="29">
        <v>28</v>
      </c>
      <c r="B29" s="30" t="s">
        <v>67</v>
      </c>
      <c r="C29" s="30" t="s">
        <v>14</v>
      </c>
      <c r="D29" s="30" t="s">
        <v>46</v>
      </c>
      <c r="E29" s="30" t="s">
        <v>16</v>
      </c>
      <c r="F29" s="30" t="s">
        <v>44</v>
      </c>
      <c r="G29" s="30"/>
      <c r="H29" s="38" t="s">
        <v>184</v>
      </c>
      <c r="I29" s="30" t="s">
        <v>91</v>
      </c>
      <c r="J29" s="31" t="s">
        <v>92</v>
      </c>
      <c r="K29" s="30">
        <v>141</v>
      </c>
      <c r="L29" s="32">
        <v>10</v>
      </c>
      <c r="M29" s="33" t="str">
        <f>_xlfn.TEXTBEFORE(Table13[[#This Row],[Shipping Address]], ",")</f>
        <v>789 Lindenweg</v>
      </c>
      <c r="N29" s="33" t="str">
        <f>_xlfn.TEXTBEFORE(_xlfn.TEXTAFTER(Table13[[#This Row],[Shipping Address]], ", "), ",")</f>
        <v>Munich</v>
      </c>
      <c r="O29" s="34" t="str">
        <f>_xlfn.TEXTAFTER(Table13[[#This Row],[Shipping Address]], ", ", 2)</f>
        <v>10179</v>
      </c>
      <c r="P29" s="35" t="e" vm="6">
        <v>#VALUE!</v>
      </c>
      <c r="Q29" s="35" t="s">
        <v>175</v>
      </c>
      <c r="R29" s="36">
        <v>240</v>
      </c>
      <c r="S29" s="37">
        <f>Table13[[#This Row],[Unit Price (USD)]]*Table13[[#This Row],[Units Sold]]*(100-Table13[[#This Row],[Discount (%)]])</f>
        <v>3045600</v>
      </c>
      <c r="T29" s="34">
        <f>IF(ISNUMBER(SEARCH("m/s",Table13[[#This Row],[Min Speed]])),--_xlfn.TEXTBEFORE(Table13[[#This Row],[Min Speed]]," "),IF(ISNUMBER(SEARCH("cycles/min",Table13[[#This Row],[Min Speed]])),--_xlfn.TEXTBEFORE(Table13[[#This Row],[Min Speed]]," ")/60,IF(ISNUMBER(SEARCH("cups/hour",Table13[[#This Row],[Min Speed]])),--_xlfn.TEXTBEFORE(Table13[[#This Row],[Min Speed]]," ")/3600,"")))</f>
        <v>1.3888888888888889E-3</v>
      </c>
      <c r="U29" s="34" t="str">
        <f>IF(ISNUMBER(SEARCH("m/s",Table13[[#This Row],[Max Speed]])),--_xlfn.TEXTBEFORE(Table13[[#This Row],[Max Speed]]," "),IF(ISNUMBER(SEARCH("cycles/min",Table13[[#This Row],[Max Speed]])),--_xlfn.TEXTBEFORE(Table13[[#This Row],[Max Speed]]," ")/60,IF(ISNUMBER(SEARCH("cups/hour",Table13[[#This Row],[Max Speed]])),--_xlfn.TEXTBEFORE(Table13[[#This Row],[Max Speed]]," ")/3600,"")))</f>
        <v/>
      </c>
      <c r="V29" s="34" t="str">
        <f>IF(AND(Table13[[#This Row],[Min Speed (m/s)]]&lt;&gt;"",Table13[[#This Row],[Max Speed (m/s)]]&lt;&gt;""),TEXT(Table13[[#This Row],[Min Speed (m/s)]],"0.00")&amp;" - "&amp;TEXT(Table13[[#This Row],[Max Speed (m/s)]],"0.00"),"")</f>
        <v/>
      </c>
      <c r="W29" s="34" t="str">
        <f>CONCATENATE(Table13[[#This Row],[Rep First Name]]," ",Table13[[#This Row],[Rep Last Name]])</f>
        <v>Morgan Davis</v>
      </c>
    </row>
    <row r="30" spans="1:23">
      <c r="A30" s="29">
        <v>29</v>
      </c>
      <c r="B30" s="30" t="s">
        <v>45</v>
      </c>
      <c r="C30" s="30" t="s">
        <v>37</v>
      </c>
      <c r="D30" s="30" t="s">
        <v>53</v>
      </c>
      <c r="E30" s="30" t="s">
        <v>43</v>
      </c>
      <c r="F30" s="30" t="s">
        <v>27</v>
      </c>
      <c r="G30" s="30"/>
      <c r="H30" s="30" t="s">
        <v>57</v>
      </c>
      <c r="I30" s="30" t="s">
        <v>93</v>
      </c>
      <c r="J30" s="31" t="s">
        <v>94</v>
      </c>
      <c r="K30" s="30">
        <v>103</v>
      </c>
      <c r="L30" s="32">
        <v>15</v>
      </c>
      <c r="M30" s="33" t="str">
        <f>_xlfn.TEXTBEFORE(Table13[[#This Row],[Shipping Address]], ",")</f>
        <v>321 Gartenstraße</v>
      </c>
      <c r="N30" s="33" t="str">
        <f>_xlfn.TEXTBEFORE(_xlfn.TEXTAFTER(Table13[[#This Row],[Shipping Address]], ", "), ",")</f>
        <v>Dresden</v>
      </c>
      <c r="O30" s="34" t="str">
        <f>_xlfn.TEXTAFTER(Table13[[#This Row],[Shipping Address]], ", ", 2)</f>
        <v>01067</v>
      </c>
      <c r="P30" s="35" t="e" vm="6">
        <v>#VALUE!</v>
      </c>
      <c r="Q30" s="35" t="s">
        <v>175</v>
      </c>
      <c r="R30" s="36">
        <v>290</v>
      </c>
      <c r="S30" s="37">
        <f>Table13[[#This Row],[Unit Price (USD)]]*Table13[[#This Row],[Units Sold]]*(100-Table13[[#This Row],[Discount (%)]])</f>
        <v>2538950</v>
      </c>
      <c r="T30" s="34">
        <f>IF(ISNUMBER(SEARCH("m/s",Table13[[#This Row],[Min Speed]])),--_xlfn.TEXTBEFORE(Table13[[#This Row],[Min Speed]]," "),IF(ISNUMBER(SEARCH("cycles/min",Table13[[#This Row],[Min Speed]])),--_xlfn.TEXTBEFORE(Table13[[#This Row],[Min Speed]]," ")/60,IF(ISNUMBER(SEARCH("cups/hour",Table13[[#This Row],[Min Speed]])),--_xlfn.TEXTBEFORE(Table13[[#This Row],[Min Speed]]," ")/3600,"")))</f>
        <v>3.3333333333333333E-2</v>
      </c>
      <c r="U30" s="34" t="str">
        <f>IF(ISNUMBER(SEARCH("m/s",Table13[[#This Row],[Max Speed]])),--_xlfn.TEXTBEFORE(Table13[[#This Row],[Max Speed]]," "),IF(ISNUMBER(SEARCH("cycles/min",Table13[[#This Row],[Max Speed]])),--_xlfn.TEXTBEFORE(Table13[[#This Row],[Max Speed]]," ")/60,IF(ISNUMBER(SEARCH("cups/hour",Table13[[#This Row],[Max Speed]])),--_xlfn.TEXTBEFORE(Table13[[#This Row],[Max Speed]]," ")/3600,"")))</f>
        <v/>
      </c>
      <c r="V30" s="34" t="str">
        <f>IF(AND(Table13[[#This Row],[Min Speed (m/s)]]&lt;&gt;"",Table13[[#This Row],[Max Speed (m/s)]]&lt;&gt;""),TEXT(Table13[[#This Row],[Min Speed (m/s)]],"0.00")&amp;" - "&amp;TEXT(Table13[[#This Row],[Max Speed (m/s)]],"0.00"),"")</f>
        <v/>
      </c>
      <c r="W30" s="34" t="str">
        <f>CONCATENATE(Table13[[#This Row],[Rep First Name]]," ",Table13[[#This Row],[Rep Last Name]])</f>
        <v>Jordan Lee</v>
      </c>
    </row>
    <row r="31" spans="1:23">
      <c r="A31" s="29">
        <v>30</v>
      </c>
      <c r="B31" s="30" t="s">
        <v>23</v>
      </c>
      <c r="C31" s="30" t="s">
        <v>14</v>
      </c>
      <c r="D31" s="30" t="s">
        <v>50</v>
      </c>
      <c r="E31" s="30" t="s">
        <v>43</v>
      </c>
      <c r="F31" s="30"/>
      <c r="G31" s="30" t="s">
        <v>47</v>
      </c>
      <c r="H31" s="30" t="s">
        <v>19</v>
      </c>
      <c r="I31" s="30" t="s">
        <v>95</v>
      </c>
      <c r="J31" s="31" t="s">
        <v>88</v>
      </c>
      <c r="K31" s="30">
        <v>44</v>
      </c>
      <c r="L31" s="32">
        <v>10</v>
      </c>
      <c r="M31" s="33" t="str">
        <f>_xlfn.TEXTBEFORE(Table13[[#This Row],[Shipping Address]], ",")</f>
        <v>123 Rue de la Paix</v>
      </c>
      <c r="N31" s="33" t="str">
        <f>_xlfn.TEXTBEFORE(_xlfn.TEXTAFTER(Table13[[#This Row],[Shipping Address]], ", "), ",")</f>
        <v>Paris</v>
      </c>
      <c r="O31" s="34" t="str">
        <f>_xlfn.TEXTAFTER(Table13[[#This Row],[Shipping Address]], ", ", 2)</f>
        <v>75002</v>
      </c>
      <c r="P31" s="35" t="e" vm="7">
        <v>#VALUE!</v>
      </c>
      <c r="Q31" s="35" t="s">
        <v>175</v>
      </c>
      <c r="R31" s="36">
        <v>144</v>
      </c>
      <c r="S31" s="37">
        <f>Table13[[#This Row],[Unit Price (USD)]]*Table13[[#This Row],[Units Sold]]*(100-Table13[[#This Row],[Discount (%)]])</f>
        <v>570240</v>
      </c>
      <c r="T31" s="34" t="str">
        <f>IF(ISNUMBER(SEARCH("m/s",Table13[[#This Row],[Min Speed]])),--_xlfn.TEXTBEFORE(Table13[[#This Row],[Min Speed]]," "),IF(ISNUMBER(SEARCH("cycles/min",Table13[[#This Row],[Min Speed]])),--_xlfn.TEXTBEFORE(Table13[[#This Row],[Min Speed]]," ")/60,IF(ISNUMBER(SEARCH("cups/hour",Table13[[#This Row],[Min Speed]])),--_xlfn.TEXTBEFORE(Table13[[#This Row],[Min Speed]]," ")/3600,"")))</f>
        <v/>
      </c>
      <c r="U31" s="34">
        <f>IF(ISNUMBER(SEARCH("m/s",Table13[[#This Row],[Max Speed]])),--_xlfn.TEXTBEFORE(Table13[[#This Row],[Max Speed]]," "),IF(ISNUMBER(SEARCH("cycles/min",Table13[[#This Row],[Max Speed]])),--_xlfn.TEXTBEFORE(Table13[[#This Row],[Max Speed]]," ")/60,IF(ISNUMBER(SEARCH("cups/hour",Table13[[#This Row],[Max Speed]])),--_xlfn.TEXTBEFORE(Table13[[#This Row],[Max Speed]]," ")/3600,"")))</f>
        <v>8.3333333333333329E-2</v>
      </c>
      <c r="V31" s="34" t="str">
        <f>IF(AND(Table13[[#This Row],[Min Speed (m/s)]]&lt;&gt;"",Table13[[#This Row],[Max Speed (m/s)]]&lt;&gt;""),TEXT(Table13[[#This Row],[Min Speed (m/s)]],"0.00")&amp;" - "&amp;TEXT(Table13[[#This Row],[Max Speed (m/s)]],"0.00"),"")</f>
        <v/>
      </c>
      <c r="W31" s="34" t="str">
        <f>CONCATENATE(Table13[[#This Row],[Rep First Name]]," ",Table13[[#This Row],[Rep Last Name]])</f>
        <v>Taylor Davis</v>
      </c>
    </row>
    <row r="32" spans="1:23">
      <c r="A32" s="29">
        <v>31</v>
      </c>
      <c r="B32" s="30" t="s">
        <v>67</v>
      </c>
      <c r="C32" s="30" t="s">
        <v>56</v>
      </c>
      <c r="D32" s="30" t="s">
        <v>15</v>
      </c>
      <c r="E32" s="30" t="s">
        <v>16</v>
      </c>
      <c r="F32" s="30" t="s">
        <v>27</v>
      </c>
      <c r="G32" s="30" t="s">
        <v>18</v>
      </c>
      <c r="H32" s="30" t="s">
        <v>57</v>
      </c>
      <c r="I32" s="30" t="s">
        <v>97</v>
      </c>
      <c r="J32" s="31" t="s">
        <v>90</v>
      </c>
      <c r="K32" s="30">
        <v>233</v>
      </c>
      <c r="L32" s="32">
        <v>10</v>
      </c>
      <c r="M32" s="33" t="str">
        <f>_xlfn.TEXTBEFORE(Table13[[#This Row],[Shipping Address]], ",")</f>
        <v>456 Boulevard Saint-Germain</v>
      </c>
      <c r="N32" s="33" t="str">
        <f>_xlfn.TEXTBEFORE(_xlfn.TEXTAFTER(Table13[[#This Row],[Shipping Address]], ", "), ",")</f>
        <v>Lyon</v>
      </c>
      <c r="O32" s="34" t="str">
        <f>_xlfn.TEXTAFTER(Table13[[#This Row],[Shipping Address]], ", ", 2)</f>
        <v>75006</v>
      </c>
      <c r="P32" s="35" t="e" vm="7">
        <v>#VALUE!</v>
      </c>
      <c r="Q32" s="35" t="s">
        <v>175</v>
      </c>
      <c r="R32" s="36">
        <v>193</v>
      </c>
      <c r="S32" s="37">
        <f>Table13[[#This Row],[Unit Price (USD)]]*Table13[[#This Row],[Units Sold]]*(100-Table13[[#This Row],[Discount (%)]])</f>
        <v>4047210</v>
      </c>
      <c r="T32" s="34">
        <f>IF(ISNUMBER(SEARCH("m/s",Table13[[#This Row],[Min Speed]])),--_xlfn.TEXTBEFORE(Table13[[#This Row],[Min Speed]]," "),IF(ISNUMBER(SEARCH("cycles/min",Table13[[#This Row],[Min Speed]])),--_xlfn.TEXTBEFORE(Table13[[#This Row],[Min Speed]]," ")/60,IF(ISNUMBER(SEARCH("cups/hour",Table13[[#This Row],[Min Speed]])),--_xlfn.TEXTBEFORE(Table13[[#This Row],[Min Speed]]," ")/3600,"")))</f>
        <v>3.3333333333333333E-2</v>
      </c>
      <c r="U32" s="34">
        <f>IF(ISNUMBER(SEARCH("m/s",Table13[[#This Row],[Max Speed]])),--_xlfn.TEXTBEFORE(Table13[[#This Row],[Max Speed]]," "),IF(ISNUMBER(SEARCH("cycles/min",Table13[[#This Row],[Max Speed]])),--_xlfn.TEXTBEFORE(Table13[[#This Row],[Max Speed]]," ")/60,IF(ISNUMBER(SEARCH("cups/hour",Table13[[#This Row],[Max Speed]])),--_xlfn.TEXTBEFORE(Table13[[#This Row],[Max Speed]]," ")/3600,"")))</f>
        <v>4.1666666666666666E-3</v>
      </c>
      <c r="V32" s="34" t="str">
        <f>IF(AND(Table13[[#This Row],[Min Speed (m/s)]]&lt;&gt;"",Table13[[#This Row],[Max Speed (m/s)]]&lt;&gt;""),TEXT(Table13[[#This Row],[Min Speed (m/s)]],"0.00")&amp;" - "&amp;TEXT(Table13[[#This Row],[Max Speed (m/s)]],"0.00"),"")</f>
        <v>0.03 - 0.00</v>
      </c>
      <c r="W32" s="34" t="str">
        <f>CONCATENATE(Table13[[#This Row],[Rep First Name]]," ",Table13[[#This Row],[Rep Last Name]])</f>
        <v>Morgan Johnson</v>
      </c>
    </row>
    <row r="33" spans="1:23">
      <c r="A33" s="29">
        <v>32</v>
      </c>
      <c r="B33" s="30" t="s">
        <v>13</v>
      </c>
      <c r="C33" s="30" t="s">
        <v>24</v>
      </c>
      <c r="D33" s="30" t="s">
        <v>46</v>
      </c>
      <c r="E33" s="30" t="s">
        <v>43</v>
      </c>
      <c r="F33" s="30" t="s">
        <v>27</v>
      </c>
      <c r="G33" s="30" t="s">
        <v>28</v>
      </c>
      <c r="H33" s="38" t="s">
        <v>184</v>
      </c>
      <c r="I33" s="30" t="s">
        <v>98</v>
      </c>
      <c r="J33" s="31" t="s">
        <v>92</v>
      </c>
      <c r="K33" s="30">
        <v>32</v>
      </c>
      <c r="L33" s="32">
        <v>5</v>
      </c>
      <c r="M33" s="33" t="str">
        <f>_xlfn.TEXTBEFORE(Table13[[#This Row],[Shipping Address]], ",")</f>
        <v>789 Avenue des Champs-Élysées</v>
      </c>
      <c r="N33" s="33" t="str">
        <f>_xlfn.TEXTBEFORE(_xlfn.TEXTAFTER(Table13[[#This Row],[Shipping Address]], ", "), ",")</f>
        <v>Marseille</v>
      </c>
      <c r="O33" s="34" t="str">
        <f>_xlfn.TEXTAFTER(Table13[[#This Row],[Shipping Address]], ", ", 2)</f>
        <v>75008</v>
      </c>
      <c r="P33" s="35" t="e" vm="7">
        <v>#VALUE!</v>
      </c>
      <c r="Q33" s="35" t="s">
        <v>175</v>
      </c>
      <c r="R33" s="36">
        <v>240</v>
      </c>
      <c r="S33" s="37">
        <f>Table13[[#This Row],[Unit Price (USD)]]*Table13[[#This Row],[Units Sold]]*(100-Table13[[#This Row],[Discount (%)]])</f>
        <v>729600</v>
      </c>
      <c r="T33" s="34">
        <f>IF(ISNUMBER(SEARCH("m/s",Table13[[#This Row],[Min Speed]])),--_xlfn.TEXTBEFORE(Table13[[#This Row],[Min Speed]]," "),IF(ISNUMBER(SEARCH("cycles/min",Table13[[#This Row],[Min Speed]])),--_xlfn.TEXTBEFORE(Table13[[#This Row],[Min Speed]]," ")/60,IF(ISNUMBER(SEARCH("cups/hour",Table13[[#This Row],[Min Speed]])),--_xlfn.TEXTBEFORE(Table13[[#This Row],[Min Speed]]," ")/3600,"")))</f>
        <v>3.3333333333333333E-2</v>
      </c>
      <c r="U33" s="34">
        <f>IF(ISNUMBER(SEARCH("m/s",Table13[[#This Row],[Max Speed]])),--_xlfn.TEXTBEFORE(Table13[[#This Row],[Max Speed]]," "),IF(ISNUMBER(SEARCH("cycles/min",Table13[[#This Row],[Max Speed]])),--_xlfn.TEXTBEFORE(Table13[[#This Row],[Max Speed]]," ")/60,IF(ISNUMBER(SEARCH("cups/hour",Table13[[#This Row],[Max Speed]])),--_xlfn.TEXTBEFORE(Table13[[#This Row],[Max Speed]]," ")/3600,"")))</f>
        <v>3</v>
      </c>
      <c r="V33" s="34" t="str">
        <f>IF(AND(Table13[[#This Row],[Min Speed (m/s)]]&lt;&gt;"",Table13[[#This Row],[Max Speed (m/s)]]&lt;&gt;""),TEXT(Table13[[#This Row],[Min Speed (m/s)]],"0.00")&amp;" - "&amp;TEXT(Table13[[#This Row],[Max Speed (m/s)]],"0.00"),"")</f>
        <v>0.03 - 3.00</v>
      </c>
      <c r="W33" s="34" t="str">
        <f>CONCATENATE(Table13[[#This Row],[Rep First Name]]," ",Table13[[#This Row],[Rep Last Name]])</f>
        <v>Jamie Smith</v>
      </c>
    </row>
    <row r="34" spans="1:23">
      <c r="A34" s="29">
        <v>33</v>
      </c>
      <c r="B34" s="30" t="s">
        <v>13</v>
      </c>
      <c r="C34" s="30" t="s">
        <v>24</v>
      </c>
      <c r="D34" s="30" t="s">
        <v>46</v>
      </c>
      <c r="E34" s="30" t="s">
        <v>26</v>
      </c>
      <c r="F34" s="30" t="s">
        <v>27</v>
      </c>
      <c r="G34" s="30" t="s">
        <v>47</v>
      </c>
      <c r="H34" s="38" t="s">
        <v>184</v>
      </c>
      <c r="I34" s="30" t="s">
        <v>99</v>
      </c>
      <c r="J34" s="31" t="s">
        <v>94</v>
      </c>
      <c r="K34" s="30">
        <v>21</v>
      </c>
      <c r="L34" s="32">
        <v>10</v>
      </c>
      <c r="M34" s="33" t="str">
        <f>_xlfn.TEXTBEFORE(Table13[[#This Row],[Shipping Address]], ",")</f>
        <v>321 Rue du Faubourg</v>
      </c>
      <c r="N34" s="33" t="str">
        <f>_xlfn.TEXTBEFORE(_xlfn.TEXTAFTER(Table13[[#This Row],[Shipping Address]], ", "), ",")</f>
        <v>Toulouse</v>
      </c>
      <c r="O34" s="34" t="str">
        <f>_xlfn.TEXTAFTER(Table13[[#This Row],[Shipping Address]], ", ", 2)</f>
        <v>75010</v>
      </c>
      <c r="P34" s="35" t="e" vm="7">
        <v>#VALUE!</v>
      </c>
      <c r="Q34" s="35" t="s">
        <v>175</v>
      </c>
      <c r="R34" s="36">
        <v>290</v>
      </c>
      <c r="S34" s="37">
        <f>Table13[[#This Row],[Unit Price (USD)]]*Table13[[#This Row],[Units Sold]]*(100-Table13[[#This Row],[Discount (%)]])</f>
        <v>548100</v>
      </c>
      <c r="T34" s="34">
        <f>IF(ISNUMBER(SEARCH("m/s",Table13[[#This Row],[Min Speed]])),--_xlfn.TEXTBEFORE(Table13[[#This Row],[Min Speed]]," "),IF(ISNUMBER(SEARCH("cycles/min",Table13[[#This Row],[Min Speed]])),--_xlfn.TEXTBEFORE(Table13[[#This Row],[Min Speed]]," ")/60,IF(ISNUMBER(SEARCH("cups/hour",Table13[[#This Row],[Min Speed]])),--_xlfn.TEXTBEFORE(Table13[[#This Row],[Min Speed]]," ")/3600,"")))</f>
        <v>3.3333333333333333E-2</v>
      </c>
      <c r="U34" s="34">
        <f>IF(ISNUMBER(SEARCH("m/s",Table13[[#This Row],[Max Speed]])),--_xlfn.TEXTBEFORE(Table13[[#This Row],[Max Speed]]," "),IF(ISNUMBER(SEARCH("cycles/min",Table13[[#This Row],[Max Speed]])),--_xlfn.TEXTBEFORE(Table13[[#This Row],[Max Speed]]," ")/60,IF(ISNUMBER(SEARCH("cups/hour",Table13[[#This Row],[Max Speed]])),--_xlfn.TEXTBEFORE(Table13[[#This Row],[Max Speed]]," ")/3600,"")))</f>
        <v>8.3333333333333329E-2</v>
      </c>
      <c r="V34" s="34" t="str">
        <f>IF(AND(Table13[[#This Row],[Min Speed (m/s)]]&lt;&gt;"",Table13[[#This Row],[Max Speed (m/s)]]&lt;&gt;""),TEXT(Table13[[#This Row],[Min Speed (m/s)]],"0.00")&amp;" - "&amp;TEXT(Table13[[#This Row],[Max Speed (m/s)]],"0.00"),"")</f>
        <v>0.03 - 0.08</v>
      </c>
      <c r="W34" s="34" t="str">
        <f>CONCATENATE(Table13[[#This Row],[Rep First Name]]," ",Table13[[#This Row],[Rep Last Name]])</f>
        <v>Jamie Smith</v>
      </c>
    </row>
    <row r="35" spans="1:23">
      <c r="A35" s="29">
        <v>34</v>
      </c>
      <c r="B35" s="30" t="s">
        <v>45</v>
      </c>
      <c r="C35" s="30" t="s">
        <v>23</v>
      </c>
      <c r="D35" s="30" t="s">
        <v>15</v>
      </c>
      <c r="E35" s="30" t="s">
        <v>16</v>
      </c>
      <c r="F35" s="30"/>
      <c r="G35" s="30" t="s">
        <v>47</v>
      </c>
      <c r="H35" s="30" t="s">
        <v>57</v>
      </c>
      <c r="I35" s="30" t="s">
        <v>100</v>
      </c>
      <c r="J35" s="31" t="s">
        <v>102</v>
      </c>
      <c r="K35" s="30">
        <v>206</v>
      </c>
      <c r="L35" s="32">
        <v>15</v>
      </c>
      <c r="M35" s="33" t="str">
        <f>_xlfn.TEXTBEFORE(Table13[[#This Row],[Shipping Address]], ",")</f>
        <v>123 Chang'an Avenue</v>
      </c>
      <c r="N35" s="33" t="str">
        <f>_xlfn.TEXTBEFORE(_xlfn.TEXTAFTER(Table13[[#This Row],[Shipping Address]], ", "), ",")</f>
        <v>Beijing</v>
      </c>
      <c r="O35" s="34" t="str">
        <f>_xlfn.TEXTAFTER(Table13[[#This Row],[Shipping Address]], ", ", 2)</f>
        <v>100001</v>
      </c>
      <c r="P35" s="35" t="e" vm="8">
        <v>#VALUE!</v>
      </c>
      <c r="Q35" s="35" t="s">
        <v>176</v>
      </c>
      <c r="R35" s="36">
        <v>148</v>
      </c>
      <c r="S35" s="37">
        <f>Table13[[#This Row],[Unit Price (USD)]]*Table13[[#This Row],[Units Sold]]*(100-Table13[[#This Row],[Discount (%)]])</f>
        <v>2591480</v>
      </c>
      <c r="T35" s="34" t="str">
        <f>IF(ISNUMBER(SEARCH("m/s",Table13[[#This Row],[Min Speed]])),--_xlfn.TEXTBEFORE(Table13[[#This Row],[Min Speed]]," "),IF(ISNUMBER(SEARCH("cycles/min",Table13[[#This Row],[Min Speed]])),--_xlfn.TEXTBEFORE(Table13[[#This Row],[Min Speed]]," ")/60,IF(ISNUMBER(SEARCH("cups/hour",Table13[[#This Row],[Min Speed]])),--_xlfn.TEXTBEFORE(Table13[[#This Row],[Min Speed]]," ")/3600,"")))</f>
        <v/>
      </c>
      <c r="U35" s="34">
        <f>IF(ISNUMBER(SEARCH("m/s",Table13[[#This Row],[Max Speed]])),--_xlfn.TEXTBEFORE(Table13[[#This Row],[Max Speed]]," "),IF(ISNUMBER(SEARCH("cycles/min",Table13[[#This Row],[Max Speed]])),--_xlfn.TEXTBEFORE(Table13[[#This Row],[Max Speed]]," ")/60,IF(ISNUMBER(SEARCH("cups/hour",Table13[[#This Row],[Max Speed]])),--_xlfn.TEXTBEFORE(Table13[[#This Row],[Max Speed]]," ")/3600,"")))</f>
        <v>8.3333333333333329E-2</v>
      </c>
      <c r="V35" s="34" t="str">
        <f>IF(AND(Table13[[#This Row],[Min Speed (m/s)]]&lt;&gt;"",Table13[[#This Row],[Max Speed (m/s)]]&lt;&gt;""),TEXT(Table13[[#This Row],[Min Speed (m/s)]],"0.00")&amp;" - "&amp;TEXT(Table13[[#This Row],[Max Speed (m/s)]],"0.00"),"")</f>
        <v/>
      </c>
      <c r="W35" s="34" t="str">
        <f>CONCATENATE(Table13[[#This Row],[Rep First Name]]," ",Table13[[#This Row],[Rep Last Name]])</f>
        <v>Jordan Taylor</v>
      </c>
    </row>
    <row r="36" spans="1:23">
      <c r="A36" s="29">
        <v>35</v>
      </c>
      <c r="B36" s="30" t="s">
        <v>45</v>
      </c>
      <c r="C36" s="30" t="s">
        <v>23</v>
      </c>
      <c r="D36" s="30" t="s">
        <v>50</v>
      </c>
      <c r="E36" s="30" t="s">
        <v>26</v>
      </c>
      <c r="F36" s="30"/>
      <c r="G36" s="30"/>
      <c r="H36" s="30" t="s">
        <v>57</v>
      </c>
      <c r="I36" s="30" t="s">
        <v>103</v>
      </c>
      <c r="J36" s="31" t="s">
        <v>104</v>
      </c>
      <c r="K36" s="30">
        <v>192</v>
      </c>
      <c r="L36" s="32">
        <v>10</v>
      </c>
      <c r="M36" s="33" t="str">
        <f>_xlfn.TEXTBEFORE(Table13[[#This Row],[Shipping Address]], ",")</f>
        <v>456 Wangfujing Street</v>
      </c>
      <c r="N36" s="33" t="str">
        <f>_xlfn.TEXTBEFORE(_xlfn.TEXTAFTER(Table13[[#This Row],[Shipping Address]], ", "), ",")</f>
        <v>Shanghai</v>
      </c>
      <c r="O36" s="34" t="str">
        <f>_xlfn.TEXTAFTER(Table13[[#This Row],[Shipping Address]], ", ", 2)</f>
        <v>100006</v>
      </c>
      <c r="P36" s="35" t="e" vm="8">
        <v>#VALUE!</v>
      </c>
      <c r="Q36" s="35" t="s">
        <v>176</v>
      </c>
      <c r="R36" s="36">
        <v>198</v>
      </c>
      <c r="S36" s="37">
        <f>Table13[[#This Row],[Unit Price (USD)]]*Table13[[#This Row],[Units Sold]]*(100-Table13[[#This Row],[Discount (%)]])</f>
        <v>3421440</v>
      </c>
      <c r="T36" s="34" t="str">
        <f>IF(ISNUMBER(SEARCH("m/s",Table13[[#This Row],[Min Speed]])),--_xlfn.TEXTBEFORE(Table13[[#This Row],[Min Speed]]," "),IF(ISNUMBER(SEARCH("cycles/min",Table13[[#This Row],[Min Speed]])),--_xlfn.TEXTBEFORE(Table13[[#This Row],[Min Speed]]," ")/60,IF(ISNUMBER(SEARCH("cups/hour",Table13[[#This Row],[Min Speed]])),--_xlfn.TEXTBEFORE(Table13[[#This Row],[Min Speed]]," ")/3600,"")))</f>
        <v/>
      </c>
      <c r="U36" s="34" t="str">
        <f>IF(ISNUMBER(SEARCH("m/s",Table13[[#This Row],[Max Speed]])),--_xlfn.TEXTBEFORE(Table13[[#This Row],[Max Speed]]," "),IF(ISNUMBER(SEARCH("cycles/min",Table13[[#This Row],[Max Speed]])),--_xlfn.TEXTBEFORE(Table13[[#This Row],[Max Speed]]," ")/60,IF(ISNUMBER(SEARCH("cups/hour",Table13[[#This Row],[Max Speed]])),--_xlfn.TEXTBEFORE(Table13[[#This Row],[Max Speed]]," ")/3600,"")))</f>
        <v/>
      </c>
      <c r="V36" s="34" t="str">
        <f>IF(AND(Table13[[#This Row],[Min Speed (m/s)]]&lt;&gt;"",Table13[[#This Row],[Max Speed (m/s)]]&lt;&gt;""),TEXT(Table13[[#This Row],[Min Speed (m/s)]],"0.00")&amp;" - "&amp;TEXT(Table13[[#This Row],[Max Speed (m/s)]],"0.00"),"")</f>
        <v/>
      </c>
      <c r="W36" s="34" t="str">
        <f>CONCATENATE(Table13[[#This Row],[Rep First Name]]," ",Table13[[#This Row],[Rep Last Name]])</f>
        <v>Jordan Taylor</v>
      </c>
    </row>
    <row r="37" spans="1:23">
      <c r="A37" s="29">
        <v>36</v>
      </c>
      <c r="B37" s="30" t="s">
        <v>67</v>
      </c>
      <c r="C37" s="30" t="s">
        <v>14</v>
      </c>
      <c r="D37" s="30" t="s">
        <v>38</v>
      </c>
      <c r="E37" s="30" t="s">
        <v>39</v>
      </c>
      <c r="F37" s="30"/>
      <c r="G37" s="30" t="s">
        <v>28</v>
      </c>
      <c r="H37" s="30" t="s">
        <v>19</v>
      </c>
      <c r="I37" s="30" t="s">
        <v>105</v>
      </c>
      <c r="J37" s="31" t="s">
        <v>106</v>
      </c>
      <c r="K37" s="30">
        <v>229</v>
      </c>
      <c r="L37" s="32">
        <v>5</v>
      </c>
      <c r="M37" s="33" t="str">
        <f>_xlfn.TEXTBEFORE(Table13[[#This Row],[Shipping Address]], ",")</f>
        <v>789 Nanjing Road</v>
      </c>
      <c r="N37" s="33" t="str">
        <f>_xlfn.TEXTBEFORE(_xlfn.TEXTAFTER(Table13[[#This Row],[Shipping Address]], ", "), ",")</f>
        <v>Shenzhen</v>
      </c>
      <c r="O37" s="34" t="str">
        <f>_xlfn.TEXTAFTER(Table13[[#This Row],[Shipping Address]], ", ", 2)</f>
        <v>200001</v>
      </c>
      <c r="P37" s="35" t="e" vm="8">
        <v>#VALUE!</v>
      </c>
      <c r="Q37" s="35" t="s">
        <v>176</v>
      </c>
      <c r="R37" s="36">
        <v>248</v>
      </c>
      <c r="S37" s="37">
        <f>Table13[[#This Row],[Unit Price (USD)]]*Table13[[#This Row],[Units Sold]]*(100-Table13[[#This Row],[Discount (%)]])</f>
        <v>5395240</v>
      </c>
      <c r="T37" s="34" t="str">
        <f>IF(ISNUMBER(SEARCH("m/s",Table13[[#This Row],[Min Speed]])),--_xlfn.TEXTBEFORE(Table13[[#This Row],[Min Speed]]," "),IF(ISNUMBER(SEARCH("cycles/min",Table13[[#This Row],[Min Speed]])),--_xlfn.TEXTBEFORE(Table13[[#This Row],[Min Speed]]," ")/60,IF(ISNUMBER(SEARCH("cups/hour",Table13[[#This Row],[Min Speed]])),--_xlfn.TEXTBEFORE(Table13[[#This Row],[Min Speed]]," ")/3600,"")))</f>
        <v/>
      </c>
      <c r="U37" s="34">
        <f>IF(ISNUMBER(SEARCH("m/s",Table13[[#This Row],[Max Speed]])),--_xlfn.TEXTBEFORE(Table13[[#This Row],[Max Speed]]," "),IF(ISNUMBER(SEARCH("cycles/min",Table13[[#This Row],[Max Speed]])),--_xlfn.TEXTBEFORE(Table13[[#This Row],[Max Speed]]," ")/60,IF(ISNUMBER(SEARCH("cups/hour",Table13[[#This Row],[Max Speed]])),--_xlfn.TEXTBEFORE(Table13[[#This Row],[Max Speed]]," ")/3600,"")))</f>
        <v>3</v>
      </c>
      <c r="V37" s="34" t="str">
        <f>IF(AND(Table13[[#This Row],[Min Speed (m/s)]]&lt;&gt;"",Table13[[#This Row],[Max Speed (m/s)]]&lt;&gt;""),TEXT(Table13[[#This Row],[Min Speed (m/s)]],"0.00")&amp;" - "&amp;TEXT(Table13[[#This Row],[Max Speed (m/s)]],"0.00"),"")</f>
        <v/>
      </c>
      <c r="W37" s="34" t="str">
        <f>CONCATENATE(Table13[[#This Row],[Rep First Name]]," ",Table13[[#This Row],[Rep Last Name]])</f>
        <v>Morgan Davis</v>
      </c>
    </row>
    <row r="38" spans="1:23">
      <c r="A38" s="29">
        <v>37</v>
      </c>
      <c r="B38" s="30" t="s">
        <v>45</v>
      </c>
      <c r="C38" s="30" t="s">
        <v>23</v>
      </c>
      <c r="D38" s="30" t="s">
        <v>38</v>
      </c>
      <c r="E38" s="30" t="s">
        <v>26</v>
      </c>
      <c r="F38" s="30" t="s">
        <v>27</v>
      </c>
      <c r="G38" s="30" t="s">
        <v>18</v>
      </c>
      <c r="H38" s="30" t="s">
        <v>57</v>
      </c>
      <c r="I38" s="30" t="s">
        <v>105</v>
      </c>
      <c r="J38" s="31" t="s">
        <v>106</v>
      </c>
      <c r="K38" s="30">
        <v>164</v>
      </c>
      <c r="L38" s="32">
        <v>5</v>
      </c>
      <c r="M38" s="33" t="str">
        <f>_xlfn.TEXTBEFORE(Table13[[#This Row],[Shipping Address]], ",")</f>
        <v>789 Nanjing Road</v>
      </c>
      <c r="N38" s="33" t="str">
        <f>_xlfn.TEXTBEFORE(_xlfn.TEXTAFTER(Table13[[#This Row],[Shipping Address]], ", "), ",")</f>
        <v>Shenzhen</v>
      </c>
      <c r="O38" s="34" t="str">
        <f>_xlfn.TEXTAFTER(Table13[[#This Row],[Shipping Address]], ", ", 2)</f>
        <v>200001</v>
      </c>
      <c r="P38" s="35" t="e" vm="8">
        <v>#VALUE!</v>
      </c>
      <c r="Q38" s="35" t="s">
        <v>176</v>
      </c>
      <c r="R38" s="36">
        <v>248</v>
      </c>
      <c r="S38" s="37">
        <f>Table13[[#This Row],[Unit Price (USD)]]*Table13[[#This Row],[Units Sold]]*(100-Table13[[#This Row],[Discount (%)]])</f>
        <v>3863840</v>
      </c>
      <c r="T38" s="34">
        <f>IF(ISNUMBER(SEARCH("m/s",Table13[[#This Row],[Min Speed]])),--_xlfn.TEXTBEFORE(Table13[[#This Row],[Min Speed]]," "),IF(ISNUMBER(SEARCH("cycles/min",Table13[[#This Row],[Min Speed]])),--_xlfn.TEXTBEFORE(Table13[[#This Row],[Min Speed]]," ")/60,IF(ISNUMBER(SEARCH("cups/hour",Table13[[#This Row],[Min Speed]])),--_xlfn.TEXTBEFORE(Table13[[#This Row],[Min Speed]]," ")/3600,"")))</f>
        <v>3.3333333333333333E-2</v>
      </c>
      <c r="U38" s="34">
        <f>IF(ISNUMBER(SEARCH("m/s",Table13[[#This Row],[Max Speed]])),--_xlfn.TEXTBEFORE(Table13[[#This Row],[Max Speed]]," "),IF(ISNUMBER(SEARCH("cycles/min",Table13[[#This Row],[Max Speed]])),--_xlfn.TEXTBEFORE(Table13[[#This Row],[Max Speed]]," ")/60,IF(ISNUMBER(SEARCH("cups/hour",Table13[[#This Row],[Max Speed]])),--_xlfn.TEXTBEFORE(Table13[[#This Row],[Max Speed]]," ")/3600,"")))</f>
        <v>4.1666666666666666E-3</v>
      </c>
      <c r="V38" s="34" t="str">
        <f>IF(AND(Table13[[#This Row],[Min Speed (m/s)]]&lt;&gt;"",Table13[[#This Row],[Max Speed (m/s)]]&lt;&gt;""),TEXT(Table13[[#This Row],[Min Speed (m/s)]],"0.00")&amp;" - "&amp;TEXT(Table13[[#This Row],[Max Speed (m/s)]],"0.00"),"")</f>
        <v>0.03 - 0.00</v>
      </c>
      <c r="W38" s="34" t="str">
        <f>CONCATENATE(Table13[[#This Row],[Rep First Name]]," ",Table13[[#This Row],[Rep Last Name]])</f>
        <v>Jordan Taylor</v>
      </c>
    </row>
    <row r="39" spans="1:23">
      <c r="A39" s="29">
        <v>38</v>
      </c>
      <c r="B39" s="30" t="s">
        <v>13</v>
      </c>
      <c r="C39" s="30" t="s">
        <v>24</v>
      </c>
      <c r="D39" s="30" t="s">
        <v>34</v>
      </c>
      <c r="E39" s="30" t="s">
        <v>39</v>
      </c>
      <c r="F39" s="30"/>
      <c r="G39" s="30"/>
      <c r="H39" s="38" t="s">
        <v>184</v>
      </c>
      <c r="I39" s="30" t="s">
        <v>107</v>
      </c>
      <c r="J39" s="31" t="s">
        <v>108</v>
      </c>
      <c r="K39" s="30">
        <v>131</v>
      </c>
      <c r="L39" s="32">
        <v>5</v>
      </c>
      <c r="M39" s="33" t="str">
        <f>_xlfn.TEXTBEFORE(Table13[[#This Row],[Shipping Address]], ",")</f>
        <v>321 Huaihai Road</v>
      </c>
      <c r="N39" s="33" t="str">
        <f>_xlfn.TEXTBEFORE(_xlfn.TEXTAFTER(Table13[[#This Row],[Shipping Address]], ", "), ",")</f>
        <v>Guangzhou</v>
      </c>
      <c r="O39" s="34" t="str">
        <f>_xlfn.TEXTAFTER(Table13[[#This Row],[Shipping Address]], ", ", 2)</f>
        <v>200020</v>
      </c>
      <c r="P39" s="35" t="e" vm="8">
        <v>#VALUE!</v>
      </c>
      <c r="Q39" s="35" t="s">
        <v>176</v>
      </c>
      <c r="R39" s="36">
        <v>284</v>
      </c>
      <c r="S39" s="37">
        <f>Table13[[#This Row],[Unit Price (USD)]]*Table13[[#This Row],[Units Sold]]*(100-Table13[[#This Row],[Discount (%)]])</f>
        <v>3534380</v>
      </c>
      <c r="T39" s="34" t="str">
        <f>IF(ISNUMBER(SEARCH("m/s",Table13[[#This Row],[Min Speed]])),--_xlfn.TEXTBEFORE(Table13[[#This Row],[Min Speed]]," "),IF(ISNUMBER(SEARCH("cycles/min",Table13[[#This Row],[Min Speed]])),--_xlfn.TEXTBEFORE(Table13[[#This Row],[Min Speed]]," ")/60,IF(ISNUMBER(SEARCH("cups/hour",Table13[[#This Row],[Min Speed]])),--_xlfn.TEXTBEFORE(Table13[[#This Row],[Min Speed]]," ")/3600,"")))</f>
        <v/>
      </c>
      <c r="U39" s="34" t="str">
        <f>IF(ISNUMBER(SEARCH("m/s",Table13[[#This Row],[Max Speed]])),--_xlfn.TEXTBEFORE(Table13[[#This Row],[Max Speed]]," "),IF(ISNUMBER(SEARCH("cycles/min",Table13[[#This Row],[Max Speed]])),--_xlfn.TEXTBEFORE(Table13[[#This Row],[Max Speed]]," ")/60,IF(ISNUMBER(SEARCH("cups/hour",Table13[[#This Row],[Max Speed]])),--_xlfn.TEXTBEFORE(Table13[[#This Row],[Max Speed]]," ")/3600,"")))</f>
        <v/>
      </c>
      <c r="V39" s="34" t="str">
        <f>IF(AND(Table13[[#This Row],[Min Speed (m/s)]]&lt;&gt;"",Table13[[#This Row],[Max Speed (m/s)]]&lt;&gt;""),TEXT(Table13[[#This Row],[Min Speed (m/s)]],"0.00")&amp;" - "&amp;TEXT(Table13[[#This Row],[Max Speed (m/s)]],"0.00"),"")</f>
        <v/>
      </c>
      <c r="W39" s="34" t="str">
        <f>CONCATENATE(Table13[[#This Row],[Rep First Name]]," ",Table13[[#This Row],[Rep Last Name]])</f>
        <v>Jamie Smith</v>
      </c>
    </row>
    <row r="40" spans="1:23">
      <c r="A40" s="29">
        <v>39</v>
      </c>
      <c r="B40" s="30" t="s">
        <v>67</v>
      </c>
      <c r="C40" s="30" t="s">
        <v>23</v>
      </c>
      <c r="D40" s="30" t="s">
        <v>15</v>
      </c>
      <c r="E40" s="30" t="s">
        <v>16</v>
      </c>
      <c r="F40" s="30" t="s">
        <v>27</v>
      </c>
      <c r="G40" s="30" t="s">
        <v>18</v>
      </c>
      <c r="H40" s="38" t="s">
        <v>184</v>
      </c>
      <c r="I40" s="30" t="s">
        <v>109</v>
      </c>
      <c r="J40" s="31" t="s">
        <v>111</v>
      </c>
      <c r="K40" s="30">
        <v>226</v>
      </c>
      <c r="L40" s="32">
        <v>15</v>
      </c>
      <c r="M40" s="33" t="str">
        <f>_xlfn.TEXTBEFORE(Table13[[#This Row],[Shipping Address]], ",")</f>
        <v>123 MG Road</v>
      </c>
      <c r="N40" s="33" t="str">
        <f>_xlfn.TEXTBEFORE(_xlfn.TEXTAFTER(Table13[[#This Row],[Shipping Address]], ", "), ",")</f>
        <v>Bangalore</v>
      </c>
      <c r="O40" s="34" t="str">
        <f>_xlfn.TEXTAFTER(Table13[[#This Row],[Shipping Address]], ", ", 2)</f>
        <v>560001</v>
      </c>
      <c r="P40" s="35" t="e" vm="9">
        <v>#VALUE!</v>
      </c>
      <c r="Q40" s="35" t="s">
        <v>176</v>
      </c>
      <c r="R40" s="36">
        <v>141</v>
      </c>
      <c r="S40" s="37">
        <f>Table13[[#This Row],[Unit Price (USD)]]*Table13[[#This Row],[Units Sold]]*(100-Table13[[#This Row],[Discount (%)]])</f>
        <v>2708610</v>
      </c>
      <c r="T40" s="34">
        <f>IF(ISNUMBER(SEARCH("m/s",Table13[[#This Row],[Min Speed]])),--_xlfn.TEXTBEFORE(Table13[[#This Row],[Min Speed]]," "),IF(ISNUMBER(SEARCH("cycles/min",Table13[[#This Row],[Min Speed]])),--_xlfn.TEXTBEFORE(Table13[[#This Row],[Min Speed]]," ")/60,IF(ISNUMBER(SEARCH("cups/hour",Table13[[#This Row],[Min Speed]])),--_xlfn.TEXTBEFORE(Table13[[#This Row],[Min Speed]]," ")/3600,"")))</f>
        <v>3.3333333333333333E-2</v>
      </c>
      <c r="U40" s="34">
        <f>IF(ISNUMBER(SEARCH("m/s",Table13[[#This Row],[Max Speed]])),--_xlfn.TEXTBEFORE(Table13[[#This Row],[Max Speed]]," "),IF(ISNUMBER(SEARCH("cycles/min",Table13[[#This Row],[Max Speed]])),--_xlfn.TEXTBEFORE(Table13[[#This Row],[Max Speed]]," ")/60,IF(ISNUMBER(SEARCH("cups/hour",Table13[[#This Row],[Max Speed]])),--_xlfn.TEXTBEFORE(Table13[[#This Row],[Max Speed]]," ")/3600,"")))</f>
        <v>4.1666666666666666E-3</v>
      </c>
      <c r="V40" s="34" t="str">
        <f>IF(AND(Table13[[#This Row],[Min Speed (m/s)]]&lt;&gt;"",Table13[[#This Row],[Max Speed (m/s)]]&lt;&gt;""),TEXT(Table13[[#This Row],[Min Speed (m/s)]],"0.00")&amp;" - "&amp;TEXT(Table13[[#This Row],[Max Speed (m/s)]],"0.00"),"")</f>
        <v>0.03 - 0.00</v>
      </c>
      <c r="W40" s="34" t="str">
        <f>CONCATENATE(Table13[[#This Row],[Rep First Name]]," ",Table13[[#This Row],[Rep Last Name]])</f>
        <v>Morgan Taylor</v>
      </c>
    </row>
    <row r="41" spans="1:23">
      <c r="A41" s="29">
        <v>40</v>
      </c>
      <c r="B41" s="30" t="s">
        <v>45</v>
      </c>
      <c r="C41" s="30" t="s">
        <v>24</v>
      </c>
      <c r="D41" s="30" t="s">
        <v>25</v>
      </c>
      <c r="E41" s="30" t="s">
        <v>43</v>
      </c>
      <c r="F41" s="30" t="s">
        <v>44</v>
      </c>
      <c r="G41" s="30"/>
      <c r="H41" s="38" t="s">
        <v>184</v>
      </c>
      <c r="I41" s="30" t="s">
        <v>112</v>
      </c>
      <c r="J41" s="31" t="s">
        <v>113</v>
      </c>
      <c r="K41" s="30">
        <v>41</v>
      </c>
      <c r="L41" s="32">
        <v>15</v>
      </c>
      <c r="M41" s="33" t="str">
        <f>_xlfn.TEXTBEFORE(Table13[[#This Row],[Shipping Address]], ",")</f>
        <v>456 Connaught Place</v>
      </c>
      <c r="N41" s="33" t="str">
        <f>_xlfn.TEXTBEFORE(_xlfn.TEXTAFTER(Table13[[#This Row],[Shipping Address]], ", "), ",")</f>
        <v>New Delhi</v>
      </c>
      <c r="O41" s="34" t="str">
        <f>_xlfn.TEXTAFTER(Table13[[#This Row],[Shipping Address]], ", ", 2)</f>
        <v>110001</v>
      </c>
      <c r="P41" s="35" t="e" vm="9">
        <v>#VALUE!</v>
      </c>
      <c r="Q41" s="35" t="s">
        <v>176</v>
      </c>
      <c r="R41" s="36">
        <v>188</v>
      </c>
      <c r="S41" s="37">
        <f>Table13[[#This Row],[Unit Price (USD)]]*Table13[[#This Row],[Units Sold]]*(100-Table13[[#This Row],[Discount (%)]])</f>
        <v>655180</v>
      </c>
      <c r="T41" s="34">
        <f>IF(ISNUMBER(SEARCH("m/s",Table13[[#This Row],[Min Speed]])),--_xlfn.TEXTBEFORE(Table13[[#This Row],[Min Speed]]," "),IF(ISNUMBER(SEARCH("cycles/min",Table13[[#This Row],[Min Speed]])),--_xlfn.TEXTBEFORE(Table13[[#This Row],[Min Speed]]," ")/60,IF(ISNUMBER(SEARCH("cups/hour",Table13[[#This Row],[Min Speed]])),--_xlfn.TEXTBEFORE(Table13[[#This Row],[Min Speed]]," ")/3600,"")))</f>
        <v>1.3888888888888889E-3</v>
      </c>
      <c r="U41" s="34" t="str">
        <f>IF(ISNUMBER(SEARCH("m/s",Table13[[#This Row],[Max Speed]])),--_xlfn.TEXTBEFORE(Table13[[#This Row],[Max Speed]]," "),IF(ISNUMBER(SEARCH("cycles/min",Table13[[#This Row],[Max Speed]])),--_xlfn.TEXTBEFORE(Table13[[#This Row],[Max Speed]]," ")/60,IF(ISNUMBER(SEARCH("cups/hour",Table13[[#This Row],[Max Speed]])),--_xlfn.TEXTBEFORE(Table13[[#This Row],[Max Speed]]," ")/3600,"")))</f>
        <v/>
      </c>
      <c r="V41" s="34" t="str">
        <f>IF(AND(Table13[[#This Row],[Min Speed (m/s)]]&lt;&gt;"",Table13[[#This Row],[Max Speed (m/s)]]&lt;&gt;""),TEXT(Table13[[#This Row],[Min Speed (m/s)]],"0.00")&amp;" - "&amp;TEXT(Table13[[#This Row],[Max Speed (m/s)]],"0.00"),"")</f>
        <v/>
      </c>
      <c r="W41" s="34" t="str">
        <f>CONCATENATE(Table13[[#This Row],[Rep First Name]]," ",Table13[[#This Row],[Rep Last Name]])</f>
        <v>Jordan Smith</v>
      </c>
    </row>
    <row r="42" spans="1:23">
      <c r="A42" s="29">
        <v>41</v>
      </c>
      <c r="B42" s="30" t="s">
        <v>67</v>
      </c>
      <c r="C42" s="30" t="s">
        <v>56</v>
      </c>
      <c r="D42" s="30" t="s">
        <v>50</v>
      </c>
      <c r="E42" s="30" t="s">
        <v>43</v>
      </c>
      <c r="F42" s="30"/>
      <c r="G42" s="30" t="s">
        <v>47</v>
      </c>
      <c r="H42" s="38" t="s">
        <v>184</v>
      </c>
      <c r="I42" s="30" t="s">
        <v>114</v>
      </c>
      <c r="J42" s="31" t="s">
        <v>115</v>
      </c>
      <c r="K42" s="30">
        <v>212</v>
      </c>
      <c r="L42" s="32">
        <v>15</v>
      </c>
      <c r="M42" s="33" t="str">
        <f>_xlfn.TEXTBEFORE(Table13[[#This Row],[Shipping Address]], ",")</f>
        <v>789 Brigade Road</v>
      </c>
      <c r="N42" s="33" t="str">
        <f>_xlfn.TEXTBEFORE(_xlfn.TEXTAFTER(Table13[[#This Row],[Shipping Address]], ", "), ",")</f>
        <v>Mumbai</v>
      </c>
      <c r="O42" s="34" t="str">
        <f>_xlfn.TEXTAFTER(Table13[[#This Row],[Shipping Address]], ", ", 2)</f>
        <v>560025</v>
      </c>
      <c r="P42" s="35" t="e" vm="9">
        <v>#VALUE!</v>
      </c>
      <c r="Q42" s="35" t="s">
        <v>176</v>
      </c>
      <c r="R42" s="36">
        <v>235</v>
      </c>
      <c r="S42" s="37">
        <f>Table13[[#This Row],[Unit Price (USD)]]*Table13[[#This Row],[Units Sold]]*(100-Table13[[#This Row],[Discount (%)]])</f>
        <v>4234700</v>
      </c>
      <c r="T42" s="34" t="str">
        <f>IF(ISNUMBER(SEARCH("m/s",Table13[[#This Row],[Min Speed]])),--_xlfn.TEXTBEFORE(Table13[[#This Row],[Min Speed]]," "),IF(ISNUMBER(SEARCH("cycles/min",Table13[[#This Row],[Min Speed]])),--_xlfn.TEXTBEFORE(Table13[[#This Row],[Min Speed]]," ")/60,IF(ISNUMBER(SEARCH("cups/hour",Table13[[#This Row],[Min Speed]])),--_xlfn.TEXTBEFORE(Table13[[#This Row],[Min Speed]]," ")/3600,"")))</f>
        <v/>
      </c>
      <c r="U42" s="34">
        <f>IF(ISNUMBER(SEARCH("m/s",Table13[[#This Row],[Max Speed]])),--_xlfn.TEXTBEFORE(Table13[[#This Row],[Max Speed]]," "),IF(ISNUMBER(SEARCH("cycles/min",Table13[[#This Row],[Max Speed]])),--_xlfn.TEXTBEFORE(Table13[[#This Row],[Max Speed]]," ")/60,IF(ISNUMBER(SEARCH("cups/hour",Table13[[#This Row],[Max Speed]])),--_xlfn.TEXTBEFORE(Table13[[#This Row],[Max Speed]]," ")/3600,"")))</f>
        <v>8.3333333333333329E-2</v>
      </c>
      <c r="V42" s="34" t="str">
        <f>IF(AND(Table13[[#This Row],[Min Speed (m/s)]]&lt;&gt;"",Table13[[#This Row],[Max Speed (m/s)]]&lt;&gt;""),TEXT(Table13[[#This Row],[Min Speed (m/s)]],"0.00")&amp;" - "&amp;TEXT(Table13[[#This Row],[Max Speed (m/s)]],"0.00"),"")</f>
        <v/>
      </c>
      <c r="W42" s="34" t="str">
        <f>CONCATENATE(Table13[[#This Row],[Rep First Name]]," ",Table13[[#This Row],[Rep Last Name]])</f>
        <v>Morgan Johnson</v>
      </c>
    </row>
    <row r="43" spans="1:23">
      <c r="A43" s="29">
        <v>42</v>
      </c>
      <c r="B43" s="30" t="s">
        <v>29</v>
      </c>
      <c r="C43" s="30" t="s">
        <v>23</v>
      </c>
      <c r="D43" s="30" t="s">
        <v>15</v>
      </c>
      <c r="E43" s="30" t="s">
        <v>39</v>
      </c>
      <c r="F43" s="30"/>
      <c r="G43" s="30" t="s">
        <v>28</v>
      </c>
      <c r="H43" s="38" t="s">
        <v>184</v>
      </c>
      <c r="I43" s="30" t="s">
        <v>116</v>
      </c>
      <c r="J43" s="31" t="s">
        <v>117</v>
      </c>
      <c r="K43" s="30">
        <v>92</v>
      </c>
      <c r="L43" s="32">
        <v>5</v>
      </c>
      <c r="M43" s="33" t="str">
        <f>_xlfn.TEXTBEFORE(Table13[[#This Row],[Shipping Address]], ",")</f>
        <v>321 Jayanagar</v>
      </c>
      <c r="N43" s="33" t="str">
        <f>_xlfn.TEXTBEFORE(_xlfn.TEXTAFTER(Table13[[#This Row],[Shipping Address]], ", "), ",")</f>
        <v>Kolkata</v>
      </c>
      <c r="O43" s="34" t="str">
        <f>_xlfn.TEXTAFTER(Table13[[#This Row],[Shipping Address]], ", ", 2)</f>
        <v>560041</v>
      </c>
      <c r="P43" s="35" t="e" vm="9">
        <v>#VALUE!</v>
      </c>
      <c r="Q43" s="35" t="s">
        <v>176</v>
      </c>
      <c r="R43" s="36">
        <v>282</v>
      </c>
      <c r="S43" s="37">
        <f>Table13[[#This Row],[Unit Price (USD)]]*Table13[[#This Row],[Units Sold]]*(100-Table13[[#This Row],[Discount (%)]])</f>
        <v>2464680</v>
      </c>
      <c r="T43" s="34" t="str">
        <f>IF(ISNUMBER(SEARCH("m/s",Table13[[#This Row],[Min Speed]])),--_xlfn.TEXTBEFORE(Table13[[#This Row],[Min Speed]]," "),IF(ISNUMBER(SEARCH("cycles/min",Table13[[#This Row],[Min Speed]])),--_xlfn.TEXTBEFORE(Table13[[#This Row],[Min Speed]]," ")/60,IF(ISNUMBER(SEARCH("cups/hour",Table13[[#This Row],[Min Speed]])),--_xlfn.TEXTBEFORE(Table13[[#This Row],[Min Speed]]," ")/3600,"")))</f>
        <v/>
      </c>
      <c r="U43" s="34">
        <f>IF(ISNUMBER(SEARCH("m/s",Table13[[#This Row],[Max Speed]])),--_xlfn.TEXTBEFORE(Table13[[#This Row],[Max Speed]]," "),IF(ISNUMBER(SEARCH("cycles/min",Table13[[#This Row],[Max Speed]])),--_xlfn.TEXTBEFORE(Table13[[#This Row],[Max Speed]]," ")/60,IF(ISNUMBER(SEARCH("cups/hour",Table13[[#This Row],[Max Speed]])),--_xlfn.TEXTBEFORE(Table13[[#This Row],[Max Speed]]," ")/3600,"")))</f>
        <v>3</v>
      </c>
      <c r="V43" s="34" t="str">
        <f>IF(AND(Table13[[#This Row],[Min Speed (m/s)]]&lt;&gt;"",Table13[[#This Row],[Max Speed (m/s)]]&lt;&gt;""),TEXT(Table13[[#This Row],[Min Speed (m/s)]],"0.00")&amp;" - "&amp;TEXT(Table13[[#This Row],[Max Speed (m/s)]],"0.00"),"")</f>
        <v/>
      </c>
      <c r="W43" s="34" t="str">
        <f>CONCATENATE(Table13[[#This Row],[Rep First Name]]," ",Table13[[#This Row],[Rep Last Name]])</f>
        <v>Alex Taylor</v>
      </c>
    </row>
    <row r="44" spans="1:23">
      <c r="A44" s="29">
        <v>43</v>
      </c>
      <c r="B44" s="30" t="s">
        <v>23</v>
      </c>
      <c r="C44" s="30" t="s">
        <v>37</v>
      </c>
      <c r="D44" s="30" t="s">
        <v>53</v>
      </c>
      <c r="E44" s="30" t="s">
        <v>26</v>
      </c>
      <c r="F44" s="30" t="s">
        <v>17</v>
      </c>
      <c r="G44" s="30" t="s">
        <v>28</v>
      </c>
      <c r="H44" s="30" t="s">
        <v>57</v>
      </c>
      <c r="I44" s="30" t="s">
        <v>118</v>
      </c>
      <c r="J44" s="31" t="s">
        <v>120</v>
      </c>
      <c r="K44" s="30">
        <v>266</v>
      </c>
      <c r="L44" s="32">
        <v>5</v>
      </c>
      <c r="M44" s="33" t="str">
        <f>_xlfn.TEXTBEFORE(Table13[[#This Row],[Shipping Address]], ",")</f>
        <v>123 George Street</v>
      </c>
      <c r="N44" s="33" t="str">
        <f>_xlfn.TEXTBEFORE(_xlfn.TEXTAFTER(Table13[[#This Row],[Shipping Address]], ", "), ",")</f>
        <v>Sydney</v>
      </c>
      <c r="O44" s="34" t="str">
        <f>_xlfn.TEXTAFTER(Table13[[#This Row],[Shipping Address]], ", ", 2)</f>
        <v>2000</v>
      </c>
      <c r="P44" s="35" t="e" vm="10">
        <v>#VALUE!</v>
      </c>
      <c r="Q44" s="35" t="s">
        <v>177</v>
      </c>
      <c r="R44" s="36">
        <v>140</v>
      </c>
      <c r="S44" s="37">
        <f>Table13[[#This Row],[Unit Price (USD)]]*Table13[[#This Row],[Units Sold]]*(100-Table13[[#This Row],[Discount (%)]])</f>
        <v>3537800</v>
      </c>
      <c r="T44" s="34">
        <f>IF(ISNUMBER(SEARCH("m/s",Table13[[#This Row],[Min Speed]])),--_xlfn.TEXTBEFORE(Table13[[#This Row],[Min Speed]]," "),IF(ISNUMBER(SEARCH("cycles/min",Table13[[#This Row],[Min Speed]])),--_xlfn.TEXTBEFORE(Table13[[#This Row],[Min Speed]]," ")/60,IF(ISNUMBER(SEARCH("cups/hour",Table13[[#This Row],[Min Speed]])),--_xlfn.TEXTBEFORE(Table13[[#This Row],[Min Speed]]," ")/3600,"")))</f>
        <v>1</v>
      </c>
      <c r="U44" s="34">
        <f>IF(ISNUMBER(SEARCH("m/s",Table13[[#This Row],[Max Speed]])),--_xlfn.TEXTBEFORE(Table13[[#This Row],[Max Speed]]," "),IF(ISNUMBER(SEARCH("cycles/min",Table13[[#This Row],[Max Speed]])),--_xlfn.TEXTBEFORE(Table13[[#This Row],[Max Speed]]," ")/60,IF(ISNUMBER(SEARCH("cups/hour",Table13[[#This Row],[Max Speed]])),--_xlfn.TEXTBEFORE(Table13[[#This Row],[Max Speed]]," ")/3600,"")))</f>
        <v>3</v>
      </c>
      <c r="V44" s="34" t="str">
        <f>IF(AND(Table13[[#This Row],[Min Speed (m/s)]]&lt;&gt;"",Table13[[#This Row],[Max Speed (m/s)]]&lt;&gt;""),TEXT(Table13[[#This Row],[Min Speed (m/s)]],"0.00")&amp;" - "&amp;TEXT(Table13[[#This Row],[Max Speed (m/s)]],"0.00"),"")</f>
        <v>1.00 - 3.00</v>
      </c>
      <c r="W44" s="34" t="str">
        <f>CONCATENATE(Table13[[#This Row],[Rep First Name]]," ",Table13[[#This Row],[Rep Last Name]])</f>
        <v>Taylor Lee</v>
      </c>
    </row>
    <row r="45" spans="1:23">
      <c r="A45" s="29">
        <v>44</v>
      </c>
      <c r="B45" s="30" t="s">
        <v>67</v>
      </c>
      <c r="C45" s="30" t="s">
        <v>14</v>
      </c>
      <c r="D45" s="30" t="s">
        <v>34</v>
      </c>
      <c r="E45" s="30" t="s">
        <v>26</v>
      </c>
      <c r="F45" s="30" t="s">
        <v>27</v>
      </c>
      <c r="G45" s="30" t="s">
        <v>47</v>
      </c>
      <c r="H45" s="38" t="s">
        <v>184</v>
      </c>
      <c r="I45" s="30" t="s">
        <v>121</v>
      </c>
      <c r="J45" s="31" t="s">
        <v>122</v>
      </c>
      <c r="K45" s="30">
        <v>6</v>
      </c>
      <c r="L45" s="32">
        <v>10</v>
      </c>
      <c r="M45" s="33" t="str">
        <f>_xlfn.TEXTBEFORE(Table13[[#This Row],[Shipping Address]], ",")</f>
        <v>456 King Street</v>
      </c>
      <c r="N45" s="33" t="str">
        <f>_xlfn.TEXTBEFORE(_xlfn.TEXTAFTER(Table13[[#This Row],[Shipping Address]], ", "), ",")</f>
        <v>Melbourne</v>
      </c>
      <c r="O45" s="34" t="str">
        <f>_xlfn.TEXTAFTER(Table13[[#This Row],[Shipping Address]], ", ", 2)</f>
        <v>3000</v>
      </c>
      <c r="P45" s="35" t="e" vm="10">
        <v>#VALUE!</v>
      </c>
      <c r="Q45" s="35" t="s">
        <v>177</v>
      </c>
      <c r="R45" s="36">
        <v>186</v>
      </c>
      <c r="S45" s="37">
        <f>Table13[[#This Row],[Unit Price (USD)]]*Table13[[#This Row],[Units Sold]]*(100-Table13[[#This Row],[Discount (%)]])</f>
        <v>100440</v>
      </c>
      <c r="T45" s="34">
        <f>IF(ISNUMBER(SEARCH("m/s",Table13[[#This Row],[Min Speed]])),--_xlfn.TEXTBEFORE(Table13[[#This Row],[Min Speed]]," "),IF(ISNUMBER(SEARCH("cycles/min",Table13[[#This Row],[Min Speed]])),--_xlfn.TEXTBEFORE(Table13[[#This Row],[Min Speed]]," ")/60,IF(ISNUMBER(SEARCH("cups/hour",Table13[[#This Row],[Min Speed]])),--_xlfn.TEXTBEFORE(Table13[[#This Row],[Min Speed]]," ")/3600,"")))</f>
        <v>3.3333333333333333E-2</v>
      </c>
      <c r="U45" s="34">
        <f>IF(ISNUMBER(SEARCH("m/s",Table13[[#This Row],[Max Speed]])),--_xlfn.TEXTBEFORE(Table13[[#This Row],[Max Speed]]," "),IF(ISNUMBER(SEARCH("cycles/min",Table13[[#This Row],[Max Speed]])),--_xlfn.TEXTBEFORE(Table13[[#This Row],[Max Speed]]," ")/60,IF(ISNUMBER(SEARCH("cups/hour",Table13[[#This Row],[Max Speed]])),--_xlfn.TEXTBEFORE(Table13[[#This Row],[Max Speed]]," ")/3600,"")))</f>
        <v>8.3333333333333329E-2</v>
      </c>
      <c r="V45" s="34" t="str">
        <f>IF(AND(Table13[[#This Row],[Min Speed (m/s)]]&lt;&gt;"",Table13[[#This Row],[Max Speed (m/s)]]&lt;&gt;""),TEXT(Table13[[#This Row],[Min Speed (m/s)]],"0.00")&amp;" - "&amp;TEXT(Table13[[#This Row],[Max Speed (m/s)]],"0.00"),"")</f>
        <v>0.03 - 0.08</v>
      </c>
      <c r="W45" s="34" t="str">
        <f>CONCATENATE(Table13[[#This Row],[Rep First Name]]," ",Table13[[#This Row],[Rep Last Name]])</f>
        <v>Morgan Davis</v>
      </c>
    </row>
    <row r="46" spans="1:23">
      <c r="A46" s="29">
        <v>45</v>
      </c>
      <c r="B46" s="30" t="s">
        <v>67</v>
      </c>
      <c r="C46" s="30" t="s">
        <v>56</v>
      </c>
      <c r="D46" s="30" t="s">
        <v>34</v>
      </c>
      <c r="E46" s="30" t="s">
        <v>16</v>
      </c>
      <c r="F46" s="30"/>
      <c r="G46" s="30" t="s">
        <v>18</v>
      </c>
      <c r="H46" s="38" t="s">
        <v>184</v>
      </c>
      <c r="I46" s="30" t="s">
        <v>123</v>
      </c>
      <c r="J46" s="31" t="s">
        <v>124</v>
      </c>
      <c r="K46" s="30">
        <v>247</v>
      </c>
      <c r="L46" s="32">
        <v>5</v>
      </c>
      <c r="M46" s="33" t="str">
        <f>_xlfn.TEXTBEFORE(Table13[[#This Row],[Shipping Address]], ",")</f>
        <v>789 Victoria Road</v>
      </c>
      <c r="N46" s="33" t="str">
        <f>_xlfn.TEXTBEFORE(_xlfn.TEXTAFTER(Table13[[#This Row],[Shipping Address]], ", "), ",")</f>
        <v>Brisbane</v>
      </c>
      <c r="O46" s="34" t="str">
        <f>_xlfn.TEXTAFTER(Table13[[#This Row],[Shipping Address]], ", ", 2)</f>
        <v>2048</v>
      </c>
      <c r="P46" s="35" t="e" vm="10">
        <v>#VALUE!</v>
      </c>
      <c r="Q46" s="35" t="s">
        <v>177</v>
      </c>
      <c r="R46" s="36">
        <v>232</v>
      </c>
      <c r="S46" s="37">
        <f>Table13[[#This Row],[Unit Price (USD)]]*Table13[[#This Row],[Units Sold]]*(100-Table13[[#This Row],[Discount (%)]])</f>
        <v>5443880</v>
      </c>
      <c r="T46" s="34" t="str">
        <f>IF(ISNUMBER(SEARCH("m/s",Table13[[#This Row],[Min Speed]])),--_xlfn.TEXTBEFORE(Table13[[#This Row],[Min Speed]]," "),IF(ISNUMBER(SEARCH("cycles/min",Table13[[#This Row],[Min Speed]])),--_xlfn.TEXTBEFORE(Table13[[#This Row],[Min Speed]]," ")/60,IF(ISNUMBER(SEARCH("cups/hour",Table13[[#This Row],[Min Speed]])),--_xlfn.TEXTBEFORE(Table13[[#This Row],[Min Speed]]," ")/3600,"")))</f>
        <v/>
      </c>
      <c r="U46" s="34">
        <f>IF(ISNUMBER(SEARCH("m/s",Table13[[#This Row],[Max Speed]])),--_xlfn.TEXTBEFORE(Table13[[#This Row],[Max Speed]]," "),IF(ISNUMBER(SEARCH("cycles/min",Table13[[#This Row],[Max Speed]])),--_xlfn.TEXTBEFORE(Table13[[#This Row],[Max Speed]]," ")/60,IF(ISNUMBER(SEARCH("cups/hour",Table13[[#This Row],[Max Speed]])),--_xlfn.TEXTBEFORE(Table13[[#This Row],[Max Speed]]," ")/3600,"")))</f>
        <v>4.1666666666666666E-3</v>
      </c>
      <c r="V46" s="34" t="str">
        <f>IF(AND(Table13[[#This Row],[Min Speed (m/s)]]&lt;&gt;"",Table13[[#This Row],[Max Speed (m/s)]]&lt;&gt;""),TEXT(Table13[[#This Row],[Min Speed (m/s)]],"0.00")&amp;" - "&amp;TEXT(Table13[[#This Row],[Max Speed (m/s)]],"0.00"),"")</f>
        <v/>
      </c>
      <c r="W46" s="34" t="str">
        <f>CONCATENATE(Table13[[#This Row],[Rep First Name]]," ",Table13[[#This Row],[Rep Last Name]])</f>
        <v>Morgan Johnson</v>
      </c>
    </row>
    <row r="47" spans="1:23">
      <c r="A47" s="29">
        <v>46</v>
      </c>
      <c r="B47" s="30" t="s">
        <v>13</v>
      </c>
      <c r="C47" s="30" t="s">
        <v>23</v>
      </c>
      <c r="D47" s="30" t="s">
        <v>46</v>
      </c>
      <c r="E47" s="30" t="s">
        <v>43</v>
      </c>
      <c r="F47" s="30" t="s">
        <v>17</v>
      </c>
      <c r="G47" s="30" t="s">
        <v>28</v>
      </c>
      <c r="H47" s="30" t="s">
        <v>19</v>
      </c>
      <c r="I47" s="30" t="s">
        <v>125</v>
      </c>
      <c r="J47" s="31" t="s">
        <v>126</v>
      </c>
      <c r="K47" s="30">
        <v>51</v>
      </c>
      <c r="L47" s="32">
        <v>10</v>
      </c>
      <c r="M47" s="33" t="str">
        <f>_xlfn.TEXTBEFORE(Table13[[#This Row],[Shipping Address]], ",")</f>
        <v>321 Oxford Street</v>
      </c>
      <c r="N47" s="33" t="str">
        <f>_xlfn.TEXTBEFORE(_xlfn.TEXTAFTER(Table13[[#This Row],[Shipping Address]], ", "), ",")</f>
        <v>Perth</v>
      </c>
      <c r="O47" s="34" t="str">
        <f>_xlfn.TEXTAFTER(Table13[[#This Row],[Shipping Address]], ", ", 2)</f>
        <v>2011</v>
      </c>
      <c r="P47" s="35" t="e" vm="10">
        <v>#VALUE!</v>
      </c>
      <c r="Q47" s="35" t="s">
        <v>177</v>
      </c>
      <c r="R47" s="36">
        <v>280</v>
      </c>
      <c r="S47" s="37">
        <f>Table13[[#This Row],[Unit Price (USD)]]*Table13[[#This Row],[Units Sold]]*(100-Table13[[#This Row],[Discount (%)]])</f>
        <v>1285200</v>
      </c>
      <c r="T47" s="34">
        <f>IF(ISNUMBER(SEARCH("m/s",Table13[[#This Row],[Min Speed]])),--_xlfn.TEXTBEFORE(Table13[[#This Row],[Min Speed]]," "),IF(ISNUMBER(SEARCH("cycles/min",Table13[[#This Row],[Min Speed]])),--_xlfn.TEXTBEFORE(Table13[[#This Row],[Min Speed]]," ")/60,IF(ISNUMBER(SEARCH("cups/hour",Table13[[#This Row],[Min Speed]])),--_xlfn.TEXTBEFORE(Table13[[#This Row],[Min Speed]]," ")/3600,"")))</f>
        <v>1</v>
      </c>
      <c r="U47" s="34">
        <f>IF(ISNUMBER(SEARCH("m/s",Table13[[#This Row],[Max Speed]])),--_xlfn.TEXTBEFORE(Table13[[#This Row],[Max Speed]]," "),IF(ISNUMBER(SEARCH("cycles/min",Table13[[#This Row],[Max Speed]])),--_xlfn.TEXTBEFORE(Table13[[#This Row],[Max Speed]]," ")/60,IF(ISNUMBER(SEARCH("cups/hour",Table13[[#This Row],[Max Speed]])),--_xlfn.TEXTBEFORE(Table13[[#This Row],[Max Speed]]," ")/3600,"")))</f>
        <v>3</v>
      </c>
      <c r="V47" s="34" t="str">
        <f>IF(AND(Table13[[#This Row],[Min Speed (m/s)]]&lt;&gt;"",Table13[[#This Row],[Max Speed (m/s)]]&lt;&gt;""),TEXT(Table13[[#This Row],[Min Speed (m/s)]],"0.00")&amp;" - "&amp;TEXT(Table13[[#This Row],[Max Speed (m/s)]],"0.00"),"")</f>
        <v>1.00 - 3.00</v>
      </c>
      <c r="W47" s="34" t="str">
        <f>CONCATENATE(Table13[[#This Row],[Rep First Name]]," ",Table13[[#This Row],[Rep Last Name]])</f>
        <v>Jamie Taylor</v>
      </c>
    </row>
    <row r="48" spans="1:23">
      <c r="A48" s="29">
        <v>47</v>
      </c>
      <c r="B48" s="30" t="s">
        <v>23</v>
      </c>
      <c r="C48" s="30" t="s">
        <v>23</v>
      </c>
      <c r="D48" s="30" t="s">
        <v>25</v>
      </c>
      <c r="E48" s="30" t="s">
        <v>43</v>
      </c>
      <c r="F48" s="30" t="s">
        <v>27</v>
      </c>
      <c r="G48" s="30" t="s">
        <v>47</v>
      </c>
      <c r="H48" s="38" t="s">
        <v>184</v>
      </c>
      <c r="I48" s="30" t="s">
        <v>127</v>
      </c>
      <c r="J48" s="31" t="s">
        <v>129</v>
      </c>
      <c r="K48" s="30">
        <v>149</v>
      </c>
      <c r="L48" s="32">
        <v>10</v>
      </c>
      <c r="M48" s="33" t="str">
        <f>_xlfn.TEXTBEFORE(Table13[[#This Row],[Shipping Address]], ",")</f>
        <v>123 Long Street</v>
      </c>
      <c r="N48" s="33" t="str">
        <f>_xlfn.TEXTBEFORE(_xlfn.TEXTAFTER(Table13[[#This Row],[Shipping Address]], ", "), ",")</f>
        <v>Cape Town</v>
      </c>
      <c r="O48" s="34" t="str">
        <f>_xlfn.TEXTAFTER(Table13[[#This Row],[Shipping Address]], ", ", 2)</f>
        <v>8001</v>
      </c>
      <c r="P48" s="35" t="e" vm="11">
        <v>#VALUE!</v>
      </c>
      <c r="Q48" s="35" t="s">
        <v>174</v>
      </c>
      <c r="R48" s="36">
        <v>149</v>
      </c>
      <c r="S48" s="37">
        <f>Table13[[#This Row],[Unit Price (USD)]]*Table13[[#This Row],[Units Sold]]*(100-Table13[[#This Row],[Discount (%)]])</f>
        <v>1998090</v>
      </c>
      <c r="T48" s="34">
        <f>IF(ISNUMBER(SEARCH("m/s",Table13[[#This Row],[Min Speed]])),--_xlfn.TEXTBEFORE(Table13[[#This Row],[Min Speed]]," "),IF(ISNUMBER(SEARCH("cycles/min",Table13[[#This Row],[Min Speed]])),--_xlfn.TEXTBEFORE(Table13[[#This Row],[Min Speed]]," ")/60,IF(ISNUMBER(SEARCH("cups/hour",Table13[[#This Row],[Min Speed]])),--_xlfn.TEXTBEFORE(Table13[[#This Row],[Min Speed]]," ")/3600,"")))</f>
        <v>3.3333333333333333E-2</v>
      </c>
      <c r="U48" s="34">
        <f>IF(ISNUMBER(SEARCH("m/s",Table13[[#This Row],[Max Speed]])),--_xlfn.TEXTBEFORE(Table13[[#This Row],[Max Speed]]," "),IF(ISNUMBER(SEARCH("cycles/min",Table13[[#This Row],[Max Speed]])),--_xlfn.TEXTBEFORE(Table13[[#This Row],[Max Speed]]," ")/60,IF(ISNUMBER(SEARCH("cups/hour",Table13[[#This Row],[Max Speed]])),--_xlfn.TEXTBEFORE(Table13[[#This Row],[Max Speed]]," ")/3600,"")))</f>
        <v>8.3333333333333329E-2</v>
      </c>
      <c r="V48" s="34" t="str">
        <f>IF(AND(Table13[[#This Row],[Min Speed (m/s)]]&lt;&gt;"",Table13[[#This Row],[Max Speed (m/s)]]&lt;&gt;""),TEXT(Table13[[#This Row],[Min Speed (m/s)]],"0.00")&amp;" - "&amp;TEXT(Table13[[#This Row],[Max Speed (m/s)]],"0.00"),"")</f>
        <v>0.03 - 0.08</v>
      </c>
      <c r="W48" s="34" t="str">
        <f>CONCATENATE(Table13[[#This Row],[Rep First Name]]," ",Table13[[#This Row],[Rep Last Name]])</f>
        <v>Taylor Taylor</v>
      </c>
    </row>
    <row r="49" spans="1:23">
      <c r="A49" s="29">
        <v>48</v>
      </c>
      <c r="B49" s="30" t="s">
        <v>45</v>
      </c>
      <c r="C49" s="30" t="s">
        <v>37</v>
      </c>
      <c r="D49" s="30" t="s">
        <v>38</v>
      </c>
      <c r="E49" s="30" t="s">
        <v>26</v>
      </c>
      <c r="F49" s="30"/>
      <c r="G49" s="30" t="s">
        <v>28</v>
      </c>
      <c r="H49" s="38" t="s">
        <v>184</v>
      </c>
      <c r="I49" s="30" t="s">
        <v>130</v>
      </c>
      <c r="J49" s="31" t="s">
        <v>131</v>
      </c>
      <c r="K49" s="30">
        <v>272</v>
      </c>
      <c r="L49" s="32">
        <v>5</v>
      </c>
      <c r="M49" s="33" t="str">
        <f>_xlfn.TEXTBEFORE(Table13[[#This Row],[Shipping Address]], ",")</f>
        <v>456 Bree Street</v>
      </c>
      <c r="N49" s="33" t="str">
        <f>_xlfn.TEXTBEFORE(_xlfn.TEXTAFTER(Table13[[#This Row],[Shipping Address]], ", "), ",")</f>
        <v>Johannesburg</v>
      </c>
      <c r="O49" s="34" t="str">
        <f>_xlfn.TEXTAFTER(Table13[[#This Row],[Shipping Address]], ", ", 2)</f>
        <v>8001</v>
      </c>
      <c r="P49" s="35" t="e" vm="11">
        <v>#VALUE!</v>
      </c>
      <c r="Q49" s="35" t="s">
        <v>174</v>
      </c>
      <c r="R49" s="36">
        <v>198</v>
      </c>
      <c r="S49" s="37">
        <f>Table13[[#This Row],[Unit Price (USD)]]*Table13[[#This Row],[Units Sold]]*(100-Table13[[#This Row],[Discount (%)]])</f>
        <v>5116320</v>
      </c>
      <c r="T49" s="34" t="str">
        <f>IF(ISNUMBER(SEARCH("m/s",Table13[[#This Row],[Min Speed]])),--_xlfn.TEXTBEFORE(Table13[[#This Row],[Min Speed]]," "),IF(ISNUMBER(SEARCH("cycles/min",Table13[[#This Row],[Min Speed]])),--_xlfn.TEXTBEFORE(Table13[[#This Row],[Min Speed]]," ")/60,IF(ISNUMBER(SEARCH("cups/hour",Table13[[#This Row],[Min Speed]])),--_xlfn.TEXTBEFORE(Table13[[#This Row],[Min Speed]]," ")/3600,"")))</f>
        <v/>
      </c>
      <c r="U49" s="34">
        <f>IF(ISNUMBER(SEARCH("m/s",Table13[[#This Row],[Max Speed]])),--_xlfn.TEXTBEFORE(Table13[[#This Row],[Max Speed]]," "),IF(ISNUMBER(SEARCH("cycles/min",Table13[[#This Row],[Max Speed]])),--_xlfn.TEXTBEFORE(Table13[[#This Row],[Max Speed]]," ")/60,IF(ISNUMBER(SEARCH("cups/hour",Table13[[#This Row],[Max Speed]])),--_xlfn.TEXTBEFORE(Table13[[#This Row],[Max Speed]]," ")/3600,"")))</f>
        <v>3</v>
      </c>
      <c r="V49" s="34" t="str">
        <f>IF(AND(Table13[[#This Row],[Min Speed (m/s)]]&lt;&gt;"",Table13[[#This Row],[Max Speed (m/s)]]&lt;&gt;""),TEXT(Table13[[#This Row],[Min Speed (m/s)]],"0.00")&amp;" - "&amp;TEXT(Table13[[#This Row],[Max Speed (m/s)]],"0.00"),"")</f>
        <v/>
      </c>
      <c r="W49" s="34" t="str">
        <f>CONCATENATE(Table13[[#This Row],[Rep First Name]]," ",Table13[[#This Row],[Rep Last Name]])</f>
        <v>Jordan Lee</v>
      </c>
    </row>
    <row r="50" spans="1:23">
      <c r="A50" s="29">
        <v>49</v>
      </c>
      <c r="B50" s="30" t="s">
        <v>23</v>
      </c>
      <c r="C50" s="30" t="s">
        <v>23</v>
      </c>
      <c r="D50" s="30" t="s">
        <v>34</v>
      </c>
      <c r="E50" s="30" t="s">
        <v>43</v>
      </c>
      <c r="F50" s="30" t="s">
        <v>44</v>
      </c>
      <c r="G50" s="30" t="s">
        <v>18</v>
      </c>
      <c r="H50" s="38" t="s">
        <v>184</v>
      </c>
      <c r="I50" s="30" t="s">
        <v>132</v>
      </c>
      <c r="J50" s="31" t="s">
        <v>133</v>
      </c>
      <c r="K50" s="30">
        <v>245</v>
      </c>
      <c r="L50" s="32">
        <v>5</v>
      </c>
      <c r="M50" s="33" t="str">
        <f>_xlfn.TEXTBEFORE(Table13[[#This Row],[Shipping Address]], ",")</f>
        <v>789 Loop Street</v>
      </c>
      <c r="N50" s="33" t="str">
        <f>_xlfn.TEXTBEFORE(_xlfn.TEXTAFTER(Table13[[#This Row],[Shipping Address]], ", "), ",")</f>
        <v>Durban</v>
      </c>
      <c r="O50" s="34" t="str">
        <f>_xlfn.TEXTAFTER(Table13[[#This Row],[Shipping Address]], ", ", 2)</f>
        <v>8000</v>
      </c>
      <c r="P50" s="35" t="e" vm="11">
        <v>#VALUE!</v>
      </c>
      <c r="Q50" s="35" t="s">
        <v>174</v>
      </c>
      <c r="R50" s="36">
        <v>244</v>
      </c>
      <c r="S50" s="37">
        <f>Table13[[#This Row],[Unit Price (USD)]]*Table13[[#This Row],[Units Sold]]*(100-Table13[[#This Row],[Discount (%)]])</f>
        <v>5679100</v>
      </c>
      <c r="T50" s="34">
        <f>IF(ISNUMBER(SEARCH("m/s",Table13[[#This Row],[Min Speed]])),--_xlfn.TEXTBEFORE(Table13[[#This Row],[Min Speed]]," "),IF(ISNUMBER(SEARCH("cycles/min",Table13[[#This Row],[Min Speed]])),--_xlfn.TEXTBEFORE(Table13[[#This Row],[Min Speed]]," ")/60,IF(ISNUMBER(SEARCH("cups/hour",Table13[[#This Row],[Min Speed]])),--_xlfn.TEXTBEFORE(Table13[[#This Row],[Min Speed]]," ")/3600,"")))</f>
        <v>1.3888888888888889E-3</v>
      </c>
      <c r="U50" s="34">
        <f>IF(ISNUMBER(SEARCH("m/s",Table13[[#This Row],[Max Speed]])),--_xlfn.TEXTBEFORE(Table13[[#This Row],[Max Speed]]," "),IF(ISNUMBER(SEARCH("cycles/min",Table13[[#This Row],[Max Speed]])),--_xlfn.TEXTBEFORE(Table13[[#This Row],[Max Speed]]," ")/60,IF(ISNUMBER(SEARCH("cups/hour",Table13[[#This Row],[Max Speed]])),--_xlfn.TEXTBEFORE(Table13[[#This Row],[Max Speed]]," ")/3600,"")))</f>
        <v>4.1666666666666666E-3</v>
      </c>
      <c r="V50" s="34" t="str">
        <f>IF(AND(Table13[[#This Row],[Min Speed (m/s)]]&lt;&gt;"",Table13[[#This Row],[Max Speed (m/s)]]&lt;&gt;""),TEXT(Table13[[#This Row],[Min Speed (m/s)]],"0.00")&amp;" - "&amp;TEXT(Table13[[#This Row],[Max Speed (m/s)]],"0.00"),"")</f>
        <v>0.00 - 0.00</v>
      </c>
      <c r="W50" s="34" t="str">
        <f>CONCATENATE(Table13[[#This Row],[Rep First Name]]," ",Table13[[#This Row],[Rep Last Name]])</f>
        <v>Taylor Taylor</v>
      </c>
    </row>
    <row r="51" spans="1:23">
      <c r="A51" s="29">
        <v>50</v>
      </c>
      <c r="B51" s="30" t="s">
        <v>13</v>
      </c>
      <c r="C51" s="30" t="s">
        <v>37</v>
      </c>
      <c r="D51" s="30" t="s">
        <v>34</v>
      </c>
      <c r="E51" s="30" t="s">
        <v>39</v>
      </c>
      <c r="F51" s="30" t="s">
        <v>44</v>
      </c>
      <c r="G51" s="30"/>
      <c r="H51" s="38" t="s">
        <v>184</v>
      </c>
      <c r="I51" s="30" t="s">
        <v>134</v>
      </c>
      <c r="J51" s="31" t="s">
        <v>135</v>
      </c>
      <c r="K51" s="30">
        <v>38</v>
      </c>
      <c r="L51" s="32">
        <v>15</v>
      </c>
      <c r="M51" s="33" t="str">
        <f>_xlfn.TEXTBEFORE(Table13[[#This Row],[Shipping Address]], ",")</f>
        <v>321 Church Street</v>
      </c>
      <c r="N51" s="33" t="str">
        <f>_xlfn.TEXTBEFORE(_xlfn.TEXTAFTER(Table13[[#This Row],[Shipping Address]], ", "), ",")</f>
        <v>Pretoria</v>
      </c>
      <c r="O51" s="34" t="str">
        <f>_xlfn.TEXTAFTER(Table13[[#This Row],[Shipping Address]], ", ", 2)</f>
        <v>8001</v>
      </c>
      <c r="P51" s="35" t="e" vm="11">
        <v>#VALUE!</v>
      </c>
      <c r="Q51" s="35" t="s">
        <v>174</v>
      </c>
      <c r="R51" s="36">
        <v>297</v>
      </c>
      <c r="S51" s="37">
        <f>Table13[[#This Row],[Unit Price (USD)]]*Table13[[#This Row],[Units Sold]]*(100-Table13[[#This Row],[Discount (%)]])</f>
        <v>959310</v>
      </c>
      <c r="T51" s="34">
        <f>IF(ISNUMBER(SEARCH("m/s",Table13[[#This Row],[Min Speed]])),--_xlfn.TEXTBEFORE(Table13[[#This Row],[Min Speed]]," "),IF(ISNUMBER(SEARCH("cycles/min",Table13[[#This Row],[Min Speed]])),--_xlfn.TEXTBEFORE(Table13[[#This Row],[Min Speed]]," ")/60,IF(ISNUMBER(SEARCH("cups/hour",Table13[[#This Row],[Min Speed]])),--_xlfn.TEXTBEFORE(Table13[[#This Row],[Min Speed]]," ")/3600,"")))</f>
        <v>1.3888888888888889E-3</v>
      </c>
      <c r="U51" s="34" t="str">
        <f>IF(ISNUMBER(SEARCH("m/s",Table13[[#This Row],[Max Speed]])),--_xlfn.TEXTBEFORE(Table13[[#This Row],[Max Speed]]," "),IF(ISNUMBER(SEARCH("cycles/min",Table13[[#This Row],[Max Speed]])),--_xlfn.TEXTBEFORE(Table13[[#This Row],[Max Speed]]," ")/60,IF(ISNUMBER(SEARCH("cups/hour",Table13[[#This Row],[Max Speed]])),--_xlfn.TEXTBEFORE(Table13[[#This Row],[Max Speed]]," ")/3600,"")))</f>
        <v/>
      </c>
      <c r="V51" s="34" t="str">
        <f>IF(AND(Table13[[#This Row],[Min Speed (m/s)]]&lt;&gt;"",Table13[[#This Row],[Max Speed (m/s)]]&lt;&gt;""),TEXT(Table13[[#This Row],[Min Speed (m/s)]],"0.00")&amp;" - "&amp;TEXT(Table13[[#This Row],[Max Speed (m/s)]],"0.00"),"")</f>
        <v/>
      </c>
      <c r="W51" s="34" t="str">
        <f>CONCATENATE(Table13[[#This Row],[Rep First Name]]," ",Table13[[#This Row],[Rep Last Name]])</f>
        <v>Jamie Lee</v>
      </c>
    </row>
    <row r="52" spans="1:23">
      <c r="A52" s="29">
        <v>51</v>
      </c>
      <c r="B52" s="30" t="s">
        <v>13</v>
      </c>
      <c r="C52" s="30" t="s">
        <v>14</v>
      </c>
      <c r="D52" s="30" t="s">
        <v>38</v>
      </c>
      <c r="E52" s="30" t="s">
        <v>39</v>
      </c>
      <c r="F52" s="30" t="s">
        <v>17</v>
      </c>
      <c r="G52" s="30" t="s">
        <v>18</v>
      </c>
      <c r="H52" s="30" t="s">
        <v>57</v>
      </c>
      <c r="I52" s="30" t="s">
        <v>136</v>
      </c>
      <c r="J52" s="31" t="s">
        <v>138</v>
      </c>
      <c r="K52" s="30">
        <v>124</v>
      </c>
      <c r="L52" s="32">
        <v>5</v>
      </c>
      <c r="M52" s="33" t="str">
        <f>_xlfn.TEXTBEFORE(Table13[[#This Row],[Shipping Address]], ",")</f>
        <v>123 Shibuya Crossing</v>
      </c>
      <c r="N52" s="33" t="str">
        <f>_xlfn.TEXTBEFORE(_xlfn.TEXTAFTER(Table13[[#This Row],[Shipping Address]], ", "), ",")</f>
        <v>Tokyo</v>
      </c>
      <c r="O52" s="34" t="str">
        <f>_xlfn.TEXTAFTER(Table13[[#This Row],[Shipping Address]], ", ", 2)</f>
        <v>150-0002</v>
      </c>
      <c r="P52" s="35" t="e" vm="12">
        <v>#VALUE!</v>
      </c>
      <c r="Q52" s="35" t="s">
        <v>176</v>
      </c>
      <c r="R52" s="36">
        <v>147</v>
      </c>
      <c r="S52" s="37">
        <f>Table13[[#This Row],[Unit Price (USD)]]*Table13[[#This Row],[Units Sold]]*(100-Table13[[#This Row],[Discount (%)]])</f>
        <v>1731660</v>
      </c>
      <c r="T52" s="34">
        <f>IF(ISNUMBER(SEARCH("m/s",Table13[[#This Row],[Min Speed]])),--_xlfn.TEXTBEFORE(Table13[[#This Row],[Min Speed]]," "),IF(ISNUMBER(SEARCH("cycles/min",Table13[[#This Row],[Min Speed]])),--_xlfn.TEXTBEFORE(Table13[[#This Row],[Min Speed]]," ")/60,IF(ISNUMBER(SEARCH("cups/hour",Table13[[#This Row],[Min Speed]])),--_xlfn.TEXTBEFORE(Table13[[#This Row],[Min Speed]]," ")/3600,"")))</f>
        <v>1</v>
      </c>
      <c r="U52" s="34">
        <f>IF(ISNUMBER(SEARCH("m/s",Table13[[#This Row],[Max Speed]])),--_xlfn.TEXTBEFORE(Table13[[#This Row],[Max Speed]]," "),IF(ISNUMBER(SEARCH("cycles/min",Table13[[#This Row],[Max Speed]])),--_xlfn.TEXTBEFORE(Table13[[#This Row],[Max Speed]]," ")/60,IF(ISNUMBER(SEARCH("cups/hour",Table13[[#This Row],[Max Speed]])),--_xlfn.TEXTBEFORE(Table13[[#This Row],[Max Speed]]," ")/3600,"")))</f>
        <v>4.1666666666666666E-3</v>
      </c>
      <c r="V52" s="34" t="str">
        <f>IF(AND(Table13[[#This Row],[Min Speed (m/s)]]&lt;&gt;"",Table13[[#This Row],[Max Speed (m/s)]]&lt;&gt;""),TEXT(Table13[[#This Row],[Min Speed (m/s)]],"0.00")&amp;" - "&amp;TEXT(Table13[[#This Row],[Max Speed (m/s)]],"0.00"),"")</f>
        <v>1.00 - 0.00</v>
      </c>
      <c r="W52" s="34" t="str">
        <f>CONCATENATE(Table13[[#This Row],[Rep First Name]]," ",Table13[[#This Row],[Rep Last Name]])</f>
        <v>Jamie Davis</v>
      </c>
    </row>
    <row r="53" spans="1:23">
      <c r="A53" s="29">
        <v>52</v>
      </c>
      <c r="B53" s="30" t="s">
        <v>45</v>
      </c>
      <c r="C53" s="30" t="s">
        <v>23</v>
      </c>
      <c r="D53" s="30" t="s">
        <v>25</v>
      </c>
      <c r="E53" s="30" t="s">
        <v>16</v>
      </c>
      <c r="F53" s="30" t="s">
        <v>44</v>
      </c>
      <c r="G53" s="30"/>
      <c r="H53" s="30" t="s">
        <v>57</v>
      </c>
      <c r="I53" s="30" t="s">
        <v>139</v>
      </c>
      <c r="J53" s="31" t="s">
        <v>140</v>
      </c>
      <c r="K53" s="30">
        <v>196</v>
      </c>
      <c r="L53" s="32">
        <v>5</v>
      </c>
      <c r="M53" s="33" t="str">
        <f>_xlfn.TEXTBEFORE(Table13[[#This Row],[Shipping Address]], ",")</f>
        <v>456 Akihabara</v>
      </c>
      <c r="N53" s="33" t="str">
        <f>_xlfn.TEXTBEFORE(_xlfn.TEXTAFTER(Table13[[#This Row],[Shipping Address]], ", "), ",")</f>
        <v>Osaka</v>
      </c>
      <c r="O53" s="34" t="str">
        <f>_xlfn.TEXTAFTER(Table13[[#This Row],[Shipping Address]], ", ", 2)</f>
        <v>110-0006</v>
      </c>
      <c r="P53" s="35" t="e" vm="12">
        <v>#VALUE!</v>
      </c>
      <c r="Q53" s="35" t="s">
        <v>176</v>
      </c>
      <c r="R53" s="36">
        <v>196</v>
      </c>
      <c r="S53" s="37">
        <f>Table13[[#This Row],[Unit Price (USD)]]*Table13[[#This Row],[Units Sold]]*(100-Table13[[#This Row],[Discount (%)]])</f>
        <v>3649520</v>
      </c>
      <c r="T53" s="34">
        <f>IF(ISNUMBER(SEARCH("m/s",Table13[[#This Row],[Min Speed]])),--_xlfn.TEXTBEFORE(Table13[[#This Row],[Min Speed]]," "),IF(ISNUMBER(SEARCH("cycles/min",Table13[[#This Row],[Min Speed]])),--_xlfn.TEXTBEFORE(Table13[[#This Row],[Min Speed]]," ")/60,IF(ISNUMBER(SEARCH("cups/hour",Table13[[#This Row],[Min Speed]])),--_xlfn.TEXTBEFORE(Table13[[#This Row],[Min Speed]]," ")/3600,"")))</f>
        <v>1.3888888888888889E-3</v>
      </c>
      <c r="U53" s="34" t="str">
        <f>IF(ISNUMBER(SEARCH("m/s",Table13[[#This Row],[Max Speed]])),--_xlfn.TEXTBEFORE(Table13[[#This Row],[Max Speed]]," "),IF(ISNUMBER(SEARCH("cycles/min",Table13[[#This Row],[Max Speed]])),--_xlfn.TEXTBEFORE(Table13[[#This Row],[Max Speed]]," ")/60,IF(ISNUMBER(SEARCH("cups/hour",Table13[[#This Row],[Max Speed]])),--_xlfn.TEXTBEFORE(Table13[[#This Row],[Max Speed]]," ")/3600,"")))</f>
        <v/>
      </c>
      <c r="V53" s="34" t="str">
        <f>IF(AND(Table13[[#This Row],[Min Speed (m/s)]]&lt;&gt;"",Table13[[#This Row],[Max Speed (m/s)]]&lt;&gt;""),TEXT(Table13[[#This Row],[Min Speed (m/s)]],"0.00")&amp;" - "&amp;TEXT(Table13[[#This Row],[Max Speed (m/s)]],"0.00"),"")</f>
        <v/>
      </c>
      <c r="W53" s="34" t="str">
        <f>CONCATENATE(Table13[[#This Row],[Rep First Name]]," ",Table13[[#This Row],[Rep Last Name]])</f>
        <v>Jordan Taylor</v>
      </c>
    </row>
    <row r="54" spans="1:23">
      <c r="A54" s="29">
        <v>53</v>
      </c>
      <c r="B54" s="30" t="s">
        <v>67</v>
      </c>
      <c r="C54" s="30" t="s">
        <v>37</v>
      </c>
      <c r="D54" s="30" t="s">
        <v>15</v>
      </c>
      <c r="E54" s="30" t="s">
        <v>16</v>
      </c>
      <c r="F54" s="30" t="s">
        <v>17</v>
      </c>
      <c r="G54" s="30" t="s">
        <v>18</v>
      </c>
      <c r="H54" s="38" t="s">
        <v>184</v>
      </c>
      <c r="I54" s="30" t="s">
        <v>141</v>
      </c>
      <c r="J54" s="31" t="s">
        <v>142</v>
      </c>
      <c r="K54" s="30">
        <v>115</v>
      </c>
      <c r="L54" s="32">
        <v>10</v>
      </c>
      <c r="M54" s="33" t="str">
        <f>_xlfn.TEXTBEFORE(Table13[[#This Row],[Shipping Address]], ",")</f>
        <v>789 Roppongi Hills</v>
      </c>
      <c r="N54" s="33" t="str">
        <f>_xlfn.TEXTBEFORE(_xlfn.TEXTAFTER(Table13[[#This Row],[Shipping Address]], ", "), ",")</f>
        <v>Yokohama</v>
      </c>
      <c r="O54" s="34" t="str">
        <f>_xlfn.TEXTAFTER(Table13[[#This Row],[Shipping Address]], ", ", 2)</f>
        <v>106-0032</v>
      </c>
      <c r="P54" s="35" t="e" vm="12">
        <v>#VALUE!</v>
      </c>
      <c r="Q54" s="35" t="s">
        <v>176</v>
      </c>
      <c r="R54" s="36">
        <v>245</v>
      </c>
      <c r="S54" s="37">
        <f>Table13[[#This Row],[Unit Price (USD)]]*Table13[[#This Row],[Units Sold]]*(100-Table13[[#This Row],[Discount (%)]])</f>
        <v>2535750</v>
      </c>
      <c r="T54" s="34">
        <f>IF(ISNUMBER(SEARCH("m/s",Table13[[#This Row],[Min Speed]])),--_xlfn.TEXTBEFORE(Table13[[#This Row],[Min Speed]]," "),IF(ISNUMBER(SEARCH("cycles/min",Table13[[#This Row],[Min Speed]])),--_xlfn.TEXTBEFORE(Table13[[#This Row],[Min Speed]]," ")/60,IF(ISNUMBER(SEARCH("cups/hour",Table13[[#This Row],[Min Speed]])),--_xlfn.TEXTBEFORE(Table13[[#This Row],[Min Speed]]," ")/3600,"")))</f>
        <v>1</v>
      </c>
      <c r="U54" s="34">
        <f>IF(ISNUMBER(SEARCH("m/s",Table13[[#This Row],[Max Speed]])),--_xlfn.TEXTBEFORE(Table13[[#This Row],[Max Speed]]," "),IF(ISNUMBER(SEARCH("cycles/min",Table13[[#This Row],[Max Speed]])),--_xlfn.TEXTBEFORE(Table13[[#This Row],[Max Speed]]," ")/60,IF(ISNUMBER(SEARCH("cups/hour",Table13[[#This Row],[Max Speed]])),--_xlfn.TEXTBEFORE(Table13[[#This Row],[Max Speed]]," ")/3600,"")))</f>
        <v>4.1666666666666666E-3</v>
      </c>
      <c r="V54" s="34" t="str">
        <f>IF(AND(Table13[[#This Row],[Min Speed (m/s)]]&lt;&gt;"",Table13[[#This Row],[Max Speed (m/s)]]&lt;&gt;""),TEXT(Table13[[#This Row],[Min Speed (m/s)]],"0.00")&amp;" - "&amp;TEXT(Table13[[#This Row],[Max Speed (m/s)]],"0.00"),"")</f>
        <v>1.00 - 0.00</v>
      </c>
      <c r="W54" s="34" t="str">
        <f>CONCATENATE(Table13[[#This Row],[Rep First Name]]," ",Table13[[#This Row],[Rep Last Name]])</f>
        <v>Morgan Lee</v>
      </c>
    </row>
    <row r="55" spans="1:23">
      <c r="A55" s="29">
        <v>54</v>
      </c>
      <c r="B55" s="30" t="s">
        <v>67</v>
      </c>
      <c r="C55" s="30" t="s">
        <v>56</v>
      </c>
      <c r="D55" s="30" t="s">
        <v>50</v>
      </c>
      <c r="E55" s="30" t="s">
        <v>43</v>
      </c>
      <c r="F55" s="30" t="s">
        <v>17</v>
      </c>
      <c r="G55" s="30" t="s">
        <v>47</v>
      </c>
      <c r="H55" s="30" t="s">
        <v>19</v>
      </c>
      <c r="I55" s="30" t="s">
        <v>141</v>
      </c>
      <c r="J55" s="31" t="s">
        <v>142</v>
      </c>
      <c r="K55" s="30">
        <v>59</v>
      </c>
      <c r="L55" s="32">
        <v>5</v>
      </c>
      <c r="M55" s="33" t="str">
        <f>_xlfn.TEXTBEFORE(Table13[[#This Row],[Shipping Address]], ",")</f>
        <v>789 Roppongi Hills</v>
      </c>
      <c r="N55" s="33" t="str">
        <f>_xlfn.TEXTBEFORE(_xlfn.TEXTAFTER(Table13[[#This Row],[Shipping Address]], ", "), ",")</f>
        <v>Yokohama</v>
      </c>
      <c r="O55" s="34" t="str">
        <f>_xlfn.TEXTAFTER(Table13[[#This Row],[Shipping Address]], ", ", 2)</f>
        <v>106-0032</v>
      </c>
      <c r="P55" s="35" t="e" vm="12">
        <v>#VALUE!</v>
      </c>
      <c r="Q55" s="35" t="s">
        <v>176</v>
      </c>
      <c r="R55" s="36">
        <v>245</v>
      </c>
      <c r="S55" s="37">
        <f>Table13[[#This Row],[Unit Price (USD)]]*Table13[[#This Row],[Units Sold]]*(100-Table13[[#This Row],[Discount (%)]])</f>
        <v>1373225</v>
      </c>
      <c r="T55" s="34">
        <f>IF(ISNUMBER(SEARCH("m/s",Table13[[#This Row],[Min Speed]])),--_xlfn.TEXTBEFORE(Table13[[#This Row],[Min Speed]]," "),IF(ISNUMBER(SEARCH("cycles/min",Table13[[#This Row],[Min Speed]])),--_xlfn.TEXTBEFORE(Table13[[#This Row],[Min Speed]]," ")/60,IF(ISNUMBER(SEARCH("cups/hour",Table13[[#This Row],[Min Speed]])),--_xlfn.TEXTBEFORE(Table13[[#This Row],[Min Speed]]," ")/3600,"")))</f>
        <v>1</v>
      </c>
      <c r="U55" s="34">
        <f>IF(ISNUMBER(SEARCH("m/s",Table13[[#This Row],[Max Speed]])),--_xlfn.TEXTBEFORE(Table13[[#This Row],[Max Speed]]," "),IF(ISNUMBER(SEARCH("cycles/min",Table13[[#This Row],[Max Speed]])),--_xlfn.TEXTBEFORE(Table13[[#This Row],[Max Speed]]," ")/60,IF(ISNUMBER(SEARCH("cups/hour",Table13[[#This Row],[Max Speed]])),--_xlfn.TEXTBEFORE(Table13[[#This Row],[Max Speed]]," ")/3600,"")))</f>
        <v>8.3333333333333329E-2</v>
      </c>
      <c r="V55" s="34" t="str">
        <f>IF(AND(Table13[[#This Row],[Min Speed (m/s)]]&lt;&gt;"",Table13[[#This Row],[Max Speed (m/s)]]&lt;&gt;""),TEXT(Table13[[#This Row],[Min Speed (m/s)]],"0.00")&amp;" - "&amp;TEXT(Table13[[#This Row],[Max Speed (m/s)]],"0.00"),"")</f>
        <v>1.00 - 0.08</v>
      </c>
      <c r="W55" s="34" t="str">
        <f>CONCATENATE(Table13[[#This Row],[Rep First Name]]," ",Table13[[#This Row],[Rep Last Name]])</f>
        <v>Morgan Johnson</v>
      </c>
    </row>
    <row r="56" spans="1:23">
      <c r="A56" s="29">
        <v>55</v>
      </c>
      <c r="B56" s="30" t="s">
        <v>29</v>
      </c>
      <c r="C56" s="30" t="s">
        <v>23</v>
      </c>
      <c r="D56" s="30" t="s">
        <v>34</v>
      </c>
      <c r="E56" s="30" t="s">
        <v>39</v>
      </c>
      <c r="F56" s="30" t="s">
        <v>17</v>
      </c>
      <c r="G56" s="30" t="s">
        <v>47</v>
      </c>
      <c r="H56" s="38" t="s">
        <v>184</v>
      </c>
      <c r="I56" s="30" t="s">
        <v>143</v>
      </c>
      <c r="J56" s="31" t="s">
        <v>144</v>
      </c>
      <c r="K56" s="30">
        <v>31</v>
      </c>
      <c r="L56" s="32">
        <v>15</v>
      </c>
      <c r="M56" s="33" t="str">
        <f>_xlfn.TEXTBEFORE(Table13[[#This Row],[Shipping Address]], ",")</f>
        <v>321 Ginza</v>
      </c>
      <c r="N56" s="33" t="str">
        <f>_xlfn.TEXTBEFORE(_xlfn.TEXTAFTER(Table13[[#This Row],[Shipping Address]], ", "), ",")</f>
        <v>Nagoya</v>
      </c>
      <c r="O56" s="34" t="str">
        <f>_xlfn.TEXTAFTER(Table13[[#This Row],[Shipping Address]], ", ", 2)</f>
        <v>104-0061</v>
      </c>
      <c r="P56" s="35" t="e" vm="12">
        <v>#VALUE!</v>
      </c>
      <c r="Q56" s="35" t="s">
        <v>176</v>
      </c>
      <c r="R56" s="36">
        <v>294</v>
      </c>
      <c r="S56" s="37">
        <f>Table13[[#This Row],[Unit Price (USD)]]*Table13[[#This Row],[Units Sold]]*(100-Table13[[#This Row],[Discount (%)]])</f>
        <v>774690</v>
      </c>
      <c r="T56" s="34">
        <f>IF(ISNUMBER(SEARCH("m/s",Table13[[#This Row],[Min Speed]])),--_xlfn.TEXTBEFORE(Table13[[#This Row],[Min Speed]]," "),IF(ISNUMBER(SEARCH("cycles/min",Table13[[#This Row],[Min Speed]])),--_xlfn.TEXTBEFORE(Table13[[#This Row],[Min Speed]]," ")/60,IF(ISNUMBER(SEARCH("cups/hour",Table13[[#This Row],[Min Speed]])),--_xlfn.TEXTBEFORE(Table13[[#This Row],[Min Speed]]," ")/3600,"")))</f>
        <v>1</v>
      </c>
      <c r="U56" s="34">
        <f>IF(ISNUMBER(SEARCH("m/s",Table13[[#This Row],[Max Speed]])),--_xlfn.TEXTBEFORE(Table13[[#This Row],[Max Speed]]," "),IF(ISNUMBER(SEARCH("cycles/min",Table13[[#This Row],[Max Speed]])),--_xlfn.TEXTBEFORE(Table13[[#This Row],[Max Speed]]," ")/60,IF(ISNUMBER(SEARCH("cups/hour",Table13[[#This Row],[Max Speed]])),--_xlfn.TEXTBEFORE(Table13[[#This Row],[Max Speed]]," ")/3600,"")))</f>
        <v>8.3333333333333329E-2</v>
      </c>
      <c r="V56" s="34" t="str">
        <f>IF(AND(Table13[[#This Row],[Min Speed (m/s)]]&lt;&gt;"",Table13[[#This Row],[Max Speed (m/s)]]&lt;&gt;""),TEXT(Table13[[#This Row],[Min Speed (m/s)]],"0.00")&amp;" - "&amp;TEXT(Table13[[#This Row],[Max Speed (m/s)]],"0.00"),"")</f>
        <v>1.00 - 0.08</v>
      </c>
      <c r="W56" s="34" t="str">
        <f>CONCATENATE(Table13[[#This Row],[Rep First Name]]," ",Table13[[#This Row],[Rep Last Name]])</f>
        <v>Alex Taylor</v>
      </c>
    </row>
    <row r="57" spans="1:23">
      <c r="A57" s="29">
        <v>56</v>
      </c>
      <c r="B57" s="30" t="s">
        <v>13</v>
      </c>
      <c r="C57" s="30" t="s">
        <v>14</v>
      </c>
      <c r="D57" s="30" t="s">
        <v>50</v>
      </c>
      <c r="E57" s="30" t="s">
        <v>39</v>
      </c>
      <c r="F57" s="30"/>
      <c r="G57" s="30"/>
      <c r="H57" s="38" t="s">
        <v>184</v>
      </c>
      <c r="I57" s="30" t="s">
        <v>20</v>
      </c>
      <c r="J57" s="31" t="s">
        <v>22</v>
      </c>
      <c r="K57" s="30">
        <v>37</v>
      </c>
      <c r="L57" s="32">
        <v>15</v>
      </c>
      <c r="M57" s="33" t="str">
        <f>_xlfn.TEXTBEFORE(Table13[[#This Row],[Shipping Address]], ",")</f>
        <v>1234 Maple Street</v>
      </c>
      <c r="N57" s="33" t="str">
        <f>_xlfn.TEXTBEFORE(_xlfn.TEXTAFTER(Table13[[#This Row],[Shipping Address]], ", "), ",")</f>
        <v>Los Angeles</v>
      </c>
      <c r="O57" s="34" t="str">
        <f>_xlfn.TEXTAFTER(Table13[[#This Row],[Shipping Address]], ", ", 2)</f>
        <v>90210</v>
      </c>
      <c r="P57" s="35" t="e" vm="1">
        <v>#VALUE!</v>
      </c>
      <c r="Q57" s="35" t="s">
        <v>171</v>
      </c>
      <c r="R57" s="36">
        <f>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f>
        <v>150</v>
      </c>
      <c r="S57" s="37">
        <f>Table13[[#This Row],[Unit Price (USD)]]*Table13[[#This Row],[Units Sold]]*(100-Table13[[#This Row],[Discount (%)]])</f>
        <v>471750</v>
      </c>
      <c r="T57" s="34" t="str">
        <f>IF(ISNUMBER(SEARCH("m/s",Table13[[#This Row],[Min Speed]])),--_xlfn.TEXTBEFORE(Table13[[#This Row],[Min Speed]]," "),IF(ISNUMBER(SEARCH("cycles/min",Table13[[#This Row],[Min Speed]])),--_xlfn.TEXTBEFORE(Table13[[#This Row],[Min Speed]]," ")/60,IF(ISNUMBER(SEARCH("cups/hour",Table13[[#This Row],[Min Speed]])),--_xlfn.TEXTBEFORE(Table13[[#This Row],[Min Speed]]," ")/3600,"")))</f>
        <v/>
      </c>
      <c r="U57" s="34" t="str">
        <f>IF(ISNUMBER(SEARCH("m/s",Table13[[#This Row],[Max Speed]])),--_xlfn.TEXTBEFORE(Table13[[#This Row],[Max Speed]]," "),IF(ISNUMBER(SEARCH("cycles/min",Table13[[#This Row],[Max Speed]])),--_xlfn.TEXTBEFORE(Table13[[#This Row],[Max Speed]]," ")/60,IF(ISNUMBER(SEARCH("cups/hour",Table13[[#This Row],[Max Speed]])),--_xlfn.TEXTBEFORE(Table13[[#This Row],[Max Speed]]," ")/3600,"")))</f>
        <v/>
      </c>
      <c r="V57" s="34" t="str">
        <f>IF(AND(Table13[[#This Row],[Min Speed (m/s)]]&lt;&gt;"",Table13[[#This Row],[Max Speed (m/s)]]&lt;&gt;""),TEXT(Table13[[#This Row],[Min Speed (m/s)]],"0.00")&amp;" - "&amp;TEXT(Table13[[#This Row],[Max Speed (m/s)]],"0.00"),"")</f>
        <v/>
      </c>
      <c r="W57" s="34" t="str">
        <f>CONCATENATE(Table13[[#This Row],[Rep First Name]]," ",Table13[[#This Row],[Rep Last Name]])</f>
        <v>Jamie Davis</v>
      </c>
    </row>
    <row r="58" spans="1:23">
      <c r="A58" s="29">
        <v>57</v>
      </c>
      <c r="B58" s="30" t="s">
        <v>45</v>
      </c>
      <c r="C58" s="30" t="s">
        <v>24</v>
      </c>
      <c r="D58" s="30" t="s">
        <v>50</v>
      </c>
      <c r="E58" s="30" t="s">
        <v>16</v>
      </c>
      <c r="F58" s="30" t="s">
        <v>44</v>
      </c>
      <c r="G58" s="30" t="s">
        <v>47</v>
      </c>
      <c r="H58" s="30" t="s">
        <v>19</v>
      </c>
      <c r="I58" s="30" t="s">
        <v>30</v>
      </c>
      <c r="J58" s="31" t="s">
        <v>31</v>
      </c>
      <c r="K58" s="30">
        <v>291</v>
      </c>
      <c r="L58" s="32">
        <v>5</v>
      </c>
      <c r="M58" s="33" t="str">
        <f>_xlfn.TEXTBEFORE(Table13[[#This Row],[Shipping Address]], ",")</f>
        <v>5678 Oak Avenue</v>
      </c>
      <c r="N58" s="33" t="str">
        <f>_xlfn.TEXTBEFORE(_xlfn.TEXTAFTER(Table13[[#This Row],[Shipping Address]], ", "), ",")</f>
        <v>New York</v>
      </c>
      <c r="O58" s="34" t="str">
        <f>_xlfn.TEXTAFTER(Table13[[#This Row],[Shipping Address]], ", ", 2)</f>
        <v>10001</v>
      </c>
      <c r="P58" s="35" t="e" vm="1">
        <v>#VALUE!</v>
      </c>
      <c r="Q58" s="35" t="s">
        <v>171</v>
      </c>
      <c r="R58" s="36">
        <f>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f>
        <v>200</v>
      </c>
      <c r="S58" s="37">
        <f>Table13[[#This Row],[Unit Price (USD)]]*Table13[[#This Row],[Units Sold]]*(100-Table13[[#This Row],[Discount (%)]])</f>
        <v>5529000</v>
      </c>
      <c r="T58" s="34">
        <f>IF(ISNUMBER(SEARCH("m/s",Table13[[#This Row],[Min Speed]])),--_xlfn.TEXTBEFORE(Table13[[#This Row],[Min Speed]]," "),IF(ISNUMBER(SEARCH("cycles/min",Table13[[#This Row],[Min Speed]])),--_xlfn.TEXTBEFORE(Table13[[#This Row],[Min Speed]]," ")/60,IF(ISNUMBER(SEARCH("cups/hour",Table13[[#This Row],[Min Speed]])),--_xlfn.TEXTBEFORE(Table13[[#This Row],[Min Speed]]," ")/3600,"")))</f>
        <v>1.3888888888888889E-3</v>
      </c>
      <c r="U58" s="34">
        <f>IF(ISNUMBER(SEARCH("m/s",Table13[[#This Row],[Max Speed]])),--_xlfn.TEXTBEFORE(Table13[[#This Row],[Max Speed]]," "),IF(ISNUMBER(SEARCH("cycles/min",Table13[[#This Row],[Max Speed]])),--_xlfn.TEXTBEFORE(Table13[[#This Row],[Max Speed]]," ")/60,IF(ISNUMBER(SEARCH("cups/hour",Table13[[#This Row],[Max Speed]])),--_xlfn.TEXTBEFORE(Table13[[#This Row],[Max Speed]]," ")/3600,"")))</f>
        <v>8.3333333333333329E-2</v>
      </c>
      <c r="V58" s="34" t="str">
        <f>IF(AND(Table13[[#This Row],[Min Speed (m/s)]]&lt;&gt;"",Table13[[#This Row],[Max Speed (m/s)]]&lt;&gt;""),TEXT(Table13[[#This Row],[Min Speed (m/s)]],"0.00")&amp;" - "&amp;TEXT(Table13[[#This Row],[Max Speed (m/s)]],"0.00"),"")</f>
        <v>0.00 - 0.08</v>
      </c>
      <c r="W58" s="34" t="str">
        <f>CONCATENATE(Table13[[#This Row],[Rep First Name]]," ",Table13[[#This Row],[Rep Last Name]])</f>
        <v>Jordan Smith</v>
      </c>
    </row>
    <row r="59" spans="1:23">
      <c r="A59" s="29">
        <v>58</v>
      </c>
      <c r="B59" s="30" t="s">
        <v>45</v>
      </c>
      <c r="C59" s="30" t="s">
        <v>24</v>
      </c>
      <c r="D59" s="30" t="s">
        <v>38</v>
      </c>
      <c r="E59" s="30" t="s">
        <v>39</v>
      </c>
      <c r="F59" s="30" t="s">
        <v>17</v>
      </c>
      <c r="G59" s="30" t="s">
        <v>47</v>
      </c>
      <c r="H59" s="38" t="s">
        <v>184</v>
      </c>
      <c r="I59" s="30" t="s">
        <v>32</v>
      </c>
      <c r="J59" s="31" t="s">
        <v>33</v>
      </c>
      <c r="K59" s="30">
        <v>96</v>
      </c>
      <c r="L59" s="32">
        <v>5</v>
      </c>
      <c r="M59" s="33" t="str">
        <f>_xlfn.TEXTBEFORE(Table13[[#This Row],[Shipping Address]], ",")</f>
        <v>9101 Pine Drive</v>
      </c>
      <c r="N59" s="33" t="str">
        <f>_xlfn.TEXTBEFORE(_xlfn.TEXTAFTER(Table13[[#This Row],[Shipping Address]], ", "), ",")</f>
        <v>Atlanta</v>
      </c>
      <c r="O59" s="34" t="str">
        <f>_xlfn.TEXTAFTER(Table13[[#This Row],[Shipping Address]], ", ", 2)</f>
        <v>30301</v>
      </c>
      <c r="P59" s="35" t="e" vm="1">
        <v>#VALUE!</v>
      </c>
      <c r="Q59" s="35" t="s">
        <v>171</v>
      </c>
      <c r="R59" s="36">
        <f>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f>
        <v>250</v>
      </c>
      <c r="S59" s="37">
        <f>Table13[[#This Row],[Unit Price (USD)]]*Table13[[#This Row],[Units Sold]]*(100-Table13[[#This Row],[Discount (%)]])</f>
        <v>2280000</v>
      </c>
      <c r="T59" s="34">
        <f>IF(ISNUMBER(SEARCH("m/s",Table13[[#This Row],[Min Speed]])),--_xlfn.TEXTBEFORE(Table13[[#This Row],[Min Speed]]," "),IF(ISNUMBER(SEARCH("cycles/min",Table13[[#This Row],[Min Speed]])),--_xlfn.TEXTBEFORE(Table13[[#This Row],[Min Speed]]," ")/60,IF(ISNUMBER(SEARCH("cups/hour",Table13[[#This Row],[Min Speed]])),--_xlfn.TEXTBEFORE(Table13[[#This Row],[Min Speed]]," ")/3600,"")))</f>
        <v>1</v>
      </c>
      <c r="U59" s="34">
        <f>IF(ISNUMBER(SEARCH("m/s",Table13[[#This Row],[Max Speed]])),--_xlfn.TEXTBEFORE(Table13[[#This Row],[Max Speed]]," "),IF(ISNUMBER(SEARCH("cycles/min",Table13[[#This Row],[Max Speed]])),--_xlfn.TEXTBEFORE(Table13[[#This Row],[Max Speed]]," ")/60,IF(ISNUMBER(SEARCH("cups/hour",Table13[[#This Row],[Max Speed]])),--_xlfn.TEXTBEFORE(Table13[[#This Row],[Max Speed]]," ")/3600,"")))</f>
        <v>8.3333333333333329E-2</v>
      </c>
      <c r="V59" s="34" t="str">
        <f>IF(AND(Table13[[#This Row],[Min Speed (m/s)]]&lt;&gt;"",Table13[[#This Row],[Max Speed (m/s)]]&lt;&gt;""),TEXT(Table13[[#This Row],[Min Speed (m/s)]],"0.00")&amp;" - "&amp;TEXT(Table13[[#This Row],[Max Speed (m/s)]],"0.00"),"")</f>
        <v>1.00 - 0.08</v>
      </c>
      <c r="W59" s="34" t="str">
        <f>CONCATENATE(Table13[[#This Row],[Rep First Name]]," ",Table13[[#This Row],[Rep Last Name]])</f>
        <v>Jordan Smith</v>
      </c>
    </row>
    <row r="60" spans="1:23">
      <c r="A60" s="29">
        <v>59</v>
      </c>
      <c r="B60" s="30" t="s">
        <v>13</v>
      </c>
      <c r="C60" s="30" t="s">
        <v>24</v>
      </c>
      <c r="D60" s="30" t="s">
        <v>38</v>
      </c>
      <c r="E60" s="30" t="s">
        <v>39</v>
      </c>
      <c r="F60" s="30" t="s">
        <v>44</v>
      </c>
      <c r="G60" s="30" t="s">
        <v>47</v>
      </c>
      <c r="H60" s="38" t="s">
        <v>184</v>
      </c>
      <c r="I60" s="30" t="s">
        <v>35</v>
      </c>
      <c r="J60" s="31" t="s">
        <v>36</v>
      </c>
      <c r="K60" s="30">
        <v>100</v>
      </c>
      <c r="L60" s="32">
        <v>5</v>
      </c>
      <c r="M60" s="33" t="str">
        <f>_xlfn.TEXTBEFORE(Table13[[#This Row],[Shipping Address]], ",")</f>
        <v>2345 Birch Lane</v>
      </c>
      <c r="N60" s="33" t="str">
        <f>_xlfn.TEXTBEFORE(_xlfn.TEXTAFTER(Table13[[#This Row],[Shipping Address]], ", "), ",")</f>
        <v>Chicago</v>
      </c>
      <c r="O60" s="34" t="str">
        <f>_xlfn.TEXTAFTER(Table13[[#This Row],[Shipping Address]], ", ", 2)</f>
        <v>60614</v>
      </c>
      <c r="P60" s="35" t="e" vm="1">
        <v>#VALUE!</v>
      </c>
      <c r="Q60" s="35" t="s">
        <v>171</v>
      </c>
      <c r="R60" s="36">
        <f>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f>
        <v>300</v>
      </c>
      <c r="S60" s="37">
        <f>Table13[[#This Row],[Unit Price (USD)]]*Table13[[#This Row],[Units Sold]]*(100-Table13[[#This Row],[Discount (%)]])</f>
        <v>2850000</v>
      </c>
      <c r="T60" s="34">
        <f>IF(ISNUMBER(SEARCH("m/s",Table13[[#This Row],[Min Speed]])),--_xlfn.TEXTBEFORE(Table13[[#This Row],[Min Speed]]," "),IF(ISNUMBER(SEARCH("cycles/min",Table13[[#This Row],[Min Speed]])),--_xlfn.TEXTBEFORE(Table13[[#This Row],[Min Speed]]," ")/60,IF(ISNUMBER(SEARCH("cups/hour",Table13[[#This Row],[Min Speed]])),--_xlfn.TEXTBEFORE(Table13[[#This Row],[Min Speed]]," ")/3600,"")))</f>
        <v>1.3888888888888889E-3</v>
      </c>
      <c r="U60" s="34">
        <f>IF(ISNUMBER(SEARCH("m/s",Table13[[#This Row],[Max Speed]])),--_xlfn.TEXTBEFORE(Table13[[#This Row],[Max Speed]]," "),IF(ISNUMBER(SEARCH("cycles/min",Table13[[#This Row],[Max Speed]])),--_xlfn.TEXTBEFORE(Table13[[#This Row],[Max Speed]]," ")/60,IF(ISNUMBER(SEARCH("cups/hour",Table13[[#This Row],[Max Speed]])),--_xlfn.TEXTBEFORE(Table13[[#This Row],[Max Speed]]," ")/3600,"")))</f>
        <v>8.3333333333333329E-2</v>
      </c>
      <c r="V60" s="34" t="str">
        <f>IF(AND(Table13[[#This Row],[Min Speed (m/s)]]&lt;&gt;"",Table13[[#This Row],[Max Speed (m/s)]]&lt;&gt;""),TEXT(Table13[[#This Row],[Min Speed (m/s)]],"0.00")&amp;" - "&amp;TEXT(Table13[[#This Row],[Max Speed (m/s)]],"0.00"),"")</f>
        <v>0.00 - 0.08</v>
      </c>
      <c r="W60" s="34" t="str">
        <f>CONCATENATE(Table13[[#This Row],[Rep First Name]]," ",Table13[[#This Row],[Rep Last Name]])</f>
        <v>Jamie Smith</v>
      </c>
    </row>
    <row r="61" spans="1:23">
      <c r="A61" s="29">
        <v>60</v>
      </c>
      <c r="B61" s="30" t="s">
        <v>29</v>
      </c>
      <c r="C61" s="30" t="s">
        <v>37</v>
      </c>
      <c r="D61" s="30" t="s">
        <v>50</v>
      </c>
      <c r="E61" s="30" t="s">
        <v>16</v>
      </c>
      <c r="F61" s="30" t="s">
        <v>27</v>
      </c>
      <c r="G61" s="30" t="s">
        <v>28</v>
      </c>
      <c r="H61" s="38" t="s">
        <v>184</v>
      </c>
      <c r="I61" s="30" t="s">
        <v>40</v>
      </c>
      <c r="J61" s="31" t="s">
        <v>42</v>
      </c>
      <c r="K61" s="30">
        <v>122</v>
      </c>
      <c r="L61" s="32">
        <v>15</v>
      </c>
      <c r="M61" s="33" t="str">
        <f>_xlfn.TEXTBEFORE(Table13[[#This Row],[Shipping Address]], ",")</f>
        <v>123 Queen Street</v>
      </c>
      <c r="N61" s="33" t="str">
        <f>_xlfn.TEXTBEFORE(_xlfn.TEXTAFTER(Table13[[#This Row],[Shipping Address]], ", "), ",")</f>
        <v>Toronto</v>
      </c>
      <c r="O61" s="34" t="str">
        <f>_xlfn.TEXTAFTER(Table13[[#This Row],[Shipping Address]], ", ", 2)</f>
        <v>M5H 2N2</v>
      </c>
      <c r="P61" s="35" t="e" vm="2">
        <v>#VALUE!</v>
      </c>
      <c r="Q61" s="35" t="s">
        <v>171</v>
      </c>
      <c r="R61" s="36">
        <f>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f>
        <v>153</v>
      </c>
      <c r="S61" s="37">
        <f>Table13[[#This Row],[Unit Price (USD)]]*Table13[[#This Row],[Units Sold]]*(100-Table13[[#This Row],[Discount (%)]])</f>
        <v>1586610</v>
      </c>
      <c r="T61" s="34">
        <f>IF(ISNUMBER(SEARCH("m/s",Table13[[#This Row],[Min Speed]])),--_xlfn.TEXTBEFORE(Table13[[#This Row],[Min Speed]]," "),IF(ISNUMBER(SEARCH("cycles/min",Table13[[#This Row],[Min Speed]])),--_xlfn.TEXTBEFORE(Table13[[#This Row],[Min Speed]]," ")/60,IF(ISNUMBER(SEARCH("cups/hour",Table13[[#This Row],[Min Speed]])),--_xlfn.TEXTBEFORE(Table13[[#This Row],[Min Speed]]," ")/3600,"")))</f>
        <v>3.3333333333333333E-2</v>
      </c>
      <c r="U61" s="34">
        <f>IF(ISNUMBER(SEARCH("m/s",Table13[[#This Row],[Max Speed]])),--_xlfn.TEXTBEFORE(Table13[[#This Row],[Max Speed]]," "),IF(ISNUMBER(SEARCH("cycles/min",Table13[[#This Row],[Max Speed]])),--_xlfn.TEXTBEFORE(Table13[[#This Row],[Max Speed]]," ")/60,IF(ISNUMBER(SEARCH("cups/hour",Table13[[#This Row],[Max Speed]])),--_xlfn.TEXTBEFORE(Table13[[#This Row],[Max Speed]]," ")/3600,"")))</f>
        <v>3</v>
      </c>
      <c r="V61" s="34" t="str">
        <f>IF(AND(Table13[[#This Row],[Min Speed (m/s)]]&lt;&gt;"",Table13[[#This Row],[Max Speed (m/s)]]&lt;&gt;""),TEXT(Table13[[#This Row],[Min Speed (m/s)]],"0.00")&amp;" - "&amp;TEXT(Table13[[#This Row],[Max Speed (m/s)]],"0.00"),"")</f>
        <v>0.03 - 3.00</v>
      </c>
      <c r="W61" s="34" t="str">
        <f>CONCATENATE(Table13[[#This Row],[Rep First Name]]," ",Table13[[#This Row],[Rep Last Name]])</f>
        <v>Alex Lee</v>
      </c>
    </row>
    <row r="62" spans="1:23">
      <c r="A62" s="29">
        <v>61</v>
      </c>
      <c r="B62" s="30" t="s">
        <v>45</v>
      </c>
      <c r="C62" s="30" t="s">
        <v>24</v>
      </c>
      <c r="D62" s="30" t="s">
        <v>50</v>
      </c>
      <c r="E62" s="30" t="s">
        <v>26</v>
      </c>
      <c r="F62" s="30" t="s">
        <v>44</v>
      </c>
      <c r="G62" s="30" t="s">
        <v>47</v>
      </c>
      <c r="H62" s="38" t="s">
        <v>184</v>
      </c>
      <c r="I62" s="30" t="s">
        <v>48</v>
      </c>
      <c r="J62" s="31" t="s">
        <v>49</v>
      </c>
      <c r="K62" s="30">
        <v>258</v>
      </c>
      <c r="L62" s="32">
        <v>10</v>
      </c>
      <c r="M62" s="33" t="str">
        <f>_xlfn.TEXTBEFORE(Table13[[#This Row],[Shipping Address]], ",")</f>
        <v>456 King Road</v>
      </c>
      <c r="N62" s="33" t="str">
        <f>_xlfn.TEXTBEFORE(_xlfn.TEXTAFTER(Table13[[#This Row],[Shipping Address]], ", "), ",")</f>
        <v>Ottawa</v>
      </c>
      <c r="O62" s="34" t="str">
        <f>_xlfn.TEXTAFTER(Table13[[#This Row],[Shipping Address]], ", ", 2)</f>
        <v>K1A 0B1</v>
      </c>
      <c r="P62" s="35" t="e" vm="2">
        <v>#VALUE!</v>
      </c>
      <c r="Q62" s="35" t="s">
        <v>171</v>
      </c>
      <c r="R62" s="36">
        <f>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f>
        <v>204</v>
      </c>
      <c r="S62" s="37">
        <f>Table13[[#This Row],[Unit Price (USD)]]*Table13[[#This Row],[Units Sold]]*(100-Table13[[#This Row],[Discount (%)]])</f>
        <v>4736880</v>
      </c>
      <c r="T62" s="34">
        <f>IF(ISNUMBER(SEARCH("m/s",Table13[[#This Row],[Min Speed]])),--_xlfn.TEXTBEFORE(Table13[[#This Row],[Min Speed]]," "),IF(ISNUMBER(SEARCH("cycles/min",Table13[[#This Row],[Min Speed]])),--_xlfn.TEXTBEFORE(Table13[[#This Row],[Min Speed]]," ")/60,IF(ISNUMBER(SEARCH("cups/hour",Table13[[#This Row],[Min Speed]])),--_xlfn.TEXTBEFORE(Table13[[#This Row],[Min Speed]]," ")/3600,"")))</f>
        <v>1.3888888888888889E-3</v>
      </c>
      <c r="U62" s="34">
        <f>IF(ISNUMBER(SEARCH("m/s",Table13[[#This Row],[Max Speed]])),--_xlfn.TEXTBEFORE(Table13[[#This Row],[Max Speed]]," "),IF(ISNUMBER(SEARCH("cycles/min",Table13[[#This Row],[Max Speed]])),--_xlfn.TEXTBEFORE(Table13[[#This Row],[Max Speed]]," ")/60,IF(ISNUMBER(SEARCH("cups/hour",Table13[[#This Row],[Max Speed]])),--_xlfn.TEXTBEFORE(Table13[[#This Row],[Max Speed]]," ")/3600,"")))</f>
        <v>8.3333333333333329E-2</v>
      </c>
      <c r="V62" s="34" t="str">
        <f>IF(AND(Table13[[#This Row],[Min Speed (m/s)]]&lt;&gt;"",Table13[[#This Row],[Max Speed (m/s)]]&lt;&gt;""),TEXT(Table13[[#This Row],[Min Speed (m/s)]],"0.00")&amp;" - "&amp;TEXT(Table13[[#This Row],[Max Speed (m/s)]],"0.00"),"")</f>
        <v>0.00 - 0.08</v>
      </c>
      <c r="W62" s="34" t="str">
        <f>CONCATENATE(Table13[[#This Row],[Rep First Name]]," ",Table13[[#This Row],[Rep Last Name]])</f>
        <v>Jordan Smith</v>
      </c>
    </row>
    <row r="63" spans="1:23">
      <c r="A63" s="29">
        <v>62</v>
      </c>
      <c r="B63" s="30" t="s">
        <v>67</v>
      </c>
      <c r="C63" s="30" t="s">
        <v>23</v>
      </c>
      <c r="D63" s="30" t="s">
        <v>50</v>
      </c>
      <c r="E63" s="30" t="s">
        <v>43</v>
      </c>
      <c r="F63" s="30" t="s">
        <v>27</v>
      </c>
      <c r="G63" s="30" t="s">
        <v>18</v>
      </c>
      <c r="H63" s="30" t="s">
        <v>19</v>
      </c>
      <c r="I63" s="30" t="s">
        <v>51</v>
      </c>
      <c r="J63" s="31" t="s">
        <v>52</v>
      </c>
      <c r="K63" s="30">
        <v>289</v>
      </c>
      <c r="L63" s="32">
        <v>10</v>
      </c>
      <c r="M63" s="33" t="str">
        <f>_xlfn.TEXTBEFORE(Table13[[#This Row],[Shipping Address]], ",")</f>
        <v>789 Elm Boulevard</v>
      </c>
      <c r="N63" s="33" t="str">
        <f>_xlfn.TEXTBEFORE(_xlfn.TEXTAFTER(Table13[[#This Row],[Shipping Address]], ", "), ",")</f>
        <v>Vancouver</v>
      </c>
      <c r="O63" s="34" t="str">
        <f>_xlfn.TEXTAFTER(Table13[[#This Row],[Shipping Address]], ", ", 2)</f>
        <v>L4T 1P5</v>
      </c>
      <c r="P63" s="35" t="e" vm="2">
        <v>#VALUE!</v>
      </c>
      <c r="Q63" s="35" t="s">
        <v>171</v>
      </c>
      <c r="R63" s="36">
        <f>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f>
        <v>255</v>
      </c>
      <c r="S63" s="37">
        <f>Table13[[#This Row],[Unit Price (USD)]]*Table13[[#This Row],[Units Sold]]*(100-Table13[[#This Row],[Discount (%)]])</f>
        <v>6632550</v>
      </c>
      <c r="T63" s="34">
        <f>IF(ISNUMBER(SEARCH("m/s",Table13[[#This Row],[Min Speed]])),--_xlfn.TEXTBEFORE(Table13[[#This Row],[Min Speed]]," "),IF(ISNUMBER(SEARCH("cycles/min",Table13[[#This Row],[Min Speed]])),--_xlfn.TEXTBEFORE(Table13[[#This Row],[Min Speed]]," ")/60,IF(ISNUMBER(SEARCH("cups/hour",Table13[[#This Row],[Min Speed]])),--_xlfn.TEXTBEFORE(Table13[[#This Row],[Min Speed]]," ")/3600,"")))</f>
        <v>3.3333333333333333E-2</v>
      </c>
      <c r="U63" s="34">
        <f>IF(ISNUMBER(SEARCH("m/s",Table13[[#This Row],[Max Speed]])),--_xlfn.TEXTBEFORE(Table13[[#This Row],[Max Speed]]," "),IF(ISNUMBER(SEARCH("cycles/min",Table13[[#This Row],[Max Speed]])),--_xlfn.TEXTBEFORE(Table13[[#This Row],[Max Speed]]," ")/60,IF(ISNUMBER(SEARCH("cups/hour",Table13[[#This Row],[Max Speed]])),--_xlfn.TEXTBEFORE(Table13[[#This Row],[Max Speed]]," ")/3600,"")))</f>
        <v>4.1666666666666666E-3</v>
      </c>
      <c r="V63" s="34" t="str">
        <f>IF(AND(Table13[[#This Row],[Min Speed (m/s)]]&lt;&gt;"",Table13[[#This Row],[Max Speed (m/s)]]&lt;&gt;""),TEXT(Table13[[#This Row],[Min Speed (m/s)]],"0.00")&amp;" - "&amp;TEXT(Table13[[#This Row],[Max Speed (m/s)]],"0.00"),"")</f>
        <v>0.03 - 0.00</v>
      </c>
      <c r="W63" s="34" t="str">
        <f>CONCATENATE(Table13[[#This Row],[Rep First Name]]," ",Table13[[#This Row],[Rep Last Name]])</f>
        <v>Morgan Taylor</v>
      </c>
    </row>
    <row r="64" spans="1:23">
      <c r="A64" s="29">
        <v>63</v>
      </c>
      <c r="B64" s="30" t="s">
        <v>13</v>
      </c>
      <c r="C64" s="30" t="s">
        <v>23</v>
      </c>
      <c r="D64" s="30" t="s">
        <v>25</v>
      </c>
      <c r="E64" s="30" t="s">
        <v>16</v>
      </c>
      <c r="F64" s="30" t="s">
        <v>27</v>
      </c>
      <c r="G64" s="30" t="s">
        <v>47</v>
      </c>
      <c r="H64" s="38" t="s">
        <v>184</v>
      </c>
      <c r="I64" s="30" t="s">
        <v>54</v>
      </c>
      <c r="J64" s="31" t="s">
        <v>55</v>
      </c>
      <c r="K64" s="30">
        <v>84</v>
      </c>
      <c r="L64" s="32">
        <v>10</v>
      </c>
      <c r="M64" s="33" t="str">
        <f>_xlfn.TEXTBEFORE(Table13[[#This Row],[Shipping Address]], ",")</f>
        <v>321 Cedar Crescent</v>
      </c>
      <c r="N64" s="33" t="str">
        <f>_xlfn.TEXTBEFORE(_xlfn.TEXTAFTER(Table13[[#This Row],[Shipping Address]], ", "), ",")</f>
        <v>Calgary</v>
      </c>
      <c r="O64" s="34" t="str">
        <f>_xlfn.TEXTAFTER(Table13[[#This Row],[Shipping Address]], ", ", 2)</f>
        <v>T5A 0H2</v>
      </c>
      <c r="P64" s="35" t="e" vm="2">
        <v>#VALUE!</v>
      </c>
      <c r="Q64" s="35" t="s">
        <v>171</v>
      </c>
      <c r="R64" s="36">
        <f>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f>
        <v>306</v>
      </c>
      <c r="S64" s="37">
        <f>Table13[[#This Row],[Unit Price (USD)]]*Table13[[#This Row],[Units Sold]]*(100-Table13[[#This Row],[Discount (%)]])</f>
        <v>2313360</v>
      </c>
      <c r="T64" s="34">
        <f>IF(ISNUMBER(SEARCH("m/s",Table13[[#This Row],[Min Speed]])),--_xlfn.TEXTBEFORE(Table13[[#This Row],[Min Speed]]," "),IF(ISNUMBER(SEARCH("cycles/min",Table13[[#This Row],[Min Speed]])),--_xlfn.TEXTBEFORE(Table13[[#This Row],[Min Speed]]," ")/60,IF(ISNUMBER(SEARCH("cups/hour",Table13[[#This Row],[Min Speed]])),--_xlfn.TEXTBEFORE(Table13[[#This Row],[Min Speed]]," ")/3600,"")))</f>
        <v>3.3333333333333333E-2</v>
      </c>
      <c r="U64" s="34">
        <f>IF(ISNUMBER(SEARCH("m/s",Table13[[#This Row],[Max Speed]])),--_xlfn.TEXTBEFORE(Table13[[#This Row],[Max Speed]]," "),IF(ISNUMBER(SEARCH("cycles/min",Table13[[#This Row],[Max Speed]])),--_xlfn.TEXTBEFORE(Table13[[#This Row],[Max Speed]]," ")/60,IF(ISNUMBER(SEARCH("cups/hour",Table13[[#This Row],[Max Speed]])),--_xlfn.TEXTBEFORE(Table13[[#This Row],[Max Speed]]," ")/3600,"")))</f>
        <v>8.3333333333333329E-2</v>
      </c>
      <c r="V64" s="34" t="str">
        <f>IF(AND(Table13[[#This Row],[Min Speed (m/s)]]&lt;&gt;"",Table13[[#This Row],[Max Speed (m/s)]]&lt;&gt;""),TEXT(Table13[[#This Row],[Min Speed (m/s)]],"0.00")&amp;" - "&amp;TEXT(Table13[[#This Row],[Max Speed (m/s)]],"0.00"),"")</f>
        <v>0.03 - 0.08</v>
      </c>
      <c r="W64" s="34" t="str">
        <f>CONCATENATE(Table13[[#This Row],[Rep First Name]]," ",Table13[[#This Row],[Rep Last Name]])</f>
        <v>Jamie Taylor</v>
      </c>
    </row>
    <row r="65" spans="1:23">
      <c r="A65" s="29">
        <v>64</v>
      </c>
      <c r="B65" s="30" t="s">
        <v>13</v>
      </c>
      <c r="C65" s="30" t="s">
        <v>24</v>
      </c>
      <c r="D65" s="30" t="s">
        <v>50</v>
      </c>
      <c r="E65" s="30" t="s">
        <v>26</v>
      </c>
      <c r="F65" s="30"/>
      <c r="G65" s="30" t="s">
        <v>28</v>
      </c>
      <c r="H65" s="38" t="s">
        <v>184</v>
      </c>
      <c r="I65" s="30" t="s">
        <v>58</v>
      </c>
      <c r="J65" s="31" t="s">
        <v>60</v>
      </c>
      <c r="K65" s="30">
        <v>273</v>
      </c>
      <c r="L65" s="32">
        <v>5</v>
      </c>
      <c r="M65" s="33" t="str">
        <f>_xlfn.TEXTBEFORE(Table13[[#This Row],[Shipping Address]], ",")</f>
        <v>456 Avenida Reforma</v>
      </c>
      <c r="N65" s="33" t="str">
        <f>_xlfn.TEXTBEFORE(_xlfn.TEXTAFTER(Table13[[#This Row],[Shipping Address]], ", "), ",")</f>
        <v>Mexico City</v>
      </c>
      <c r="O65" s="34" t="str">
        <f>_xlfn.TEXTAFTER(Table13[[#This Row],[Shipping Address]], ", ", 2)</f>
        <v>06080</v>
      </c>
      <c r="P65" s="35" t="e" vm="3">
        <v>#VALUE!</v>
      </c>
      <c r="Q65" s="35" t="s">
        <v>171</v>
      </c>
      <c r="R65" s="36">
        <f>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f>
        <v>132.25</v>
      </c>
      <c r="S65" s="37">
        <f>Table13[[#This Row],[Unit Price (USD)]]*Table13[[#This Row],[Units Sold]]*(100-Table13[[#This Row],[Discount (%)]])</f>
        <v>3429903.75</v>
      </c>
      <c r="T65" s="34" t="str">
        <f>IF(ISNUMBER(SEARCH("m/s",Table13[[#This Row],[Min Speed]])),--_xlfn.TEXTBEFORE(Table13[[#This Row],[Min Speed]]," "),IF(ISNUMBER(SEARCH("cycles/min",Table13[[#This Row],[Min Speed]])),--_xlfn.TEXTBEFORE(Table13[[#This Row],[Min Speed]]," ")/60,IF(ISNUMBER(SEARCH("cups/hour",Table13[[#This Row],[Min Speed]])),--_xlfn.TEXTBEFORE(Table13[[#This Row],[Min Speed]]," ")/3600,"")))</f>
        <v/>
      </c>
      <c r="U65" s="34">
        <f>IF(ISNUMBER(SEARCH("m/s",Table13[[#This Row],[Max Speed]])),--_xlfn.TEXTBEFORE(Table13[[#This Row],[Max Speed]]," "),IF(ISNUMBER(SEARCH("cycles/min",Table13[[#This Row],[Max Speed]])),--_xlfn.TEXTBEFORE(Table13[[#This Row],[Max Speed]]," ")/60,IF(ISNUMBER(SEARCH("cups/hour",Table13[[#This Row],[Max Speed]])),--_xlfn.TEXTBEFORE(Table13[[#This Row],[Max Speed]]," ")/3600,"")))</f>
        <v>3</v>
      </c>
      <c r="V65" s="34" t="str">
        <f>IF(AND(Table13[[#This Row],[Min Speed (m/s)]]&lt;&gt;"",Table13[[#This Row],[Max Speed (m/s)]]&lt;&gt;""),TEXT(Table13[[#This Row],[Min Speed (m/s)]],"0.00")&amp;" - "&amp;TEXT(Table13[[#This Row],[Max Speed (m/s)]],"0.00"),"")</f>
        <v/>
      </c>
      <c r="W65" s="34" t="str">
        <f>CONCATENATE(Table13[[#This Row],[Rep First Name]]," ",Table13[[#This Row],[Rep Last Name]])</f>
        <v>Jamie Smith</v>
      </c>
    </row>
    <row r="66" spans="1:23">
      <c r="A66" s="29">
        <v>65</v>
      </c>
      <c r="B66" s="30" t="s">
        <v>45</v>
      </c>
      <c r="C66" s="30" t="s">
        <v>14</v>
      </c>
      <c r="D66" s="30" t="s">
        <v>25</v>
      </c>
      <c r="E66" s="30" t="s">
        <v>16</v>
      </c>
      <c r="F66" s="30" t="s">
        <v>44</v>
      </c>
      <c r="G66" s="30"/>
      <c r="H66" s="30" t="s">
        <v>57</v>
      </c>
      <c r="I66" s="30" t="s">
        <v>61</v>
      </c>
      <c r="J66" s="31" t="s">
        <v>62</v>
      </c>
      <c r="K66" s="30">
        <v>297</v>
      </c>
      <c r="L66" s="32">
        <v>5</v>
      </c>
      <c r="M66" s="33" t="str">
        <f>_xlfn.TEXTBEFORE(Table13[[#This Row],[Shipping Address]], ",")</f>
        <v>789 Calle Juárez</v>
      </c>
      <c r="N66" s="33" t="str">
        <f>_xlfn.TEXTBEFORE(_xlfn.TEXTAFTER(Table13[[#This Row],[Shipping Address]], ", "), ",")</f>
        <v>Guadalajara</v>
      </c>
      <c r="O66" s="34" t="str">
        <f>_xlfn.TEXTAFTER(Table13[[#This Row],[Shipping Address]], ", ", 2)</f>
        <v>66000</v>
      </c>
      <c r="P66" s="35" t="e" vm="3">
        <v>#VALUE!</v>
      </c>
      <c r="Q66" s="35" t="s">
        <v>171</v>
      </c>
      <c r="R66" s="36">
        <f>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f>
        <v>176.35000000000002</v>
      </c>
      <c r="S66" s="37">
        <f>Table13[[#This Row],[Unit Price (USD)]]*Table13[[#This Row],[Units Sold]]*(100-Table13[[#This Row],[Discount (%)]])</f>
        <v>4975715.25</v>
      </c>
      <c r="T66" s="34">
        <f>IF(ISNUMBER(SEARCH("m/s",Table13[[#This Row],[Min Speed]])),--_xlfn.TEXTBEFORE(Table13[[#This Row],[Min Speed]]," "),IF(ISNUMBER(SEARCH("cycles/min",Table13[[#This Row],[Min Speed]])),--_xlfn.TEXTBEFORE(Table13[[#This Row],[Min Speed]]," ")/60,IF(ISNUMBER(SEARCH("cups/hour",Table13[[#This Row],[Min Speed]])),--_xlfn.TEXTBEFORE(Table13[[#This Row],[Min Speed]]," ")/3600,"")))</f>
        <v>1.3888888888888889E-3</v>
      </c>
      <c r="U66" s="34" t="str">
        <f>IF(ISNUMBER(SEARCH("m/s",Table13[[#This Row],[Max Speed]])),--_xlfn.TEXTBEFORE(Table13[[#This Row],[Max Speed]]," "),IF(ISNUMBER(SEARCH("cycles/min",Table13[[#This Row],[Max Speed]])),--_xlfn.TEXTBEFORE(Table13[[#This Row],[Max Speed]]," ")/60,IF(ISNUMBER(SEARCH("cups/hour",Table13[[#This Row],[Max Speed]])),--_xlfn.TEXTBEFORE(Table13[[#This Row],[Max Speed]]," ")/3600,"")))</f>
        <v/>
      </c>
      <c r="V66" s="34" t="str">
        <f>IF(AND(Table13[[#This Row],[Min Speed (m/s)]]&lt;&gt;"",Table13[[#This Row],[Max Speed (m/s)]]&lt;&gt;""),TEXT(Table13[[#This Row],[Min Speed (m/s)]],"0.00")&amp;" - "&amp;TEXT(Table13[[#This Row],[Max Speed (m/s)]],"0.00"),"")</f>
        <v/>
      </c>
      <c r="W66" s="34" t="str">
        <f>CONCATENATE(Table13[[#This Row],[Rep First Name]]," ",Table13[[#This Row],[Rep Last Name]])</f>
        <v>Jordan Davis</v>
      </c>
    </row>
    <row r="67" spans="1:23">
      <c r="A67" s="29">
        <v>66</v>
      </c>
      <c r="B67" s="30" t="s">
        <v>29</v>
      </c>
      <c r="C67" s="30" t="s">
        <v>37</v>
      </c>
      <c r="D67" s="30" t="s">
        <v>46</v>
      </c>
      <c r="E67" s="30" t="s">
        <v>43</v>
      </c>
      <c r="F67" s="30"/>
      <c r="G67" s="30"/>
      <c r="H67" s="30" t="s">
        <v>19</v>
      </c>
      <c r="I67" s="30" t="s">
        <v>63</v>
      </c>
      <c r="J67" s="31" t="s">
        <v>64</v>
      </c>
      <c r="K67" s="30">
        <v>19</v>
      </c>
      <c r="L67" s="32">
        <v>5</v>
      </c>
      <c r="M67" s="33" t="str">
        <f>_xlfn.TEXTBEFORE(Table13[[#This Row],[Shipping Address]], ",")</f>
        <v>234 Paseo de la Reforma</v>
      </c>
      <c r="N67" s="33" t="str">
        <f>_xlfn.TEXTBEFORE(_xlfn.TEXTAFTER(Table13[[#This Row],[Shipping Address]], ", "), ",")</f>
        <v>Monterrey</v>
      </c>
      <c r="O67" s="34" t="str">
        <f>_xlfn.TEXTAFTER(Table13[[#This Row],[Shipping Address]], ", ", 2)</f>
        <v>06500</v>
      </c>
      <c r="P67" s="35" t="e" vm="3">
        <v>#VALUE!</v>
      </c>
      <c r="Q67" s="35" t="s">
        <v>171</v>
      </c>
      <c r="R67" s="36">
        <f>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f>
        <v>220.20000000000002</v>
      </c>
      <c r="S67" s="37">
        <f>Table13[[#This Row],[Unit Price (USD)]]*Table13[[#This Row],[Units Sold]]*(100-Table13[[#This Row],[Discount (%)]])</f>
        <v>397461</v>
      </c>
      <c r="T67" s="34" t="str">
        <f>IF(ISNUMBER(SEARCH("m/s",Table13[[#This Row],[Min Speed]])),--_xlfn.TEXTBEFORE(Table13[[#This Row],[Min Speed]]," "),IF(ISNUMBER(SEARCH("cycles/min",Table13[[#This Row],[Min Speed]])),--_xlfn.TEXTBEFORE(Table13[[#This Row],[Min Speed]]," ")/60,IF(ISNUMBER(SEARCH("cups/hour",Table13[[#This Row],[Min Speed]])),--_xlfn.TEXTBEFORE(Table13[[#This Row],[Min Speed]]," ")/3600,"")))</f>
        <v/>
      </c>
      <c r="U67" s="34" t="str">
        <f>IF(ISNUMBER(SEARCH("m/s",Table13[[#This Row],[Max Speed]])),--_xlfn.TEXTBEFORE(Table13[[#This Row],[Max Speed]]," "),IF(ISNUMBER(SEARCH("cycles/min",Table13[[#This Row],[Max Speed]])),--_xlfn.TEXTBEFORE(Table13[[#This Row],[Max Speed]]," ")/60,IF(ISNUMBER(SEARCH("cups/hour",Table13[[#This Row],[Max Speed]])),--_xlfn.TEXTBEFORE(Table13[[#This Row],[Max Speed]]," ")/3600,"")))</f>
        <v/>
      </c>
      <c r="V67" s="34" t="str">
        <f>IF(AND(Table13[[#This Row],[Min Speed (m/s)]]&lt;&gt;"",Table13[[#This Row],[Max Speed (m/s)]]&lt;&gt;""),TEXT(Table13[[#This Row],[Min Speed (m/s)]],"0.00")&amp;" - "&amp;TEXT(Table13[[#This Row],[Max Speed (m/s)]],"0.00"),"")</f>
        <v/>
      </c>
      <c r="W67" s="34" t="str">
        <f>CONCATENATE(Table13[[#This Row],[Rep First Name]]," ",Table13[[#This Row],[Rep Last Name]])</f>
        <v>Alex Lee</v>
      </c>
    </row>
    <row r="68" spans="1:23">
      <c r="A68" s="29">
        <v>67</v>
      </c>
      <c r="B68" s="30" t="s">
        <v>23</v>
      </c>
      <c r="C68" s="30" t="s">
        <v>14</v>
      </c>
      <c r="D68" s="30" t="s">
        <v>50</v>
      </c>
      <c r="E68" s="30" t="s">
        <v>16</v>
      </c>
      <c r="F68" s="30" t="s">
        <v>27</v>
      </c>
      <c r="G68" s="30" t="s">
        <v>18</v>
      </c>
      <c r="H68" s="38" t="s">
        <v>184</v>
      </c>
      <c r="I68" s="30" t="s">
        <v>65</v>
      </c>
      <c r="J68" s="31" t="s">
        <v>66</v>
      </c>
      <c r="K68" s="30">
        <v>165</v>
      </c>
      <c r="L68" s="32">
        <v>5</v>
      </c>
      <c r="M68" s="33" t="str">
        <f>_xlfn.TEXTBEFORE(Table13[[#This Row],[Shipping Address]], ",")</f>
        <v>678 Calle 5 de Febrero</v>
      </c>
      <c r="N68" s="33" t="str">
        <f>_xlfn.TEXTBEFORE(_xlfn.TEXTAFTER(Table13[[#This Row],[Shipping Address]], ", "), ",")</f>
        <v>Puebla</v>
      </c>
      <c r="O68" s="34" t="str">
        <f>_xlfn.TEXTAFTER(Table13[[#This Row],[Shipping Address]], ", ", 2)</f>
        <v>03230</v>
      </c>
      <c r="P68" s="35" t="e" vm="3">
        <v>#VALUE!</v>
      </c>
      <c r="Q68" s="35" t="s">
        <v>171</v>
      </c>
      <c r="R68" s="36">
        <f>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f>
        <v>264.45</v>
      </c>
      <c r="S68" s="37">
        <f>Table13[[#This Row],[Unit Price (USD)]]*Table13[[#This Row],[Units Sold]]*(100-Table13[[#This Row],[Discount (%)]])</f>
        <v>4145253.75</v>
      </c>
      <c r="T68" s="34">
        <f>IF(ISNUMBER(SEARCH("m/s",Table13[[#This Row],[Min Speed]])),--_xlfn.TEXTBEFORE(Table13[[#This Row],[Min Speed]]," "),IF(ISNUMBER(SEARCH("cycles/min",Table13[[#This Row],[Min Speed]])),--_xlfn.TEXTBEFORE(Table13[[#This Row],[Min Speed]]," ")/60,IF(ISNUMBER(SEARCH("cups/hour",Table13[[#This Row],[Min Speed]])),--_xlfn.TEXTBEFORE(Table13[[#This Row],[Min Speed]]," ")/3600,"")))</f>
        <v>3.3333333333333333E-2</v>
      </c>
      <c r="U68" s="34">
        <f>IF(ISNUMBER(SEARCH("m/s",Table13[[#This Row],[Max Speed]])),--_xlfn.TEXTBEFORE(Table13[[#This Row],[Max Speed]]," "),IF(ISNUMBER(SEARCH("cycles/min",Table13[[#This Row],[Max Speed]])),--_xlfn.TEXTBEFORE(Table13[[#This Row],[Max Speed]]," ")/60,IF(ISNUMBER(SEARCH("cups/hour",Table13[[#This Row],[Max Speed]])),--_xlfn.TEXTBEFORE(Table13[[#This Row],[Max Speed]]," ")/3600,"")))</f>
        <v>4.1666666666666666E-3</v>
      </c>
      <c r="V68" s="34" t="str">
        <f>IF(AND(Table13[[#This Row],[Min Speed (m/s)]]&lt;&gt;"",Table13[[#This Row],[Max Speed (m/s)]]&lt;&gt;""),TEXT(Table13[[#This Row],[Min Speed (m/s)]],"0.00")&amp;" - "&amp;TEXT(Table13[[#This Row],[Max Speed (m/s)]],"0.00"),"")</f>
        <v>0.03 - 0.00</v>
      </c>
      <c r="W68" s="34" t="str">
        <f>CONCATENATE(Table13[[#This Row],[Rep First Name]]," ",Table13[[#This Row],[Rep Last Name]])</f>
        <v>Taylor Davis</v>
      </c>
    </row>
    <row r="69" spans="1:23">
      <c r="A69" s="29">
        <v>68</v>
      </c>
      <c r="B69" s="30" t="s">
        <v>67</v>
      </c>
      <c r="C69" s="30" t="s">
        <v>37</v>
      </c>
      <c r="D69" s="30" t="s">
        <v>38</v>
      </c>
      <c r="E69" s="30" t="s">
        <v>43</v>
      </c>
      <c r="F69" s="30" t="s">
        <v>27</v>
      </c>
      <c r="G69" s="30" t="s">
        <v>28</v>
      </c>
      <c r="H69" s="38" t="s">
        <v>184</v>
      </c>
      <c r="I69" s="30" t="s">
        <v>68</v>
      </c>
      <c r="J69" s="31" t="s">
        <v>70</v>
      </c>
      <c r="K69" s="30">
        <v>47</v>
      </c>
      <c r="L69" s="32">
        <v>15</v>
      </c>
      <c r="M69" s="33" t="str">
        <f>_xlfn.TEXTBEFORE(Table13[[#This Row],[Shipping Address]], ",")</f>
        <v>123 Rua da Liberdade</v>
      </c>
      <c r="N69" s="33" t="str">
        <f>_xlfn.TEXTBEFORE(_xlfn.TEXTAFTER(Table13[[#This Row],[Shipping Address]], ", "), ",")</f>
        <v>São Paulo</v>
      </c>
      <c r="O69" s="34" t="str">
        <f>_xlfn.TEXTAFTER(Table13[[#This Row],[Shipping Address]], ", ", 2)</f>
        <v>01234-000</v>
      </c>
      <c r="P69" s="35" t="e" vm="4">
        <v>#VALUE!</v>
      </c>
      <c r="Q69" s="35" t="s">
        <v>173</v>
      </c>
      <c r="R69" s="36">
        <f>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f>
        <v>151.6</v>
      </c>
      <c r="S69" s="37">
        <f>Table13[[#This Row],[Unit Price (USD)]]*Table13[[#This Row],[Units Sold]]*(100-Table13[[#This Row],[Discount (%)]])</f>
        <v>605642</v>
      </c>
      <c r="T69" s="34">
        <f>IF(ISNUMBER(SEARCH("m/s",Table13[[#This Row],[Min Speed]])),--_xlfn.TEXTBEFORE(Table13[[#This Row],[Min Speed]]," "),IF(ISNUMBER(SEARCH("cycles/min",Table13[[#This Row],[Min Speed]])),--_xlfn.TEXTBEFORE(Table13[[#This Row],[Min Speed]]," ")/60,IF(ISNUMBER(SEARCH("cups/hour",Table13[[#This Row],[Min Speed]])),--_xlfn.TEXTBEFORE(Table13[[#This Row],[Min Speed]]," ")/3600,"")))</f>
        <v>3.3333333333333333E-2</v>
      </c>
      <c r="U69" s="34">
        <f>IF(ISNUMBER(SEARCH("m/s",Table13[[#This Row],[Max Speed]])),--_xlfn.TEXTBEFORE(Table13[[#This Row],[Max Speed]]," "),IF(ISNUMBER(SEARCH("cycles/min",Table13[[#This Row],[Max Speed]])),--_xlfn.TEXTBEFORE(Table13[[#This Row],[Max Speed]]," ")/60,IF(ISNUMBER(SEARCH("cups/hour",Table13[[#This Row],[Max Speed]])),--_xlfn.TEXTBEFORE(Table13[[#This Row],[Max Speed]]," ")/3600,"")))</f>
        <v>3</v>
      </c>
      <c r="V69" s="34" t="str">
        <f>IF(AND(Table13[[#This Row],[Min Speed (m/s)]]&lt;&gt;"",Table13[[#This Row],[Max Speed (m/s)]]&lt;&gt;""),TEXT(Table13[[#This Row],[Min Speed (m/s)]],"0.00")&amp;" - "&amp;TEXT(Table13[[#This Row],[Max Speed (m/s)]],"0.00"),"")</f>
        <v>0.03 - 3.00</v>
      </c>
      <c r="W69" s="34" t="str">
        <f>CONCATENATE(Table13[[#This Row],[Rep First Name]]," ",Table13[[#This Row],[Rep Last Name]])</f>
        <v>Morgan Lee</v>
      </c>
    </row>
    <row r="70" spans="1:23">
      <c r="A70" s="29">
        <v>69</v>
      </c>
      <c r="B70" s="30" t="s">
        <v>45</v>
      </c>
      <c r="C70" s="30" t="s">
        <v>23</v>
      </c>
      <c r="D70" s="30" t="s">
        <v>25</v>
      </c>
      <c r="E70" s="30" t="s">
        <v>39</v>
      </c>
      <c r="F70" s="30"/>
      <c r="G70" s="30"/>
      <c r="H70" s="30" t="s">
        <v>57</v>
      </c>
      <c r="I70" s="30" t="s">
        <v>71</v>
      </c>
      <c r="J70" s="31" t="s">
        <v>72</v>
      </c>
      <c r="K70" s="30">
        <v>70</v>
      </c>
      <c r="L70" s="32">
        <v>10</v>
      </c>
      <c r="M70" s="33" t="str">
        <f>_xlfn.TEXTBEFORE(Table13[[#This Row],[Shipping Address]], ",")</f>
        <v>456 Avenida Paulista</v>
      </c>
      <c r="N70" s="33" t="str">
        <f>_xlfn.TEXTBEFORE(_xlfn.TEXTAFTER(Table13[[#This Row],[Shipping Address]], ", "), ",")</f>
        <v>Rio de Janeiro</v>
      </c>
      <c r="O70" s="34" t="str">
        <f>_xlfn.TEXTAFTER(Table13[[#This Row],[Shipping Address]], ", ", 2)</f>
        <v>01311-000</v>
      </c>
      <c r="P70" s="35" t="e" vm="4">
        <v>#VALUE!</v>
      </c>
      <c r="Q70" s="35" t="s">
        <v>173</v>
      </c>
      <c r="R70" s="36">
        <f>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f>
        <v>202.4</v>
      </c>
      <c r="S70" s="37">
        <f>Table13[[#This Row],[Unit Price (USD)]]*Table13[[#This Row],[Units Sold]]*(100-Table13[[#This Row],[Discount (%)]])</f>
        <v>1275120</v>
      </c>
      <c r="T70" s="34" t="str">
        <f>IF(ISNUMBER(SEARCH("m/s",Table13[[#This Row],[Min Speed]])),--_xlfn.TEXTBEFORE(Table13[[#This Row],[Min Speed]]," "),IF(ISNUMBER(SEARCH("cycles/min",Table13[[#This Row],[Min Speed]])),--_xlfn.TEXTBEFORE(Table13[[#This Row],[Min Speed]]," ")/60,IF(ISNUMBER(SEARCH("cups/hour",Table13[[#This Row],[Min Speed]])),--_xlfn.TEXTBEFORE(Table13[[#This Row],[Min Speed]]," ")/3600,"")))</f>
        <v/>
      </c>
      <c r="U70" s="34" t="str">
        <f>IF(ISNUMBER(SEARCH("m/s",Table13[[#This Row],[Max Speed]])),--_xlfn.TEXTBEFORE(Table13[[#This Row],[Max Speed]]," "),IF(ISNUMBER(SEARCH("cycles/min",Table13[[#This Row],[Max Speed]])),--_xlfn.TEXTBEFORE(Table13[[#This Row],[Max Speed]]," ")/60,IF(ISNUMBER(SEARCH("cups/hour",Table13[[#This Row],[Max Speed]])),--_xlfn.TEXTBEFORE(Table13[[#This Row],[Max Speed]]," ")/3600,"")))</f>
        <v/>
      </c>
      <c r="V70" s="34" t="str">
        <f>IF(AND(Table13[[#This Row],[Min Speed (m/s)]]&lt;&gt;"",Table13[[#This Row],[Max Speed (m/s)]]&lt;&gt;""),TEXT(Table13[[#This Row],[Min Speed (m/s)]],"0.00")&amp;" - "&amp;TEXT(Table13[[#This Row],[Max Speed (m/s)]],"0.00"),"")</f>
        <v/>
      </c>
      <c r="W70" s="34" t="str">
        <f>CONCATENATE(Table13[[#This Row],[Rep First Name]]," ",Table13[[#This Row],[Rep Last Name]])</f>
        <v>Jordan Taylor</v>
      </c>
    </row>
    <row r="71" spans="1:23">
      <c r="A71" s="29">
        <v>70</v>
      </c>
      <c r="B71" s="30" t="s">
        <v>13</v>
      </c>
      <c r="C71" s="30" t="s">
        <v>56</v>
      </c>
      <c r="D71" s="30" t="s">
        <v>38</v>
      </c>
      <c r="E71" s="30" t="s">
        <v>26</v>
      </c>
      <c r="F71" s="30"/>
      <c r="G71" s="30" t="s">
        <v>18</v>
      </c>
      <c r="H71" s="30" t="s">
        <v>19</v>
      </c>
      <c r="I71" s="30" t="s">
        <v>73</v>
      </c>
      <c r="J71" s="31" t="s">
        <v>74</v>
      </c>
      <c r="K71" s="30">
        <v>126</v>
      </c>
      <c r="L71" s="32">
        <v>15</v>
      </c>
      <c r="M71" s="33" t="str">
        <f>_xlfn.TEXTBEFORE(Table13[[#This Row],[Shipping Address]], ",")</f>
        <v>789 Rua dos Três Irmãos</v>
      </c>
      <c r="N71" s="33" t="str">
        <f>_xlfn.TEXTBEFORE(_xlfn.TEXTAFTER(Table13[[#This Row],[Shipping Address]], ", "), ",")</f>
        <v>Brasília</v>
      </c>
      <c r="O71" s="34" t="str">
        <f>_xlfn.TEXTAFTER(Table13[[#This Row],[Shipping Address]], ", ", 2)</f>
        <v>05432-000</v>
      </c>
      <c r="P71" s="35" t="e" vm="4">
        <v>#VALUE!</v>
      </c>
      <c r="Q71" s="35" t="s">
        <v>173</v>
      </c>
      <c r="R71" s="36">
        <f>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f>
        <v>253</v>
      </c>
      <c r="S71" s="37">
        <f>Table13[[#This Row],[Unit Price (USD)]]*Table13[[#This Row],[Units Sold]]*(100-Table13[[#This Row],[Discount (%)]])</f>
        <v>2709630</v>
      </c>
      <c r="T71" s="34" t="str">
        <f>IF(ISNUMBER(SEARCH("m/s",Table13[[#This Row],[Min Speed]])),--_xlfn.TEXTBEFORE(Table13[[#This Row],[Min Speed]]," "),IF(ISNUMBER(SEARCH("cycles/min",Table13[[#This Row],[Min Speed]])),--_xlfn.TEXTBEFORE(Table13[[#This Row],[Min Speed]]," ")/60,IF(ISNUMBER(SEARCH("cups/hour",Table13[[#This Row],[Min Speed]])),--_xlfn.TEXTBEFORE(Table13[[#This Row],[Min Speed]]," ")/3600,"")))</f>
        <v/>
      </c>
      <c r="U71" s="34">
        <f>IF(ISNUMBER(SEARCH("m/s",Table13[[#This Row],[Max Speed]])),--_xlfn.TEXTBEFORE(Table13[[#This Row],[Max Speed]]," "),IF(ISNUMBER(SEARCH("cycles/min",Table13[[#This Row],[Max Speed]])),--_xlfn.TEXTBEFORE(Table13[[#This Row],[Max Speed]]," ")/60,IF(ISNUMBER(SEARCH("cups/hour",Table13[[#This Row],[Max Speed]])),--_xlfn.TEXTBEFORE(Table13[[#This Row],[Max Speed]]," ")/3600,"")))</f>
        <v>4.1666666666666666E-3</v>
      </c>
      <c r="V71" s="34" t="str">
        <f>IF(AND(Table13[[#This Row],[Min Speed (m/s)]]&lt;&gt;"",Table13[[#This Row],[Max Speed (m/s)]]&lt;&gt;""),TEXT(Table13[[#This Row],[Min Speed (m/s)]],"0.00")&amp;" - "&amp;TEXT(Table13[[#This Row],[Max Speed (m/s)]],"0.00"),"")</f>
        <v/>
      </c>
      <c r="W71" s="34" t="str">
        <f>CONCATENATE(Table13[[#This Row],[Rep First Name]]," ",Table13[[#This Row],[Rep Last Name]])</f>
        <v>Jamie Johnson</v>
      </c>
    </row>
    <row r="72" spans="1:23">
      <c r="A72" s="29">
        <v>71</v>
      </c>
      <c r="B72" s="30" t="s">
        <v>45</v>
      </c>
      <c r="C72" s="30" t="s">
        <v>23</v>
      </c>
      <c r="D72" s="30" t="s">
        <v>46</v>
      </c>
      <c r="E72" s="30" t="s">
        <v>16</v>
      </c>
      <c r="F72" s="30"/>
      <c r="G72" s="30" t="s">
        <v>47</v>
      </c>
      <c r="H72" s="30" t="s">
        <v>57</v>
      </c>
      <c r="I72" s="30" t="s">
        <v>75</v>
      </c>
      <c r="J72" s="31" t="s">
        <v>76</v>
      </c>
      <c r="K72" s="30">
        <v>286</v>
      </c>
      <c r="L72" s="32">
        <v>15</v>
      </c>
      <c r="M72" s="33" t="str">
        <f>_xlfn.TEXTBEFORE(Table13[[#This Row],[Shipping Address]], ",")</f>
        <v>321 Rua das Flores</v>
      </c>
      <c r="N72" s="33" t="str">
        <f>_xlfn.TEXTBEFORE(_xlfn.TEXTAFTER(Table13[[#This Row],[Shipping Address]], ", "), ",")</f>
        <v>Belo Horizonte</v>
      </c>
      <c r="O72" s="34" t="str">
        <f>_xlfn.TEXTAFTER(Table13[[#This Row],[Shipping Address]], ", ", 2)</f>
        <v>01235-000</v>
      </c>
      <c r="P72" s="35" t="e" vm="4">
        <v>#VALUE!</v>
      </c>
      <c r="Q72" s="35" t="s">
        <v>173</v>
      </c>
      <c r="R72" s="36">
        <f>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f>
        <v>302.40000000000003</v>
      </c>
      <c r="S72" s="37">
        <f>Table13[[#This Row],[Unit Price (USD)]]*Table13[[#This Row],[Units Sold]]*(100-Table13[[#This Row],[Discount (%)]])</f>
        <v>7351344.0000000009</v>
      </c>
      <c r="T72" s="34" t="str">
        <f>IF(ISNUMBER(SEARCH("m/s",Table13[[#This Row],[Min Speed]])),--_xlfn.TEXTBEFORE(Table13[[#This Row],[Min Speed]]," "),IF(ISNUMBER(SEARCH("cycles/min",Table13[[#This Row],[Min Speed]])),--_xlfn.TEXTBEFORE(Table13[[#This Row],[Min Speed]]," ")/60,IF(ISNUMBER(SEARCH("cups/hour",Table13[[#This Row],[Min Speed]])),--_xlfn.TEXTBEFORE(Table13[[#This Row],[Min Speed]]," ")/3600,"")))</f>
        <v/>
      </c>
      <c r="U72" s="34">
        <f>IF(ISNUMBER(SEARCH("m/s",Table13[[#This Row],[Max Speed]])),--_xlfn.TEXTBEFORE(Table13[[#This Row],[Max Speed]]," "),IF(ISNUMBER(SEARCH("cycles/min",Table13[[#This Row],[Max Speed]])),--_xlfn.TEXTBEFORE(Table13[[#This Row],[Max Speed]]," ")/60,IF(ISNUMBER(SEARCH("cups/hour",Table13[[#This Row],[Max Speed]])),--_xlfn.TEXTBEFORE(Table13[[#This Row],[Max Speed]]," ")/3600,"")))</f>
        <v>8.3333333333333329E-2</v>
      </c>
      <c r="V72" s="34" t="str">
        <f>IF(AND(Table13[[#This Row],[Min Speed (m/s)]]&lt;&gt;"",Table13[[#This Row],[Max Speed (m/s)]]&lt;&gt;""),TEXT(Table13[[#This Row],[Min Speed (m/s)]],"0.00")&amp;" - "&amp;TEXT(Table13[[#This Row],[Max Speed (m/s)]],"0.00"),"")</f>
        <v/>
      </c>
      <c r="W72" s="34" t="str">
        <f>CONCATENATE(Table13[[#This Row],[Rep First Name]]," ",Table13[[#This Row],[Rep Last Name]])</f>
        <v>Jordan Taylor</v>
      </c>
    </row>
    <row r="73" spans="1:23">
      <c r="A73" s="29">
        <v>72</v>
      </c>
      <c r="B73" s="30" t="s">
        <v>45</v>
      </c>
      <c r="C73" s="30" t="s">
        <v>24</v>
      </c>
      <c r="D73" s="30" t="s">
        <v>50</v>
      </c>
      <c r="E73" s="30" t="s">
        <v>16</v>
      </c>
      <c r="F73" s="30" t="s">
        <v>17</v>
      </c>
      <c r="G73" s="30"/>
      <c r="H73" s="30" t="s">
        <v>19</v>
      </c>
      <c r="I73" s="30" t="s">
        <v>77</v>
      </c>
      <c r="J73" s="31" t="s">
        <v>79</v>
      </c>
      <c r="K73" s="30">
        <v>167</v>
      </c>
      <c r="L73" s="32">
        <v>10</v>
      </c>
      <c r="M73" s="33" t="str">
        <f>_xlfn.TEXTBEFORE(Table13[[#This Row],[Shipping Address]], ",")</f>
        <v>12 High Street</v>
      </c>
      <c r="N73" s="33" t="str">
        <f>_xlfn.TEXTBEFORE(_xlfn.TEXTAFTER(Table13[[#This Row],[Shipping Address]], ", "), ",")</f>
        <v>London</v>
      </c>
      <c r="O73" s="34" t="str">
        <f>_xlfn.TEXTAFTER(Table13[[#This Row],[Shipping Address]], ", ", 2)</f>
        <v>SW1A 1AA</v>
      </c>
      <c r="P73" s="35" t="e" vm="5">
        <v>#VALUE!</v>
      </c>
      <c r="Q73" s="35" t="s">
        <v>175</v>
      </c>
      <c r="R73" s="36">
        <f>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f>
        <v>152.1</v>
      </c>
      <c r="S73" s="37">
        <f>Table13[[#This Row],[Unit Price (USD)]]*Table13[[#This Row],[Units Sold]]*(100-Table13[[#This Row],[Discount (%)]])</f>
        <v>2286063</v>
      </c>
      <c r="T73" s="34">
        <f>IF(ISNUMBER(SEARCH("m/s",Table13[[#This Row],[Min Speed]])),--_xlfn.TEXTBEFORE(Table13[[#This Row],[Min Speed]]," "),IF(ISNUMBER(SEARCH("cycles/min",Table13[[#This Row],[Min Speed]])),--_xlfn.TEXTBEFORE(Table13[[#This Row],[Min Speed]]," ")/60,IF(ISNUMBER(SEARCH("cups/hour",Table13[[#This Row],[Min Speed]])),--_xlfn.TEXTBEFORE(Table13[[#This Row],[Min Speed]]," ")/3600,"")))</f>
        <v>1</v>
      </c>
      <c r="U73" s="34" t="str">
        <f>IF(ISNUMBER(SEARCH("m/s",Table13[[#This Row],[Max Speed]])),--_xlfn.TEXTBEFORE(Table13[[#This Row],[Max Speed]]," "),IF(ISNUMBER(SEARCH("cycles/min",Table13[[#This Row],[Max Speed]])),--_xlfn.TEXTBEFORE(Table13[[#This Row],[Max Speed]]," ")/60,IF(ISNUMBER(SEARCH("cups/hour",Table13[[#This Row],[Max Speed]])),--_xlfn.TEXTBEFORE(Table13[[#This Row],[Max Speed]]," ")/3600,"")))</f>
        <v/>
      </c>
      <c r="V73" s="34" t="str">
        <f>IF(AND(Table13[[#This Row],[Min Speed (m/s)]]&lt;&gt;"",Table13[[#This Row],[Max Speed (m/s)]]&lt;&gt;""),TEXT(Table13[[#This Row],[Min Speed (m/s)]],"0.00")&amp;" - "&amp;TEXT(Table13[[#This Row],[Max Speed (m/s)]],"0.00"),"")</f>
        <v/>
      </c>
      <c r="W73" s="34" t="str">
        <f>CONCATENATE(Table13[[#This Row],[Rep First Name]]," ",Table13[[#This Row],[Rep Last Name]])</f>
        <v>Jordan Smith</v>
      </c>
    </row>
    <row r="74" spans="1:23">
      <c r="A74" s="29">
        <v>73</v>
      </c>
      <c r="B74" s="30" t="s">
        <v>67</v>
      </c>
      <c r="C74" s="30" t="s">
        <v>56</v>
      </c>
      <c r="D74" s="30" t="s">
        <v>34</v>
      </c>
      <c r="E74" s="30" t="s">
        <v>26</v>
      </c>
      <c r="F74" s="30" t="s">
        <v>27</v>
      </c>
      <c r="G74" s="30" t="s">
        <v>18</v>
      </c>
      <c r="H74" s="38" t="s">
        <v>184</v>
      </c>
      <c r="I74" s="30" t="s">
        <v>80</v>
      </c>
      <c r="J74" s="31" t="s">
        <v>81</v>
      </c>
      <c r="K74" s="30">
        <v>19</v>
      </c>
      <c r="L74" s="32">
        <v>10</v>
      </c>
      <c r="M74" s="33" t="str">
        <f>_xlfn.TEXTBEFORE(Table13[[#This Row],[Shipping Address]], ",")</f>
        <v>34 King’s Road</v>
      </c>
      <c r="N74" s="33" t="str">
        <f>_xlfn.TEXTBEFORE(_xlfn.TEXTAFTER(Table13[[#This Row],[Shipping Address]], ", "), ",")</f>
        <v>Liverpool</v>
      </c>
      <c r="O74" s="34" t="str">
        <f>_xlfn.TEXTAFTER(Table13[[#This Row],[Shipping Address]], ", ", 2)</f>
        <v>W8 4PX</v>
      </c>
      <c r="P74" s="35" t="e" vm="5">
        <v>#VALUE!</v>
      </c>
      <c r="Q74" s="35" t="s">
        <v>175</v>
      </c>
      <c r="R74" s="36">
        <f>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f>
        <v>202.8</v>
      </c>
      <c r="S74" s="37">
        <f>Table13[[#This Row],[Unit Price (USD)]]*Table13[[#This Row],[Units Sold]]*(100-Table13[[#This Row],[Discount (%)]])</f>
        <v>346788</v>
      </c>
      <c r="T74" s="34">
        <f>IF(ISNUMBER(SEARCH("m/s",Table13[[#This Row],[Min Speed]])),--_xlfn.TEXTBEFORE(Table13[[#This Row],[Min Speed]]," "),IF(ISNUMBER(SEARCH("cycles/min",Table13[[#This Row],[Min Speed]])),--_xlfn.TEXTBEFORE(Table13[[#This Row],[Min Speed]]," ")/60,IF(ISNUMBER(SEARCH("cups/hour",Table13[[#This Row],[Min Speed]])),--_xlfn.TEXTBEFORE(Table13[[#This Row],[Min Speed]]," ")/3600,"")))</f>
        <v>3.3333333333333333E-2</v>
      </c>
      <c r="U74" s="34">
        <f>IF(ISNUMBER(SEARCH("m/s",Table13[[#This Row],[Max Speed]])),--_xlfn.TEXTBEFORE(Table13[[#This Row],[Max Speed]]," "),IF(ISNUMBER(SEARCH("cycles/min",Table13[[#This Row],[Max Speed]])),--_xlfn.TEXTBEFORE(Table13[[#This Row],[Max Speed]]," ")/60,IF(ISNUMBER(SEARCH("cups/hour",Table13[[#This Row],[Max Speed]])),--_xlfn.TEXTBEFORE(Table13[[#This Row],[Max Speed]]," ")/3600,"")))</f>
        <v>4.1666666666666666E-3</v>
      </c>
      <c r="V74" s="34" t="str">
        <f>IF(AND(Table13[[#This Row],[Min Speed (m/s)]]&lt;&gt;"",Table13[[#This Row],[Max Speed (m/s)]]&lt;&gt;""),TEXT(Table13[[#This Row],[Min Speed (m/s)]],"0.00")&amp;" - "&amp;TEXT(Table13[[#This Row],[Max Speed (m/s)]],"0.00"),"")</f>
        <v>0.03 - 0.00</v>
      </c>
      <c r="W74" s="34" t="str">
        <f>CONCATENATE(Table13[[#This Row],[Rep First Name]]," ",Table13[[#This Row],[Rep Last Name]])</f>
        <v>Morgan Johnson</v>
      </c>
    </row>
    <row r="75" spans="1:23">
      <c r="A75" s="29">
        <v>74</v>
      </c>
      <c r="B75" s="30" t="s">
        <v>29</v>
      </c>
      <c r="C75" s="30" t="s">
        <v>37</v>
      </c>
      <c r="D75" s="30" t="s">
        <v>25</v>
      </c>
      <c r="E75" s="30" t="s">
        <v>26</v>
      </c>
      <c r="F75" s="30"/>
      <c r="G75" s="30" t="s">
        <v>28</v>
      </c>
      <c r="H75" s="38" t="s">
        <v>184</v>
      </c>
      <c r="I75" s="30" t="s">
        <v>82</v>
      </c>
      <c r="J75" s="31" t="s">
        <v>83</v>
      </c>
      <c r="K75" s="30">
        <v>183</v>
      </c>
      <c r="L75" s="32">
        <v>10</v>
      </c>
      <c r="M75" s="33" t="str">
        <f>_xlfn.TEXTBEFORE(Table13[[#This Row],[Shipping Address]], ",")</f>
        <v>56 Queen Street</v>
      </c>
      <c r="N75" s="33" t="str">
        <f>_xlfn.TEXTBEFORE(_xlfn.TEXTAFTER(Table13[[#This Row],[Shipping Address]], ", "), ",")</f>
        <v>Edinburgh</v>
      </c>
      <c r="O75" s="34" t="str">
        <f>_xlfn.TEXTAFTER(Table13[[#This Row],[Shipping Address]], ", ", 2)</f>
        <v>EH2 4GQ</v>
      </c>
      <c r="P75" s="35" t="e" vm="5">
        <v>#VALUE!</v>
      </c>
      <c r="Q75" s="35" t="s">
        <v>175</v>
      </c>
      <c r="R75" s="36">
        <f>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f>
        <v>253.5</v>
      </c>
      <c r="S75" s="37">
        <f>Table13[[#This Row],[Unit Price (USD)]]*Table13[[#This Row],[Units Sold]]*(100-Table13[[#This Row],[Discount (%)]])</f>
        <v>4175145</v>
      </c>
      <c r="T75" s="34" t="str">
        <f>IF(ISNUMBER(SEARCH("m/s",Table13[[#This Row],[Min Speed]])),--_xlfn.TEXTBEFORE(Table13[[#This Row],[Min Speed]]," "),IF(ISNUMBER(SEARCH("cycles/min",Table13[[#This Row],[Min Speed]])),--_xlfn.TEXTBEFORE(Table13[[#This Row],[Min Speed]]," ")/60,IF(ISNUMBER(SEARCH("cups/hour",Table13[[#This Row],[Min Speed]])),--_xlfn.TEXTBEFORE(Table13[[#This Row],[Min Speed]]," ")/3600,"")))</f>
        <v/>
      </c>
      <c r="U75" s="34">
        <f>IF(ISNUMBER(SEARCH("m/s",Table13[[#This Row],[Max Speed]])),--_xlfn.TEXTBEFORE(Table13[[#This Row],[Max Speed]]," "),IF(ISNUMBER(SEARCH("cycles/min",Table13[[#This Row],[Max Speed]])),--_xlfn.TEXTBEFORE(Table13[[#This Row],[Max Speed]]," ")/60,IF(ISNUMBER(SEARCH("cups/hour",Table13[[#This Row],[Max Speed]])),--_xlfn.TEXTBEFORE(Table13[[#This Row],[Max Speed]]," ")/3600,"")))</f>
        <v>3</v>
      </c>
      <c r="V75" s="34" t="str">
        <f>IF(AND(Table13[[#This Row],[Min Speed (m/s)]]&lt;&gt;"",Table13[[#This Row],[Max Speed (m/s)]]&lt;&gt;""),TEXT(Table13[[#This Row],[Min Speed (m/s)]],"0.00")&amp;" - "&amp;TEXT(Table13[[#This Row],[Max Speed (m/s)]],"0.00"),"")</f>
        <v/>
      </c>
      <c r="W75" s="34" t="str">
        <f>CONCATENATE(Table13[[#This Row],[Rep First Name]]," ",Table13[[#This Row],[Rep Last Name]])</f>
        <v>Alex Lee</v>
      </c>
    </row>
    <row r="76" spans="1:23">
      <c r="A76" s="29">
        <v>75</v>
      </c>
      <c r="B76" s="30" t="s">
        <v>67</v>
      </c>
      <c r="C76" s="30" t="s">
        <v>24</v>
      </c>
      <c r="D76" s="30" t="s">
        <v>53</v>
      </c>
      <c r="E76" s="30" t="s">
        <v>39</v>
      </c>
      <c r="F76" s="30" t="s">
        <v>27</v>
      </c>
      <c r="G76" s="30" t="s">
        <v>28</v>
      </c>
      <c r="H76" s="38" t="s">
        <v>184</v>
      </c>
      <c r="I76" s="30" t="s">
        <v>84</v>
      </c>
      <c r="J76" s="31" t="s">
        <v>85</v>
      </c>
      <c r="K76" s="30">
        <v>105</v>
      </c>
      <c r="L76" s="32">
        <v>5</v>
      </c>
      <c r="M76" s="33" t="str">
        <f>_xlfn.TEXTBEFORE(Table13[[#This Row],[Shipping Address]], ",")</f>
        <v>78 Church Lane</v>
      </c>
      <c r="N76" s="33" t="str">
        <f>_xlfn.TEXTBEFORE(_xlfn.TEXTAFTER(Table13[[#This Row],[Shipping Address]], ", "), ",")</f>
        <v>Birmingham</v>
      </c>
      <c r="O76" s="34" t="str">
        <f>_xlfn.TEXTAFTER(Table13[[#This Row],[Shipping Address]], ", ", 2)</f>
        <v>B1 1AA</v>
      </c>
      <c r="P76" s="35" t="e" vm="5">
        <v>#VALUE!</v>
      </c>
      <c r="Q76" s="35" t="s">
        <v>175</v>
      </c>
      <c r="R76" s="36">
        <f>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f>
        <v>304.2</v>
      </c>
      <c r="S76" s="37">
        <f>Table13[[#This Row],[Unit Price (USD)]]*Table13[[#This Row],[Units Sold]]*(100-Table13[[#This Row],[Discount (%)]])</f>
        <v>3034395</v>
      </c>
      <c r="T76" s="34">
        <f>IF(ISNUMBER(SEARCH("m/s",Table13[[#This Row],[Min Speed]])),--_xlfn.TEXTBEFORE(Table13[[#This Row],[Min Speed]]," "),IF(ISNUMBER(SEARCH("cycles/min",Table13[[#This Row],[Min Speed]])),--_xlfn.TEXTBEFORE(Table13[[#This Row],[Min Speed]]," ")/60,IF(ISNUMBER(SEARCH("cups/hour",Table13[[#This Row],[Min Speed]])),--_xlfn.TEXTBEFORE(Table13[[#This Row],[Min Speed]]," ")/3600,"")))</f>
        <v>3.3333333333333333E-2</v>
      </c>
      <c r="U76" s="34">
        <f>IF(ISNUMBER(SEARCH("m/s",Table13[[#This Row],[Max Speed]])),--_xlfn.TEXTBEFORE(Table13[[#This Row],[Max Speed]]," "),IF(ISNUMBER(SEARCH("cycles/min",Table13[[#This Row],[Max Speed]])),--_xlfn.TEXTBEFORE(Table13[[#This Row],[Max Speed]]," ")/60,IF(ISNUMBER(SEARCH("cups/hour",Table13[[#This Row],[Max Speed]])),--_xlfn.TEXTBEFORE(Table13[[#This Row],[Max Speed]]," ")/3600,"")))</f>
        <v>3</v>
      </c>
      <c r="V76" s="34" t="str">
        <f>IF(AND(Table13[[#This Row],[Min Speed (m/s)]]&lt;&gt;"",Table13[[#This Row],[Max Speed (m/s)]]&lt;&gt;""),TEXT(Table13[[#This Row],[Min Speed (m/s)]],"0.00")&amp;" - "&amp;TEXT(Table13[[#This Row],[Max Speed (m/s)]],"0.00"),"")</f>
        <v>0.03 - 3.00</v>
      </c>
      <c r="W76" s="34" t="str">
        <f>CONCATENATE(Table13[[#This Row],[Rep First Name]]," ",Table13[[#This Row],[Rep Last Name]])</f>
        <v>Morgan Smith</v>
      </c>
    </row>
    <row r="77" spans="1:23">
      <c r="A77" s="29">
        <v>76</v>
      </c>
      <c r="B77" s="30" t="s">
        <v>45</v>
      </c>
      <c r="C77" s="30" t="s">
        <v>24</v>
      </c>
      <c r="D77" s="30" t="s">
        <v>34</v>
      </c>
      <c r="E77" s="30" t="s">
        <v>26</v>
      </c>
      <c r="F77" s="30" t="s">
        <v>44</v>
      </c>
      <c r="G77" s="30" t="s">
        <v>28</v>
      </c>
      <c r="H77" s="30" t="s">
        <v>57</v>
      </c>
      <c r="I77" s="30" t="s">
        <v>86</v>
      </c>
      <c r="J77" s="31" t="s">
        <v>88</v>
      </c>
      <c r="K77" s="30">
        <v>194</v>
      </c>
      <c r="L77" s="32">
        <v>10</v>
      </c>
      <c r="M77" s="33" t="str">
        <f>_xlfn.TEXTBEFORE(Table13[[#This Row],[Shipping Address]], ",")</f>
        <v>123 Hauptstraße</v>
      </c>
      <c r="N77" s="33" t="str">
        <f>_xlfn.TEXTBEFORE(_xlfn.TEXTAFTER(Table13[[#This Row],[Shipping Address]], ", "), ",")</f>
        <v>Berlin</v>
      </c>
      <c r="O77" s="34" t="str">
        <f>_xlfn.TEXTAFTER(Table13[[#This Row],[Shipping Address]], ", ", 2)</f>
        <v>10115</v>
      </c>
      <c r="P77" s="35" t="e" vm="6">
        <v>#VALUE!</v>
      </c>
      <c r="Q77" s="35" t="s">
        <v>175</v>
      </c>
      <c r="R77" s="36">
        <v>144</v>
      </c>
      <c r="S77" s="37">
        <f>Table13[[#This Row],[Unit Price (USD)]]*Table13[[#This Row],[Units Sold]]*(100-Table13[[#This Row],[Discount (%)]])</f>
        <v>2514240</v>
      </c>
      <c r="T77" s="34">
        <f>IF(ISNUMBER(SEARCH("m/s",Table13[[#This Row],[Min Speed]])),--_xlfn.TEXTBEFORE(Table13[[#This Row],[Min Speed]]," "),IF(ISNUMBER(SEARCH("cycles/min",Table13[[#This Row],[Min Speed]])),--_xlfn.TEXTBEFORE(Table13[[#This Row],[Min Speed]]," ")/60,IF(ISNUMBER(SEARCH("cups/hour",Table13[[#This Row],[Min Speed]])),--_xlfn.TEXTBEFORE(Table13[[#This Row],[Min Speed]]," ")/3600,"")))</f>
        <v>1.3888888888888889E-3</v>
      </c>
      <c r="U77" s="34">
        <f>IF(ISNUMBER(SEARCH("m/s",Table13[[#This Row],[Max Speed]])),--_xlfn.TEXTBEFORE(Table13[[#This Row],[Max Speed]]," "),IF(ISNUMBER(SEARCH("cycles/min",Table13[[#This Row],[Max Speed]])),--_xlfn.TEXTBEFORE(Table13[[#This Row],[Max Speed]]," ")/60,IF(ISNUMBER(SEARCH("cups/hour",Table13[[#This Row],[Max Speed]])),--_xlfn.TEXTBEFORE(Table13[[#This Row],[Max Speed]]," ")/3600,"")))</f>
        <v>3</v>
      </c>
      <c r="V77" s="34" t="str">
        <f>IF(AND(Table13[[#This Row],[Min Speed (m/s)]]&lt;&gt;"",Table13[[#This Row],[Max Speed (m/s)]]&lt;&gt;""),TEXT(Table13[[#This Row],[Min Speed (m/s)]],"0.00")&amp;" - "&amp;TEXT(Table13[[#This Row],[Max Speed (m/s)]],"0.00"),"")</f>
        <v>0.00 - 3.00</v>
      </c>
      <c r="W77" s="34" t="str">
        <f>CONCATENATE(Table13[[#This Row],[Rep First Name]]," ",Table13[[#This Row],[Rep Last Name]])</f>
        <v>Jordan Smith</v>
      </c>
    </row>
    <row r="78" spans="1:23">
      <c r="A78" s="29">
        <v>77</v>
      </c>
      <c r="B78" s="30" t="s">
        <v>67</v>
      </c>
      <c r="C78" s="30" t="s">
        <v>37</v>
      </c>
      <c r="D78" s="30" t="s">
        <v>34</v>
      </c>
      <c r="E78" s="30" t="s">
        <v>43</v>
      </c>
      <c r="F78" s="30" t="s">
        <v>44</v>
      </c>
      <c r="G78" s="30" t="s">
        <v>18</v>
      </c>
      <c r="H78" s="30" t="s">
        <v>57</v>
      </c>
      <c r="I78" s="30" t="s">
        <v>89</v>
      </c>
      <c r="J78" s="31" t="s">
        <v>90</v>
      </c>
      <c r="K78" s="30">
        <v>233</v>
      </c>
      <c r="L78" s="32">
        <v>5</v>
      </c>
      <c r="M78" s="33" t="str">
        <f>_xlfn.TEXTBEFORE(Table13[[#This Row],[Shipping Address]], ",")</f>
        <v>456 Bahnhofstraße</v>
      </c>
      <c r="N78" s="33" t="str">
        <f>_xlfn.TEXTBEFORE(_xlfn.TEXTAFTER(Table13[[#This Row],[Shipping Address]], ", "), ",")</f>
        <v>Frankfurt</v>
      </c>
      <c r="O78" s="34" t="str">
        <f>_xlfn.TEXTAFTER(Table13[[#This Row],[Shipping Address]], ", ", 2)</f>
        <v>60329</v>
      </c>
      <c r="P78" s="35" t="e" vm="6">
        <v>#VALUE!</v>
      </c>
      <c r="Q78" s="35" t="s">
        <v>175</v>
      </c>
      <c r="R78" s="36">
        <v>193</v>
      </c>
      <c r="S78" s="37">
        <f>Table13[[#This Row],[Unit Price (USD)]]*Table13[[#This Row],[Units Sold]]*(100-Table13[[#This Row],[Discount (%)]])</f>
        <v>4272055</v>
      </c>
      <c r="T78" s="34">
        <f>IF(ISNUMBER(SEARCH("m/s",Table13[[#This Row],[Min Speed]])),--_xlfn.TEXTBEFORE(Table13[[#This Row],[Min Speed]]," "),IF(ISNUMBER(SEARCH("cycles/min",Table13[[#This Row],[Min Speed]])),--_xlfn.TEXTBEFORE(Table13[[#This Row],[Min Speed]]," ")/60,IF(ISNUMBER(SEARCH("cups/hour",Table13[[#This Row],[Min Speed]])),--_xlfn.TEXTBEFORE(Table13[[#This Row],[Min Speed]]," ")/3600,"")))</f>
        <v>1.3888888888888889E-3</v>
      </c>
      <c r="U78" s="34">
        <f>IF(ISNUMBER(SEARCH("m/s",Table13[[#This Row],[Max Speed]])),--_xlfn.TEXTBEFORE(Table13[[#This Row],[Max Speed]]," "),IF(ISNUMBER(SEARCH("cycles/min",Table13[[#This Row],[Max Speed]])),--_xlfn.TEXTBEFORE(Table13[[#This Row],[Max Speed]]," ")/60,IF(ISNUMBER(SEARCH("cups/hour",Table13[[#This Row],[Max Speed]])),--_xlfn.TEXTBEFORE(Table13[[#This Row],[Max Speed]]," ")/3600,"")))</f>
        <v>4.1666666666666666E-3</v>
      </c>
      <c r="V78" s="34" t="str">
        <f>IF(AND(Table13[[#This Row],[Min Speed (m/s)]]&lt;&gt;"",Table13[[#This Row],[Max Speed (m/s)]]&lt;&gt;""),TEXT(Table13[[#This Row],[Min Speed (m/s)]],"0.00")&amp;" - "&amp;TEXT(Table13[[#This Row],[Max Speed (m/s)]],"0.00"),"")</f>
        <v>0.00 - 0.00</v>
      </c>
      <c r="W78" s="34" t="str">
        <f>CONCATENATE(Table13[[#This Row],[Rep First Name]]," ",Table13[[#This Row],[Rep Last Name]])</f>
        <v>Morgan Lee</v>
      </c>
    </row>
    <row r="79" spans="1:23">
      <c r="A79" s="29">
        <v>78</v>
      </c>
      <c r="B79" s="30" t="s">
        <v>67</v>
      </c>
      <c r="C79" s="30" t="s">
        <v>23</v>
      </c>
      <c r="D79" s="30" t="s">
        <v>34</v>
      </c>
      <c r="E79" s="30" t="s">
        <v>39</v>
      </c>
      <c r="F79" s="30" t="s">
        <v>17</v>
      </c>
      <c r="G79" s="30" t="s">
        <v>47</v>
      </c>
      <c r="H79" s="38" t="s">
        <v>184</v>
      </c>
      <c r="I79" s="30" t="s">
        <v>91</v>
      </c>
      <c r="J79" s="31" t="s">
        <v>92</v>
      </c>
      <c r="K79" s="30">
        <v>140</v>
      </c>
      <c r="L79" s="32">
        <v>5</v>
      </c>
      <c r="M79" s="33" t="str">
        <f>_xlfn.TEXTBEFORE(Table13[[#This Row],[Shipping Address]], ",")</f>
        <v>789 Lindenweg</v>
      </c>
      <c r="N79" s="33" t="str">
        <f>_xlfn.TEXTBEFORE(_xlfn.TEXTAFTER(Table13[[#This Row],[Shipping Address]], ", "), ",")</f>
        <v>Munich</v>
      </c>
      <c r="O79" s="34" t="str">
        <f>_xlfn.TEXTAFTER(Table13[[#This Row],[Shipping Address]], ", ", 2)</f>
        <v>10179</v>
      </c>
      <c r="P79" s="35" t="e" vm="6">
        <v>#VALUE!</v>
      </c>
      <c r="Q79" s="35" t="s">
        <v>175</v>
      </c>
      <c r="R79" s="36">
        <v>193</v>
      </c>
      <c r="S79" s="37">
        <f>Table13[[#This Row],[Unit Price (USD)]]*Table13[[#This Row],[Units Sold]]*(100-Table13[[#This Row],[Discount (%)]])</f>
        <v>2566900</v>
      </c>
      <c r="T79" s="34">
        <f>IF(ISNUMBER(SEARCH("m/s",Table13[[#This Row],[Min Speed]])),--_xlfn.TEXTBEFORE(Table13[[#This Row],[Min Speed]]," "),IF(ISNUMBER(SEARCH("cycles/min",Table13[[#This Row],[Min Speed]])),--_xlfn.TEXTBEFORE(Table13[[#This Row],[Min Speed]]," ")/60,IF(ISNUMBER(SEARCH("cups/hour",Table13[[#This Row],[Min Speed]])),--_xlfn.TEXTBEFORE(Table13[[#This Row],[Min Speed]]," ")/3600,"")))</f>
        <v>1</v>
      </c>
      <c r="U79" s="34">
        <f>IF(ISNUMBER(SEARCH("m/s",Table13[[#This Row],[Max Speed]])),--_xlfn.TEXTBEFORE(Table13[[#This Row],[Max Speed]]," "),IF(ISNUMBER(SEARCH("cycles/min",Table13[[#This Row],[Max Speed]])),--_xlfn.TEXTBEFORE(Table13[[#This Row],[Max Speed]]," ")/60,IF(ISNUMBER(SEARCH("cups/hour",Table13[[#This Row],[Max Speed]])),--_xlfn.TEXTBEFORE(Table13[[#This Row],[Max Speed]]," ")/3600,"")))</f>
        <v>8.3333333333333329E-2</v>
      </c>
      <c r="V79" s="34" t="str">
        <f>IF(AND(Table13[[#This Row],[Min Speed (m/s)]]&lt;&gt;"",Table13[[#This Row],[Max Speed (m/s)]]&lt;&gt;""),TEXT(Table13[[#This Row],[Min Speed (m/s)]],"0.00")&amp;" - "&amp;TEXT(Table13[[#This Row],[Max Speed (m/s)]],"0.00"),"")</f>
        <v>1.00 - 0.08</v>
      </c>
      <c r="W79" s="34" t="str">
        <f>CONCATENATE(Table13[[#This Row],[Rep First Name]]," ",Table13[[#This Row],[Rep Last Name]])</f>
        <v>Morgan Taylor</v>
      </c>
    </row>
    <row r="80" spans="1:23">
      <c r="A80" s="29">
        <v>79</v>
      </c>
      <c r="B80" s="30" t="s">
        <v>67</v>
      </c>
      <c r="C80" s="30" t="s">
        <v>24</v>
      </c>
      <c r="D80" s="30" t="s">
        <v>25</v>
      </c>
      <c r="E80" s="30" t="s">
        <v>43</v>
      </c>
      <c r="F80" s="30" t="s">
        <v>44</v>
      </c>
      <c r="G80" s="30" t="s">
        <v>18</v>
      </c>
      <c r="H80" s="38" t="s">
        <v>184</v>
      </c>
      <c r="I80" s="30" t="s">
        <v>93</v>
      </c>
      <c r="J80" s="31" t="s">
        <v>94</v>
      </c>
      <c r="K80" s="30">
        <v>83</v>
      </c>
      <c r="L80" s="32">
        <v>5</v>
      </c>
      <c r="M80" s="33" t="str">
        <f>_xlfn.TEXTBEFORE(Table13[[#This Row],[Shipping Address]], ",")</f>
        <v>321 Gartenstraße</v>
      </c>
      <c r="N80" s="33" t="str">
        <f>_xlfn.TEXTBEFORE(_xlfn.TEXTAFTER(Table13[[#This Row],[Shipping Address]], ", "), ",")</f>
        <v>Dresden</v>
      </c>
      <c r="O80" s="34" t="str">
        <f>_xlfn.TEXTAFTER(Table13[[#This Row],[Shipping Address]], ", ", 2)</f>
        <v>01067</v>
      </c>
      <c r="P80" s="35" t="e" vm="6">
        <v>#VALUE!</v>
      </c>
      <c r="Q80" s="35" t="s">
        <v>175</v>
      </c>
      <c r="R80" s="36">
        <v>240</v>
      </c>
      <c r="S80" s="37">
        <f>Table13[[#This Row],[Unit Price (USD)]]*Table13[[#This Row],[Units Sold]]*(100-Table13[[#This Row],[Discount (%)]])</f>
        <v>1892400</v>
      </c>
      <c r="T80" s="34">
        <f>IF(ISNUMBER(SEARCH("m/s",Table13[[#This Row],[Min Speed]])),--_xlfn.TEXTBEFORE(Table13[[#This Row],[Min Speed]]," "),IF(ISNUMBER(SEARCH("cycles/min",Table13[[#This Row],[Min Speed]])),--_xlfn.TEXTBEFORE(Table13[[#This Row],[Min Speed]]," ")/60,IF(ISNUMBER(SEARCH("cups/hour",Table13[[#This Row],[Min Speed]])),--_xlfn.TEXTBEFORE(Table13[[#This Row],[Min Speed]]," ")/3600,"")))</f>
        <v>1.3888888888888889E-3</v>
      </c>
      <c r="U80" s="34">
        <f>IF(ISNUMBER(SEARCH("m/s",Table13[[#This Row],[Max Speed]])),--_xlfn.TEXTBEFORE(Table13[[#This Row],[Max Speed]]," "),IF(ISNUMBER(SEARCH("cycles/min",Table13[[#This Row],[Max Speed]])),--_xlfn.TEXTBEFORE(Table13[[#This Row],[Max Speed]]," ")/60,IF(ISNUMBER(SEARCH("cups/hour",Table13[[#This Row],[Max Speed]])),--_xlfn.TEXTBEFORE(Table13[[#This Row],[Max Speed]]," ")/3600,"")))</f>
        <v>4.1666666666666666E-3</v>
      </c>
      <c r="V80" s="34" t="str">
        <f>IF(AND(Table13[[#This Row],[Min Speed (m/s)]]&lt;&gt;"",Table13[[#This Row],[Max Speed (m/s)]]&lt;&gt;""),TEXT(Table13[[#This Row],[Min Speed (m/s)]],"0.00")&amp;" - "&amp;TEXT(Table13[[#This Row],[Max Speed (m/s)]],"0.00"),"")</f>
        <v>0.00 - 0.00</v>
      </c>
      <c r="W80" s="34" t="str">
        <f>CONCATENATE(Table13[[#This Row],[Rep First Name]]," ",Table13[[#This Row],[Rep Last Name]])</f>
        <v>Morgan Smith</v>
      </c>
    </row>
    <row r="81" spans="1:23">
      <c r="A81" s="29">
        <v>80</v>
      </c>
      <c r="B81" s="30" t="s">
        <v>13</v>
      </c>
      <c r="C81" s="30" t="s">
        <v>24</v>
      </c>
      <c r="D81" s="30" t="s">
        <v>38</v>
      </c>
      <c r="E81" s="30" t="s">
        <v>43</v>
      </c>
      <c r="F81" s="30"/>
      <c r="G81" s="30"/>
      <c r="H81" s="38" t="s">
        <v>184</v>
      </c>
      <c r="I81" s="30" t="s">
        <v>95</v>
      </c>
      <c r="J81" s="31" t="s">
        <v>88</v>
      </c>
      <c r="K81" s="30">
        <v>191</v>
      </c>
      <c r="L81" s="32">
        <v>10</v>
      </c>
      <c r="M81" s="33" t="str">
        <f>_xlfn.TEXTBEFORE(Table13[[#This Row],[Shipping Address]], ",")</f>
        <v>123 Rue de la Paix</v>
      </c>
      <c r="N81" s="33" t="str">
        <f>_xlfn.TEXTBEFORE(_xlfn.TEXTAFTER(Table13[[#This Row],[Shipping Address]], ", "), ",")</f>
        <v>Paris</v>
      </c>
      <c r="O81" s="34" t="str">
        <f>_xlfn.TEXTAFTER(Table13[[#This Row],[Shipping Address]], ", ", 2)</f>
        <v>75002</v>
      </c>
      <c r="P81" s="35" t="e" vm="7">
        <v>#VALUE!</v>
      </c>
      <c r="Q81" s="35" t="s">
        <v>175</v>
      </c>
      <c r="R81" s="36">
        <v>290</v>
      </c>
      <c r="S81" s="37">
        <f>Table13[[#This Row],[Unit Price (USD)]]*Table13[[#This Row],[Units Sold]]*(100-Table13[[#This Row],[Discount (%)]])</f>
        <v>4985100</v>
      </c>
      <c r="T81" s="34" t="str">
        <f>IF(ISNUMBER(SEARCH("m/s",Table13[[#This Row],[Min Speed]])),--_xlfn.TEXTBEFORE(Table13[[#This Row],[Min Speed]]," "),IF(ISNUMBER(SEARCH("cycles/min",Table13[[#This Row],[Min Speed]])),--_xlfn.TEXTBEFORE(Table13[[#This Row],[Min Speed]]," ")/60,IF(ISNUMBER(SEARCH("cups/hour",Table13[[#This Row],[Min Speed]])),--_xlfn.TEXTBEFORE(Table13[[#This Row],[Min Speed]]," ")/3600,"")))</f>
        <v/>
      </c>
      <c r="U81" s="34" t="str">
        <f>IF(ISNUMBER(SEARCH("m/s",Table13[[#This Row],[Max Speed]])),--_xlfn.TEXTBEFORE(Table13[[#This Row],[Max Speed]]," "),IF(ISNUMBER(SEARCH("cycles/min",Table13[[#This Row],[Max Speed]])),--_xlfn.TEXTBEFORE(Table13[[#This Row],[Max Speed]]," ")/60,IF(ISNUMBER(SEARCH("cups/hour",Table13[[#This Row],[Max Speed]])),--_xlfn.TEXTBEFORE(Table13[[#This Row],[Max Speed]]," ")/3600,"")))</f>
        <v/>
      </c>
      <c r="V81" s="34" t="str">
        <f>IF(AND(Table13[[#This Row],[Min Speed (m/s)]]&lt;&gt;"",Table13[[#This Row],[Max Speed (m/s)]]&lt;&gt;""),TEXT(Table13[[#This Row],[Min Speed (m/s)]],"0.00")&amp;" - "&amp;TEXT(Table13[[#This Row],[Max Speed (m/s)]],"0.00"),"")</f>
        <v/>
      </c>
      <c r="W81" s="34" t="str">
        <f>CONCATENATE(Table13[[#This Row],[Rep First Name]]," ",Table13[[#This Row],[Rep Last Name]])</f>
        <v>Jamie Smith</v>
      </c>
    </row>
    <row r="82" spans="1:23">
      <c r="A82" s="29">
        <v>81</v>
      </c>
      <c r="B82" s="30" t="s">
        <v>29</v>
      </c>
      <c r="C82" s="30" t="s">
        <v>37</v>
      </c>
      <c r="D82" s="30" t="s">
        <v>15</v>
      </c>
      <c r="E82" s="30" t="s">
        <v>39</v>
      </c>
      <c r="F82" s="30" t="s">
        <v>44</v>
      </c>
      <c r="G82" s="30" t="s">
        <v>47</v>
      </c>
      <c r="H82" s="30" t="s">
        <v>57</v>
      </c>
      <c r="I82" s="30" t="s">
        <v>95</v>
      </c>
      <c r="J82" s="31" t="s">
        <v>88</v>
      </c>
      <c r="K82" s="30">
        <v>77</v>
      </c>
      <c r="L82" s="32">
        <v>5</v>
      </c>
      <c r="M82" s="33" t="str">
        <f>_xlfn.TEXTBEFORE(Table13[[#This Row],[Shipping Address]], ",")</f>
        <v>123 Rue de la Paix</v>
      </c>
      <c r="N82" s="33" t="str">
        <f>_xlfn.TEXTBEFORE(_xlfn.TEXTAFTER(Table13[[#This Row],[Shipping Address]], ", "), ",")</f>
        <v>Paris</v>
      </c>
      <c r="O82" s="34" t="str">
        <f>_xlfn.TEXTAFTER(Table13[[#This Row],[Shipping Address]], ", ", 2)</f>
        <v>75002</v>
      </c>
      <c r="P82" s="35" t="e" vm="7">
        <v>#VALUE!</v>
      </c>
      <c r="Q82" s="35" t="s">
        <v>175</v>
      </c>
      <c r="R82" s="36">
        <v>144</v>
      </c>
      <c r="S82" s="37">
        <f>Table13[[#This Row],[Unit Price (USD)]]*Table13[[#This Row],[Units Sold]]*(100-Table13[[#This Row],[Discount (%)]])</f>
        <v>1053360</v>
      </c>
      <c r="T82" s="34">
        <f>IF(ISNUMBER(SEARCH("m/s",Table13[[#This Row],[Min Speed]])),--_xlfn.TEXTBEFORE(Table13[[#This Row],[Min Speed]]," "),IF(ISNUMBER(SEARCH("cycles/min",Table13[[#This Row],[Min Speed]])),--_xlfn.TEXTBEFORE(Table13[[#This Row],[Min Speed]]," ")/60,IF(ISNUMBER(SEARCH("cups/hour",Table13[[#This Row],[Min Speed]])),--_xlfn.TEXTBEFORE(Table13[[#This Row],[Min Speed]]," ")/3600,"")))</f>
        <v>1.3888888888888889E-3</v>
      </c>
      <c r="U82" s="34">
        <f>IF(ISNUMBER(SEARCH("m/s",Table13[[#This Row],[Max Speed]])),--_xlfn.TEXTBEFORE(Table13[[#This Row],[Max Speed]]," "),IF(ISNUMBER(SEARCH("cycles/min",Table13[[#This Row],[Max Speed]])),--_xlfn.TEXTBEFORE(Table13[[#This Row],[Max Speed]]," ")/60,IF(ISNUMBER(SEARCH("cups/hour",Table13[[#This Row],[Max Speed]])),--_xlfn.TEXTBEFORE(Table13[[#This Row],[Max Speed]]," ")/3600,"")))</f>
        <v>8.3333333333333329E-2</v>
      </c>
      <c r="V82" s="34" t="str">
        <f>IF(AND(Table13[[#This Row],[Min Speed (m/s)]]&lt;&gt;"",Table13[[#This Row],[Max Speed (m/s)]]&lt;&gt;""),TEXT(Table13[[#This Row],[Min Speed (m/s)]],"0.00")&amp;" - "&amp;TEXT(Table13[[#This Row],[Max Speed (m/s)]],"0.00"),"")</f>
        <v>0.00 - 0.08</v>
      </c>
      <c r="W82" s="34" t="str">
        <f>CONCATENATE(Table13[[#This Row],[Rep First Name]]," ",Table13[[#This Row],[Rep Last Name]])</f>
        <v>Alex Lee</v>
      </c>
    </row>
    <row r="83" spans="1:23">
      <c r="A83" s="29">
        <v>82</v>
      </c>
      <c r="B83" s="30" t="s">
        <v>45</v>
      </c>
      <c r="C83" s="30" t="s">
        <v>37</v>
      </c>
      <c r="D83" s="30" t="s">
        <v>15</v>
      </c>
      <c r="E83" s="30" t="s">
        <v>16</v>
      </c>
      <c r="F83" s="30" t="s">
        <v>44</v>
      </c>
      <c r="G83" s="30" t="s">
        <v>18</v>
      </c>
      <c r="H83" s="38" t="s">
        <v>184</v>
      </c>
      <c r="I83" s="30" t="s">
        <v>97</v>
      </c>
      <c r="J83" s="31" t="s">
        <v>90</v>
      </c>
      <c r="K83" s="30">
        <v>2</v>
      </c>
      <c r="L83" s="32">
        <v>10</v>
      </c>
      <c r="M83" s="33" t="str">
        <f>_xlfn.TEXTBEFORE(Table13[[#This Row],[Shipping Address]], ",")</f>
        <v>456 Boulevard Saint-Germain</v>
      </c>
      <c r="N83" s="33" t="str">
        <f>_xlfn.TEXTBEFORE(_xlfn.TEXTAFTER(Table13[[#This Row],[Shipping Address]], ", "), ",")</f>
        <v>Lyon</v>
      </c>
      <c r="O83" s="34" t="str">
        <f>_xlfn.TEXTAFTER(Table13[[#This Row],[Shipping Address]], ", ", 2)</f>
        <v>75006</v>
      </c>
      <c r="P83" s="35" t="e" vm="7">
        <v>#VALUE!</v>
      </c>
      <c r="Q83" s="35" t="s">
        <v>175</v>
      </c>
      <c r="R83" s="36">
        <v>193</v>
      </c>
      <c r="S83" s="37">
        <f>Table13[[#This Row],[Unit Price (USD)]]*Table13[[#This Row],[Units Sold]]*(100-Table13[[#This Row],[Discount (%)]])</f>
        <v>34740</v>
      </c>
      <c r="T83" s="34">
        <f>IF(ISNUMBER(SEARCH("m/s",Table13[[#This Row],[Min Speed]])),--_xlfn.TEXTBEFORE(Table13[[#This Row],[Min Speed]]," "),IF(ISNUMBER(SEARCH("cycles/min",Table13[[#This Row],[Min Speed]])),--_xlfn.TEXTBEFORE(Table13[[#This Row],[Min Speed]]," ")/60,IF(ISNUMBER(SEARCH("cups/hour",Table13[[#This Row],[Min Speed]])),--_xlfn.TEXTBEFORE(Table13[[#This Row],[Min Speed]]," ")/3600,"")))</f>
        <v>1.3888888888888889E-3</v>
      </c>
      <c r="U83" s="34">
        <f>IF(ISNUMBER(SEARCH("m/s",Table13[[#This Row],[Max Speed]])),--_xlfn.TEXTBEFORE(Table13[[#This Row],[Max Speed]]," "),IF(ISNUMBER(SEARCH("cycles/min",Table13[[#This Row],[Max Speed]])),--_xlfn.TEXTBEFORE(Table13[[#This Row],[Max Speed]]," ")/60,IF(ISNUMBER(SEARCH("cups/hour",Table13[[#This Row],[Max Speed]])),--_xlfn.TEXTBEFORE(Table13[[#This Row],[Max Speed]]," ")/3600,"")))</f>
        <v>4.1666666666666666E-3</v>
      </c>
      <c r="V83" s="34" t="str">
        <f>IF(AND(Table13[[#This Row],[Min Speed (m/s)]]&lt;&gt;"",Table13[[#This Row],[Max Speed (m/s)]]&lt;&gt;""),TEXT(Table13[[#This Row],[Min Speed (m/s)]],"0.00")&amp;" - "&amp;TEXT(Table13[[#This Row],[Max Speed (m/s)]],"0.00"),"")</f>
        <v>0.00 - 0.00</v>
      </c>
      <c r="W83" s="34" t="str">
        <f>CONCATENATE(Table13[[#This Row],[Rep First Name]]," ",Table13[[#This Row],[Rep Last Name]])</f>
        <v>Jordan Lee</v>
      </c>
    </row>
    <row r="84" spans="1:23">
      <c r="A84" s="29">
        <v>83</v>
      </c>
      <c r="B84" s="30" t="s">
        <v>13</v>
      </c>
      <c r="C84" s="30" t="s">
        <v>14</v>
      </c>
      <c r="D84" s="30" t="s">
        <v>38</v>
      </c>
      <c r="E84" s="30" t="s">
        <v>26</v>
      </c>
      <c r="F84" s="30" t="s">
        <v>17</v>
      </c>
      <c r="G84" s="30" t="s">
        <v>28</v>
      </c>
      <c r="H84" s="38" t="s">
        <v>184</v>
      </c>
      <c r="I84" s="30" t="s">
        <v>98</v>
      </c>
      <c r="J84" s="31" t="s">
        <v>92</v>
      </c>
      <c r="K84" s="30">
        <v>85</v>
      </c>
      <c r="L84" s="32">
        <v>15</v>
      </c>
      <c r="M84" s="33" t="str">
        <f>_xlfn.TEXTBEFORE(Table13[[#This Row],[Shipping Address]], ",")</f>
        <v>789 Avenue des Champs-Élysées</v>
      </c>
      <c r="N84" s="33" t="str">
        <f>_xlfn.TEXTBEFORE(_xlfn.TEXTAFTER(Table13[[#This Row],[Shipping Address]], ", "), ",")</f>
        <v>Marseille</v>
      </c>
      <c r="O84" s="34" t="str">
        <f>_xlfn.TEXTAFTER(Table13[[#This Row],[Shipping Address]], ", ", 2)</f>
        <v>75008</v>
      </c>
      <c r="P84" s="35" t="e" vm="7">
        <v>#VALUE!</v>
      </c>
      <c r="Q84" s="35" t="s">
        <v>175</v>
      </c>
      <c r="R84" s="36">
        <v>240</v>
      </c>
      <c r="S84" s="37">
        <f>Table13[[#This Row],[Unit Price (USD)]]*Table13[[#This Row],[Units Sold]]*(100-Table13[[#This Row],[Discount (%)]])</f>
        <v>1734000</v>
      </c>
      <c r="T84" s="34">
        <f>IF(ISNUMBER(SEARCH("m/s",Table13[[#This Row],[Min Speed]])),--_xlfn.TEXTBEFORE(Table13[[#This Row],[Min Speed]]," "),IF(ISNUMBER(SEARCH("cycles/min",Table13[[#This Row],[Min Speed]])),--_xlfn.TEXTBEFORE(Table13[[#This Row],[Min Speed]]," ")/60,IF(ISNUMBER(SEARCH("cups/hour",Table13[[#This Row],[Min Speed]])),--_xlfn.TEXTBEFORE(Table13[[#This Row],[Min Speed]]," ")/3600,"")))</f>
        <v>1</v>
      </c>
      <c r="U84" s="34">
        <f>IF(ISNUMBER(SEARCH("m/s",Table13[[#This Row],[Max Speed]])),--_xlfn.TEXTBEFORE(Table13[[#This Row],[Max Speed]]," "),IF(ISNUMBER(SEARCH("cycles/min",Table13[[#This Row],[Max Speed]])),--_xlfn.TEXTBEFORE(Table13[[#This Row],[Max Speed]]," ")/60,IF(ISNUMBER(SEARCH("cups/hour",Table13[[#This Row],[Max Speed]])),--_xlfn.TEXTBEFORE(Table13[[#This Row],[Max Speed]]," ")/3600,"")))</f>
        <v>3</v>
      </c>
      <c r="V84" s="34" t="str">
        <f>IF(AND(Table13[[#This Row],[Min Speed (m/s)]]&lt;&gt;"",Table13[[#This Row],[Max Speed (m/s)]]&lt;&gt;""),TEXT(Table13[[#This Row],[Min Speed (m/s)]],"0.00")&amp;" - "&amp;TEXT(Table13[[#This Row],[Max Speed (m/s)]],"0.00"),"")</f>
        <v>1.00 - 3.00</v>
      </c>
      <c r="W84" s="34" t="str">
        <f>CONCATENATE(Table13[[#This Row],[Rep First Name]]," ",Table13[[#This Row],[Rep Last Name]])</f>
        <v>Jamie Davis</v>
      </c>
    </row>
    <row r="85" spans="1:23">
      <c r="A85" s="29">
        <v>84</v>
      </c>
      <c r="B85" s="30" t="s">
        <v>45</v>
      </c>
      <c r="C85" s="30" t="s">
        <v>37</v>
      </c>
      <c r="D85" s="30" t="s">
        <v>50</v>
      </c>
      <c r="E85" s="30" t="s">
        <v>43</v>
      </c>
      <c r="F85" s="30"/>
      <c r="G85" s="30" t="s">
        <v>28</v>
      </c>
      <c r="H85" s="30" t="s">
        <v>19</v>
      </c>
      <c r="I85" s="30" t="s">
        <v>99</v>
      </c>
      <c r="J85" s="31" t="s">
        <v>94</v>
      </c>
      <c r="K85" s="30">
        <v>78</v>
      </c>
      <c r="L85" s="32">
        <v>15</v>
      </c>
      <c r="M85" s="33" t="str">
        <f>_xlfn.TEXTBEFORE(Table13[[#This Row],[Shipping Address]], ",")</f>
        <v>321 Rue du Faubourg</v>
      </c>
      <c r="N85" s="33" t="str">
        <f>_xlfn.TEXTBEFORE(_xlfn.TEXTAFTER(Table13[[#This Row],[Shipping Address]], ", "), ",")</f>
        <v>Toulouse</v>
      </c>
      <c r="O85" s="34" t="str">
        <f>_xlfn.TEXTAFTER(Table13[[#This Row],[Shipping Address]], ", ", 2)</f>
        <v>75010</v>
      </c>
      <c r="P85" s="35" t="e" vm="7">
        <v>#VALUE!</v>
      </c>
      <c r="Q85" s="35" t="s">
        <v>175</v>
      </c>
      <c r="R85" s="36">
        <v>290</v>
      </c>
      <c r="S85" s="37">
        <f>Table13[[#This Row],[Unit Price (USD)]]*Table13[[#This Row],[Units Sold]]*(100-Table13[[#This Row],[Discount (%)]])</f>
        <v>1922700</v>
      </c>
      <c r="T85" s="34" t="str">
        <f>IF(ISNUMBER(SEARCH("m/s",Table13[[#This Row],[Min Speed]])),--_xlfn.TEXTBEFORE(Table13[[#This Row],[Min Speed]]," "),IF(ISNUMBER(SEARCH("cycles/min",Table13[[#This Row],[Min Speed]])),--_xlfn.TEXTBEFORE(Table13[[#This Row],[Min Speed]]," ")/60,IF(ISNUMBER(SEARCH("cups/hour",Table13[[#This Row],[Min Speed]])),--_xlfn.TEXTBEFORE(Table13[[#This Row],[Min Speed]]," ")/3600,"")))</f>
        <v/>
      </c>
      <c r="U85" s="34">
        <f>IF(ISNUMBER(SEARCH("m/s",Table13[[#This Row],[Max Speed]])),--_xlfn.TEXTBEFORE(Table13[[#This Row],[Max Speed]]," "),IF(ISNUMBER(SEARCH("cycles/min",Table13[[#This Row],[Max Speed]])),--_xlfn.TEXTBEFORE(Table13[[#This Row],[Max Speed]]," ")/60,IF(ISNUMBER(SEARCH("cups/hour",Table13[[#This Row],[Max Speed]])),--_xlfn.TEXTBEFORE(Table13[[#This Row],[Max Speed]]," ")/3600,"")))</f>
        <v>3</v>
      </c>
      <c r="V85" s="34" t="str">
        <f>IF(AND(Table13[[#This Row],[Min Speed (m/s)]]&lt;&gt;"",Table13[[#This Row],[Max Speed (m/s)]]&lt;&gt;""),TEXT(Table13[[#This Row],[Min Speed (m/s)]],"0.00")&amp;" - "&amp;TEXT(Table13[[#This Row],[Max Speed (m/s)]],"0.00"),"")</f>
        <v/>
      </c>
      <c r="W85" s="34" t="str">
        <f>CONCATENATE(Table13[[#This Row],[Rep First Name]]," ",Table13[[#This Row],[Rep Last Name]])</f>
        <v>Jordan Lee</v>
      </c>
    </row>
    <row r="86" spans="1:23">
      <c r="A86" s="29">
        <v>85</v>
      </c>
      <c r="B86" s="30" t="s">
        <v>67</v>
      </c>
      <c r="C86" s="30" t="s">
        <v>24</v>
      </c>
      <c r="D86" s="30" t="s">
        <v>50</v>
      </c>
      <c r="E86" s="30" t="s">
        <v>43</v>
      </c>
      <c r="F86" s="30" t="s">
        <v>17</v>
      </c>
      <c r="G86" s="30" t="s">
        <v>18</v>
      </c>
      <c r="H86" s="30" t="s">
        <v>57</v>
      </c>
      <c r="I86" s="30" t="s">
        <v>100</v>
      </c>
      <c r="J86" s="31" t="s">
        <v>102</v>
      </c>
      <c r="K86" s="30">
        <v>112</v>
      </c>
      <c r="L86" s="32">
        <v>15</v>
      </c>
      <c r="M86" s="33" t="str">
        <f>_xlfn.TEXTBEFORE(Table13[[#This Row],[Shipping Address]], ",")</f>
        <v>123 Chang'an Avenue</v>
      </c>
      <c r="N86" s="33" t="str">
        <f>_xlfn.TEXTBEFORE(_xlfn.TEXTAFTER(Table13[[#This Row],[Shipping Address]], ", "), ",")</f>
        <v>Beijing</v>
      </c>
      <c r="O86" s="34" t="str">
        <f>_xlfn.TEXTAFTER(Table13[[#This Row],[Shipping Address]], ", ", 2)</f>
        <v>100001</v>
      </c>
      <c r="P86" s="35" t="e" vm="8">
        <v>#VALUE!</v>
      </c>
      <c r="Q86" s="35" t="s">
        <v>176</v>
      </c>
      <c r="R86" s="36">
        <v>148</v>
      </c>
      <c r="S86" s="37">
        <f>Table13[[#This Row],[Unit Price (USD)]]*Table13[[#This Row],[Units Sold]]*(100-Table13[[#This Row],[Discount (%)]])</f>
        <v>1408960</v>
      </c>
      <c r="T86" s="34">
        <f>IF(ISNUMBER(SEARCH("m/s",Table13[[#This Row],[Min Speed]])),--_xlfn.TEXTBEFORE(Table13[[#This Row],[Min Speed]]," "),IF(ISNUMBER(SEARCH("cycles/min",Table13[[#This Row],[Min Speed]])),--_xlfn.TEXTBEFORE(Table13[[#This Row],[Min Speed]]," ")/60,IF(ISNUMBER(SEARCH("cups/hour",Table13[[#This Row],[Min Speed]])),--_xlfn.TEXTBEFORE(Table13[[#This Row],[Min Speed]]," ")/3600,"")))</f>
        <v>1</v>
      </c>
      <c r="U86" s="34">
        <f>IF(ISNUMBER(SEARCH("m/s",Table13[[#This Row],[Max Speed]])),--_xlfn.TEXTBEFORE(Table13[[#This Row],[Max Speed]]," "),IF(ISNUMBER(SEARCH("cycles/min",Table13[[#This Row],[Max Speed]])),--_xlfn.TEXTBEFORE(Table13[[#This Row],[Max Speed]]," ")/60,IF(ISNUMBER(SEARCH("cups/hour",Table13[[#This Row],[Max Speed]])),--_xlfn.TEXTBEFORE(Table13[[#This Row],[Max Speed]]," ")/3600,"")))</f>
        <v>4.1666666666666666E-3</v>
      </c>
      <c r="V86" s="34" t="str">
        <f>IF(AND(Table13[[#This Row],[Min Speed (m/s)]]&lt;&gt;"",Table13[[#This Row],[Max Speed (m/s)]]&lt;&gt;""),TEXT(Table13[[#This Row],[Min Speed (m/s)]],"0.00")&amp;" - "&amp;TEXT(Table13[[#This Row],[Max Speed (m/s)]],"0.00"),"")</f>
        <v>1.00 - 0.00</v>
      </c>
      <c r="W86" s="34" t="str">
        <f>CONCATENATE(Table13[[#This Row],[Rep First Name]]," ",Table13[[#This Row],[Rep Last Name]])</f>
        <v>Morgan Smith</v>
      </c>
    </row>
    <row r="87" spans="1:23">
      <c r="A87" s="29">
        <v>86</v>
      </c>
      <c r="B87" s="30" t="s">
        <v>29</v>
      </c>
      <c r="C87" s="30" t="s">
        <v>14</v>
      </c>
      <c r="D87" s="30" t="s">
        <v>46</v>
      </c>
      <c r="E87" s="30" t="s">
        <v>26</v>
      </c>
      <c r="F87" s="30" t="s">
        <v>27</v>
      </c>
      <c r="G87" s="30" t="s">
        <v>18</v>
      </c>
      <c r="H87" s="38" t="s">
        <v>184</v>
      </c>
      <c r="I87" s="30" t="s">
        <v>103</v>
      </c>
      <c r="J87" s="31" t="s">
        <v>104</v>
      </c>
      <c r="K87" s="30">
        <v>207</v>
      </c>
      <c r="L87" s="32">
        <v>15</v>
      </c>
      <c r="M87" s="33" t="str">
        <f>_xlfn.TEXTBEFORE(Table13[[#This Row],[Shipping Address]], ",")</f>
        <v>456 Wangfujing Street</v>
      </c>
      <c r="N87" s="33" t="str">
        <f>_xlfn.TEXTBEFORE(_xlfn.TEXTAFTER(Table13[[#This Row],[Shipping Address]], ", "), ",")</f>
        <v>Shanghai</v>
      </c>
      <c r="O87" s="34" t="str">
        <f>_xlfn.TEXTAFTER(Table13[[#This Row],[Shipping Address]], ", ", 2)</f>
        <v>100006</v>
      </c>
      <c r="P87" s="35" t="e" vm="8">
        <v>#VALUE!</v>
      </c>
      <c r="Q87" s="35" t="s">
        <v>176</v>
      </c>
      <c r="R87" s="36">
        <v>198</v>
      </c>
      <c r="S87" s="37">
        <f>Table13[[#This Row],[Unit Price (USD)]]*Table13[[#This Row],[Units Sold]]*(100-Table13[[#This Row],[Discount (%)]])</f>
        <v>3483810</v>
      </c>
      <c r="T87" s="34">
        <f>IF(ISNUMBER(SEARCH("m/s",Table13[[#This Row],[Min Speed]])),--_xlfn.TEXTBEFORE(Table13[[#This Row],[Min Speed]]," "),IF(ISNUMBER(SEARCH("cycles/min",Table13[[#This Row],[Min Speed]])),--_xlfn.TEXTBEFORE(Table13[[#This Row],[Min Speed]]," ")/60,IF(ISNUMBER(SEARCH("cups/hour",Table13[[#This Row],[Min Speed]])),--_xlfn.TEXTBEFORE(Table13[[#This Row],[Min Speed]]," ")/3600,"")))</f>
        <v>3.3333333333333333E-2</v>
      </c>
      <c r="U87" s="34">
        <f>IF(ISNUMBER(SEARCH("m/s",Table13[[#This Row],[Max Speed]])),--_xlfn.TEXTBEFORE(Table13[[#This Row],[Max Speed]]," "),IF(ISNUMBER(SEARCH("cycles/min",Table13[[#This Row],[Max Speed]])),--_xlfn.TEXTBEFORE(Table13[[#This Row],[Max Speed]]," ")/60,IF(ISNUMBER(SEARCH("cups/hour",Table13[[#This Row],[Max Speed]])),--_xlfn.TEXTBEFORE(Table13[[#This Row],[Max Speed]]," ")/3600,"")))</f>
        <v>4.1666666666666666E-3</v>
      </c>
      <c r="V87" s="34" t="str">
        <f>IF(AND(Table13[[#This Row],[Min Speed (m/s)]]&lt;&gt;"",Table13[[#This Row],[Max Speed (m/s)]]&lt;&gt;""),TEXT(Table13[[#This Row],[Min Speed (m/s)]],"0.00")&amp;" - "&amp;TEXT(Table13[[#This Row],[Max Speed (m/s)]],"0.00"),"")</f>
        <v>0.03 - 0.00</v>
      </c>
      <c r="W87" s="34" t="str">
        <f>CONCATENATE(Table13[[#This Row],[Rep First Name]]," ",Table13[[#This Row],[Rep Last Name]])</f>
        <v>Alex Davis</v>
      </c>
    </row>
    <row r="88" spans="1:23">
      <c r="A88" s="29">
        <v>87</v>
      </c>
      <c r="B88" s="30" t="s">
        <v>45</v>
      </c>
      <c r="C88" s="30" t="s">
        <v>23</v>
      </c>
      <c r="D88" s="30" t="s">
        <v>53</v>
      </c>
      <c r="E88" s="30" t="s">
        <v>43</v>
      </c>
      <c r="F88" s="30"/>
      <c r="G88" s="30" t="s">
        <v>28</v>
      </c>
      <c r="H88" s="38" t="s">
        <v>184</v>
      </c>
      <c r="I88" s="30" t="s">
        <v>105</v>
      </c>
      <c r="J88" s="31" t="s">
        <v>106</v>
      </c>
      <c r="K88" s="30">
        <v>55</v>
      </c>
      <c r="L88" s="32">
        <v>5</v>
      </c>
      <c r="M88" s="33" t="str">
        <f>_xlfn.TEXTBEFORE(Table13[[#This Row],[Shipping Address]], ",")</f>
        <v>789 Nanjing Road</v>
      </c>
      <c r="N88" s="33" t="str">
        <f>_xlfn.TEXTBEFORE(_xlfn.TEXTAFTER(Table13[[#This Row],[Shipping Address]], ", "), ",")</f>
        <v>Shenzhen</v>
      </c>
      <c r="O88" s="34" t="str">
        <f>_xlfn.TEXTAFTER(Table13[[#This Row],[Shipping Address]], ", ", 2)</f>
        <v>200001</v>
      </c>
      <c r="P88" s="35" t="e" vm="8">
        <v>#VALUE!</v>
      </c>
      <c r="Q88" s="35" t="s">
        <v>176</v>
      </c>
      <c r="R88" s="36">
        <v>248</v>
      </c>
      <c r="S88" s="37">
        <f>Table13[[#This Row],[Unit Price (USD)]]*Table13[[#This Row],[Units Sold]]*(100-Table13[[#This Row],[Discount (%)]])</f>
        <v>1295800</v>
      </c>
      <c r="T88" s="34" t="str">
        <f>IF(ISNUMBER(SEARCH("m/s",Table13[[#This Row],[Min Speed]])),--_xlfn.TEXTBEFORE(Table13[[#This Row],[Min Speed]]," "),IF(ISNUMBER(SEARCH("cycles/min",Table13[[#This Row],[Min Speed]])),--_xlfn.TEXTBEFORE(Table13[[#This Row],[Min Speed]]," ")/60,IF(ISNUMBER(SEARCH("cups/hour",Table13[[#This Row],[Min Speed]])),--_xlfn.TEXTBEFORE(Table13[[#This Row],[Min Speed]]," ")/3600,"")))</f>
        <v/>
      </c>
      <c r="U88" s="34">
        <f>IF(ISNUMBER(SEARCH("m/s",Table13[[#This Row],[Max Speed]])),--_xlfn.TEXTBEFORE(Table13[[#This Row],[Max Speed]]," "),IF(ISNUMBER(SEARCH("cycles/min",Table13[[#This Row],[Max Speed]])),--_xlfn.TEXTBEFORE(Table13[[#This Row],[Max Speed]]," ")/60,IF(ISNUMBER(SEARCH("cups/hour",Table13[[#This Row],[Max Speed]])),--_xlfn.TEXTBEFORE(Table13[[#This Row],[Max Speed]]," ")/3600,"")))</f>
        <v>3</v>
      </c>
      <c r="V88" s="34" t="str">
        <f>IF(AND(Table13[[#This Row],[Min Speed (m/s)]]&lt;&gt;"",Table13[[#This Row],[Max Speed (m/s)]]&lt;&gt;""),TEXT(Table13[[#This Row],[Min Speed (m/s)]],"0.00")&amp;" - "&amp;TEXT(Table13[[#This Row],[Max Speed (m/s)]],"0.00"),"")</f>
        <v/>
      </c>
      <c r="W88" s="34" t="str">
        <f>CONCATENATE(Table13[[#This Row],[Rep First Name]]," ",Table13[[#This Row],[Rep Last Name]])</f>
        <v>Jordan Taylor</v>
      </c>
    </row>
    <row r="89" spans="1:23">
      <c r="A89" s="29">
        <v>88</v>
      </c>
      <c r="B89" s="30" t="s">
        <v>13</v>
      </c>
      <c r="C89" s="30" t="s">
        <v>24</v>
      </c>
      <c r="D89" s="30" t="s">
        <v>25</v>
      </c>
      <c r="E89" s="30" t="s">
        <v>43</v>
      </c>
      <c r="F89" s="30" t="s">
        <v>44</v>
      </c>
      <c r="G89" s="30" t="s">
        <v>28</v>
      </c>
      <c r="H89" s="30" t="s">
        <v>19</v>
      </c>
      <c r="I89" s="30" t="s">
        <v>107</v>
      </c>
      <c r="J89" s="31" t="s">
        <v>108</v>
      </c>
      <c r="K89" s="30">
        <v>227</v>
      </c>
      <c r="L89" s="32">
        <v>15</v>
      </c>
      <c r="M89" s="33" t="str">
        <f>_xlfn.TEXTBEFORE(Table13[[#This Row],[Shipping Address]], ",")</f>
        <v>321 Huaihai Road</v>
      </c>
      <c r="N89" s="33" t="str">
        <f>_xlfn.TEXTBEFORE(_xlfn.TEXTAFTER(Table13[[#This Row],[Shipping Address]], ", "), ",")</f>
        <v>Guangzhou</v>
      </c>
      <c r="O89" s="34" t="str">
        <f>_xlfn.TEXTAFTER(Table13[[#This Row],[Shipping Address]], ", ", 2)</f>
        <v>200020</v>
      </c>
      <c r="P89" s="35" t="e" vm="8">
        <v>#VALUE!</v>
      </c>
      <c r="Q89" s="35" t="s">
        <v>176</v>
      </c>
      <c r="R89" s="36">
        <v>284</v>
      </c>
      <c r="S89" s="37">
        <f>Table13[[#This Row],[Unit Price (USD)]]*Table13[[#This Row],[Units Sold]]*(100-Table13[[#This Row],[Discount (%)]])</f>
        <v>5479780</v>
      </c>
      <c r="T89" s="34">
        <f>IF(ISNUMBER(SEARCH("m/s",Table13[[#This Row],[Min Speed]])),--_xlfn.TEXTBEFORE(Table13[[#This Row],[Min Speed]]," "),IF(ISNUMBER(SEARCH("cycles/min",Table13[[#This Row],[Min Speed]])),--_xlfn.TEXTBEFORE(Table13[[#This Row],[Min Speed]]," ")/60,IF(ISNUMBER(SEARCH("cups/hour",Table13[[#This Row],[Min Speed]])),--_xlfn.TEXTBEFORE(Table13[[#This Row],[Min Speed]]," ")/3600,"")))</f>
        <v>1.3888888888888889E-3</v>
      </c>
      <c r="U89" s="34">
        <f>IF(ISNUMBER(SEARCH("m/s",Table13[[#This Row],[Max Speed]])),--_xlfn.TEXTBEFORE(Table13[[#This Row],[Max Speed]]," "),IF(ISNUMBER(SEARCH("cycles/min",Table13[[#This Row],[Max Speed]])),--_xlfn.TEXTBEFORE(Table13[[#This Row],[Max Speed]]," ")/60,IF(ISNUMBER(SEARCH("cups/hour",Table13[[#This Row],[Max Speed]])),--_xlfn.TEXTBEFORE(Table13[[#This Row],[Max Speed]]," ")/3600,"")))</f>
        <v>3</v>
      </c>
      <c r="V89" s="34" t="str">
        <f>IF(AND(Table13[[#This Row],[Min Speed (m/s)]]&lt;&gt;"",Table13[[#This Row],[Max Speed (m/s)]]&lt;&gt;""),TEXT(Table13[[#This Row],[Min Speed (m/s)]],"0.00")&amp;" - "&amp;TEXT(Table13[[#This Row],[Max Speed (m/s)]],"0.00"),"")</f>
        <v>0.00 - 3.00</v>
      </c>
      <c r="W89" s="34" t="str">
        <f>CONCATENATE(Table13[[#This Row],[Rep First Name]]," ",Table13[[#This Row],[Rep Last Name]])</f>
        <v>Jamie Smith</v>
      </c>
    </row>
    <row r="90" spans="1:23">
      <c r="A90" s="29">
        <v>89</v>
      </c>
      <c r="B90" s="30" t="s">
        <v>23</v>
      </c>
      <c r="C90" s="30" t="s">
        <v>14</v>
      </c>
      <c r="D90" s="30" t="s">
        <v>38</v>
      </c>
      <c r="E90" s="30" t="s">
        <v>39</v>
      </c>
      <c r="F90" s="30"/>
      <c r="G90" s="30" t="s">
        <v>28</v>
      </c>
      <c r="H90" s="30" t="s">
        <v>19</v>
      </c>
      <c r="I90" s="30" t="s">
        <v>109</v>
      </c>
      <c r="J90" s="31" t="s">
        <v>111</v>
      </c>
      <c r="K90" s="30">
        <v>44</v>
      </c>
      <c r="L90" s="32">
        <v>5</v>
      </c>
      <c r="M90" s="33" t="str">
        <f>_xlfn.TEXTBEFORE(Table13[[#This Row],[Shipping Address]], ",")</f>
        <v>123 MG Road</v>
      </c>
      <c r="N90" s="33" t="str">
        <f>_xlfn.TEXTBEFORE(_xlfn.TEXTAFTER(Table13[[#This Row],[Shipping Address]], ", "), ",")</f>
        <v>Bangalore</v>
      </c>
      <c r="O90" s="34" t="str">
        <f>_xlfn.TEXTAFTER(Table13[[#This Row],[Shipping Address]], ", ", 2)</f>
        <v>560001</v>
      </c>
      <c r="P90" s="35" t="e" vm="9">
        <v>#VALUE!</v>
      </c>
      <c r="Q90" s="35" t="s">
        <v>176</v>
      </c>
      <c r="R90" s="36">
        <v>141</v>
      </c>
      <c r="S90" s="37">
        <f>Table13[[#This Row],[Unit Price (USD)]]*Table13[[#This Row],[Units Sold]]*(100-Table13[[#This Row],[Discount (%)]])</f>
        <v>589380</v>
      </c>
      <c r="T90" s="34" t="str">
        <f>IF(ISNUMBER(SEARCH("m/s",Table13[[#This Row],[Min Speed]])),--_xlfn.TEXTBEFORE(Table13[[#This Row],[Min Speed]]," "),IF(ISNUMBER(SEARCH("cycles/min",Table13[[#This Row],[Min Speed]])),--_xlfn.TEXTBEFORE(Table13[[#This Row],[Min Speed]]," ")/60,IF(ISNUMBER(SEARCH("cups/hour",Table13[[#This Row],[Min Speed]])),--_xlfn.TEXTBEFORE(Table13[[#This Row],[Min Speed]]," ")/3600,"")))</f>
        <v/>
      </c>
      <c r="U90" s="34">
        <f>IF(ISNUMBER(SEARCH("m/s",Table13[[#This Row],[Max Speed]])),--_xlfn.TEXTBEFORE(Table13[[#This Row],[Max Speed]]," "),IF(ISNUMBER(SEARCH("cycles/min",Table13[[#This Row],[Max Speed]])),--_xlfn.TEXTBEFORE(Table13[[#This Row],[Max Speed]]," ")/60,IF(ISNUMBER(SEARCH("cups/hour",Table13[[#This Row],[Max Speed]])),--_xlfn.TEXTBEFORE(Table13[[#This Row],[Max Speed]]," ")/3600,"")))</f>
        <v>3</v>
      </c>
      <c r="V90" s="34" t="str">
        <f>IF(AND(Table13[[#This Row],[Min Speed (m/s)]]&lt;&gt;"",Table13[[#This Row],[Max Speed (m/s)]]&lt;&gt;""),TEXT(Table13[[#This Row],[Min Speed (m/s)]],"0.00")&amp;" - "&amp;TEXT(Table13[[#This Row],[Max Speed (m/s)]],"0.00"),"")</f>
        <v/>
      </c>
      <c r="W90" s="34" t="str">
        <f>CONCATENATE(Table13[[#This Row],[Rep First Name]]," ",Table13[[#This Row],[Rep Last Name]])</f>
        <v>Taylor Davis</v>
      </c>
    </row>
    <row r="91" spans="1:23">
      <c r="A91" s="29">
        <v>90</v>
      </c>
      <c r="B91" s="30" t="s">
        <v>13</v>
      </c>
      <c r="C91" s="30" t="s">
        <v>56</v>
      </c>
      <c r="D91" s="30" t="s">
        <v>46</v>
      </c>
      <c r="E91" s="30" t="s">
        <v>16</v>
      </c>
      <c r="F91" s="30" t="s">
        <v>44</v>
      </c>
      <c r="G91" s="30" t="s">
        <v>18</v>
      </c>
      <c r="H91" s="30" t="s">
        <v>57</v>
      </c>
      <c r="I91" s="30" t="s">
        <v>112</v>
      </c>
      <c r="J91" s="31" t="s">
        <v>113</v>
      </c>
      <c r="K91" s="30">
        <v>139</v>
      </c>
      <c r="L91" s="32">
        <v>15</v>
      </c>
      <c r="M91" s="33" t="str">
        <f>_xlfn.TEXTBEFORE(Table13[[#This Row],[Shipping Address]], ",")</f>
        <v>456 Connaught Place</v>
      </c>
      <c r="N91" s="33" t="str">
        <f>_xlfn.TEXTBEFORE(_xlfn.TEXTAFTER(Table13[[#This Row],[Shipping Address]], ", "), ",")</f>
        <v>New Delhi</v>
      </c>
      <c r="O91" s="34" t="str">
        <f>_xlfn.TEXTAFTER(Table13[[#This Row],[Shipping Address]], ", ", 2)</f>
        <v>110001</v>
      </c>
      <c r="P91" s="35" t="e" vm="9">
        <v>#VALUE!</v>
      </c>
      <c r="Q91" s="35" t="s">
        <v>176</v>
      </c>
      <c r="R91" s="36">
        <v>188</v>
      </c>
      <c r="S91" s="37">
        <f>Table13[[#This Row],[Unit Price (USD)]]*Table13[[#This Row],[Units Sold]]*(100-Table13[[#This Row],[Discount (%)]])</f>
        <v>2221220</v>
      </c>
      <c r="T91" s="34">
        <f>IF(ISNUMBER(SEARCH("m/s",Table13[[#This Row],[Min Speed]])),--_xlfn.TEXTBEFORE(Table13[[#This Row],[Min Speed]]," "),IF(ISNUMBER(SEARCH("cycles/min",Table13[[#This Row],[Min Speed]])),--_xlfn.TEXTBEFORE(Table13[[#This Row],[Min Speed]]," ")/60,IF(ISNUMBER(SEARCH("cups/hour",Table13[[#This Row],[Min Speed]])),--_xlfn.TEXTBEFORE(Table13[[#This Row],[Min Speed]]," ")/3600,"")))</f>
        <v>1.3888888888888889E-3</v>
      </c>
      <c r="U91" s="34">
        <f>IF(ISNUMBER(SEARCH("m/s",Table13[[#This Row],[Max Speed]])),--_xlfn.TEXTBEFORE(Table13[[#This Row],[Max Speed]]," "),IF(ISNUMBER(SEARCH("cycles/min",Table13[[#This Row],[Max Speed]])),--_xlfn.TEXTBEFORE(Table13[[#This Row],[Max Speed]]," ")/60,IF(ISNUMBER(SEARCH("cups/hour",Table13[[#This Row],[Max Speed]])),--_xlfn.TEXTBEFORE(Table13[[#This Row],[Max Speed]]," ")/3600,"")))</f>
        <v>4.1666666666666666E-3</v>
      </c>
      <c r="V91" s="34" t="str">
        <f>IF(AND(Table13[[#This Row],[Min Speed (m/s)]]&lt;&gt;"",Table13[[#This Row],[Max Speed (m/s)]]&lt;&gt;""),TEXT(Table13[[#This Row],[Min Speed (m/s)]],"0.00")&amp;" - "&amp;TEXT(Table13[[#This Row],[Max Speed (m/s)]],"0.00"),"")</f>
        <v>0.00 - 0.00</v>
      </c>
      <c r="W91" s="34" t="str">
        <f>CONCATENATE(Table13[[#This Row],[Rep First Name]]," ",Table13[[#This Row],[Rep Last Name]])</f>
        <v>Jamie Johnson</v>
      </c>
    </row>
    <row r="92" spans="1:23">
      <c r="A92" s="29">
        <v>91</v>
      </c>
      <c r="B92" s="30" t="s">
        <v>13</v>
      </c>
      <c r="C92" s="30" t="s">
        <v>14</v>
      </c>
      <c r="D92" s="30" t="s">
        <v>38</v>
      </c>
      <c r="E92" s="30" t="s">
        <v>39</v>
      </c>
      <c r="F92" s="30" t="s">
        <v>44</v>
      </c>
      <c r="G92" s="30"/>
      <c r="H92" s="30" t="s">
        <v>19</v>
      </c>
      <c r="I92" s="30" t="s">
        <v>114</v>
      </c>
      <c r="J92" s="31" t="s">
        <v>115</v>
      </c>
      <c r="K92" s="30">
        <v>111</v>
      </c>
      <c r="L92" s="32">
        <v>10</v>
      </c>
      <c r="M92" s="33" t="str">
        <f>_xlfn.TEXTBEFORE(Table13[[#This Row],[Shipping Address]], ",")</f>
        <v>789 Brigade Road</v>
      </c>
      <c r="N92" s="33" t="str">
        <f>_xlfn.TEXTBEFORE(_xlfn.TEXTAFTER(Table13[[#This Row],[Shipping Address]], ", "), ",")</f>
        <v>Mumbai</v>
      </c>
      <c r="O92" s="34" t="str">
        <f>_xlfn.TEXTAFTER(Table13[[#This Row],[Shipping Address]], ", ", 2)</f>
        <v>560025</v>
      </c>
      <c r="P92" s="35" t="e" vm="9">
        <v>#VALUE!</v>
      </c>
      <c r="Q92" s="35" t="s">
        <v>176</v>
      </c>
      <c r="R92" s="36">
        <v>235</v>
      </c>
      <c r="S92" s="37">
        <f>Table13[[#This Row],[Unit Price (USD)]]*Table13[[#This Row],[Units Sold]]*(100-Table13[[#This Row],[Discount (%)]])</f>
        <v>2347650</v>
      </c>
      <c r="T92" s="34">
        <f>IF(ISNUMBER(SEARCH("m/s",Table13[[#This Row],[Min Speed]])),--_xlfn.TEXTBEFORE(Table13[[#This Row],[Min Speed]]," "),IF(ISNUMBER(SEARCH("cycles/min",Table13[[#This Row],[Min Speed]])),--_xlfn.TEXTBEFORE(Table13[[#This Row],[Min Speed]]," ")/60,IF(ISNUMBER(SEARCH("cups/hour",Table13[[#This Row],[Min Speed]])),--_xlfn.TEXTBEFORE(Table13[[#This Row],[Min Speed]]," ")/3600,"")))</f>
        <v>1.3888888888888889E-3</v>
      </c>
      <c r="U92" s="34" t="str">
        <f>IF(ISNUMBER(SEARCH("m/s",Table13[[#This Row],[Max Speed]])),--_xlfn.TEXTBEFORE(Table13[[#This Row],[Max Speed]]," "),IF(ISNUMBER(SEARCH("cycles/min",Table13[[#This Row],[Max Speed]])),--_xlfn.TEXTBEFORE(Table13[[#This Row],[Max Speed]]," ")/60,IF(ISNUMBER(SEARCH("cups/hour",Table13[[#This Row],[Max Speed]])),--_xlfn.TEXTBEFORE(Table13[[#This Row],[Max Speed]]," ")/3600,"")))</f>
        <v/>
      </c>
      <c r="V92" s="34" t="str">
        <f>IF(AND(Table13[[#This Row],[Min Speed (m/s)]]&lt;&gt;"",Table13[[#This Row],[Max Speed (m/s)]]&lt;&gt;""),TEXT(Table13[[#This Row],[Min Speed (m/s)]],"0.00")&amp;" - "&amp;TEXT(Table13[[#This Row],[Max Speed (m/s)]],"0.00"),"")</f>
        <v/>
      </c>
      <c r="W92" s="34" t="str">
        <f>CONCATENATE(Table13[[#This Row],[Rep First Name]]," ",Table13[[#This Row],[Rep Last Name]])</f>
        <v>Jamie Davis</v>
      </c>
    </row>
    <row r="93" spans="1:23">
      <c r="A93" s="29">
        <v>92</v>
      </c>
      <c r="B93" s="30" t="s">
        <v>29</v>
      </c>
      <c r="C93" s="30" t="s">
        <v>23</v>
      </c>
      <c r="D93" s="30" t="s">
        <v>25</v>
      </c>
      <c r="E93" s="30" t="s">
        <v>26</v>
      </c>
      <c r="F93" s="30" t="s">
        <v>17</v>
      </c>
      <c r="G93" s="30" t="s">
        <v>18</v>
      </c>
      <c r="H93" s="38" t="s">
        <v>184</v>
      </c>
      <c r="I93" s="30" t="s">
        <v>116</v>
      </c>
      <c r="J93" s="31" t="s">
        <v>117</v>
      </c>
      <c r="K93" s="30">
        <v>84</v>
      </c>
      <c r="L93" s="32">
        <v>10</v>
      </c>
      <c r="M93" s="33" t="str">
        <f>_xlfn.TEXTBEFORE(Table13[[#This Row],[Shipping Address]], ",")</f>
        <v>321 Jayanagar</v>
      </c>
      <c r="N93" s="33" t="str">
        <f>_xlfn.TEXTBEFORE(_xlfn.TEXTAFTER(Table13[[#This Row],[Shipping Address]], ", "), ",")</f>
        <v>Kolkata</v>
      </c>
      <c r="O93" s="34" t="str">
        <f>_xlfn.TEXTAFTER(Table13[[#This Row],[Shipping Address]], ", ", 2)</f>
        <v>560041</v>
      </c>
      <c r="P93" s="35" t="e" vm="9">
        <v>#VALUE!</v>
      </c>
      <c r="Q93" s="35" t="s">
        <v>176</v>
      </c>
      <c r="R93" s="36">
        <v>282</v>
      </c>
      <c r="S93" s="37">
        <f>Table13[[#This Row],[Unit Price (USD)]]*Table13[[#This Row],[Units Sold]]*(100-Table13[[#This Row],[Discount (%)]])</f>
        <v>2131920</v>
      </c>
      <c r="T93" s="34">
        <f>IF(ISNUMBER(SEARCH("m/s",Table13[[#This Row],[Min Speed]])),--_xlfn.TEXTBEFORE(Table13[[#This Row],[Min Speed]]," "),IF(ISNUMBER(SEARCH("cycles/min",Table13[[#This Row],[Min Speed]])),--_xlfn.TEXTBEFORE(Table13[[#This Row],[Min Speed]]," ")/60,IF(ISNUMBER(SEARCH("cups/hour",Table13[[#This Row],[Min Speed]])),--_xlfn.TEXTBEFORE(Table13[[#This Row],[Min Speed]]," ")/3600,"")))</f>
        <v>1</v>
      </c>
      <c r="U93" s="34">
        <f>IF(ISNUMBER(SEARCH("m/s",Table13[[#This Row],[Max Speed]])),--_xlfn.TEXTBEFORE(Table13[[#This Row],[Max Speed]]," "),IF(ISNUMBER(SEARCH("cycles/min",Table13[[#This Row],[Max Speed]])),--_xlfn.TEXTBEFORE(Table13[[#This Row],[Max Speed]]," ")/60,IF(ISNUMBER(SEARCH("cups/hour",Table13[[#This Row],[Max Speed]])),--_xlfn.TEXTBEFORE(Table13[[#This Row],[Max Speed]]," ")/3600,"")))</f>
        <v>4.1666666666666666E-3</v>
      </c>
      <c r="V93" s="34" t="str">
        <f>IF(AND(Table13[[#This Row],[Min Speed (m/s)]]&lt;&gt;"",Table13[[#This Row],[Max Speed (m/s)]]&lt;&gt;""),TEXT(Table13[[#This Row],[Min Speed (m/s)]],"0.00")&amp;" - "&amp;TEXT(Table13[[#This Row],[Max Speed (m/s)]],"0.00"),"")</f>
        <v>1.00 - 0.00</v>
      </c>
      <c r="W93" s="34" t="str">
        <f>CONCATENATE(Table13[[#This Row],[Rep First Name]]," ",Table13[[#This Row],[Rep Last Name]])</f>
        <v>Alex Taylor</v>
      </c>
    </row>
    <row r="94" spans="1:23">
      <c r="A94" s="29">
        <v>93</v>
      </c>
      <c r="B94" s="30" t="s">
        <v>67</v>
      </c>
      <c r="C94" s="30" t="s">
        <v>24</v>
      </c>
      <c r="D94" s="30" t="s">
        <v>53</v>
      </c>
      <c r="E94" s="30" t="s">
        <v>39</v>
      </c>
      <c r="F94" s="30" t="s">
        <v>17</v>
      </c>
      <c r="G94" s="30" t="s">
        <v>47</v>
      </c>
      <c r="H94" s="30" t="s">
        <v>57</v>
      </c>
      <c r="I94" s="30" t="s">
        <v>118</v>
      </c>
      <c r="J94" s="31" t="s">
        <v>120</v>
      </c>
      <c r="K94" s="30">
        <v>289</v>
      </c>
      <c r="L94" s="32">
        <v>10</v>
      </c>
      <c r="M94" s="33" t="str">
        <f>_xlfn.TEXTBEFORE(Table13[[#This Row],[Shipping Address]], ",")</f>
        <v>123 George Street</v>
      </c>
      <c r="N94" s="33" t="str">
        <f>_xlfn.TEXTBEFORE(_xlfn.TEXTAFTER(Table13[[#This Row],[Shipping Address]], ", "), ",")</f>
        <v>Sydney</v>
      </c>
      <c r="O94" s="34" t="str">
        <f>_xlfn.TEXTAFTER(Table13[[#This Row],[Shipping Address]], ", ", 2)</f>
        <v>2000</v>
      </c>
      <c r="P94" s="35" t="e" vm="10">
        <v>#VALUE!</v>
      </c>
      <c r="Q94" s="35" t="s">
        <v>177</v>
      </c>
      <c r="R94" s="36">
        <v>140</v>
      </c>
      <c r="S94" s="37">
        <f>Table13[[#This Row],[Unit Price (USD)]]*Table13[[#This Row],[Units Sold]]*(100-Table13[[#This Row],[Discount (%)]])</f>
        <v>3641400</v>
      </c>
      <c r="T94" s="34">
        <f>IF(ISNUMBER(SEARCH("m/s",Table13[[#This Row],[Min Speed]])),--_xlfn.TEXTBEFORE(Table13[[#This Row],[Min Speed]]," "),IF(ISNUMBER(SEARCH("cycles/min",Table13[[#This Row],[Min Speed]])),--_xlfn.TEXTBEFORE(Table13[[#This Row],[Min Speed]]," ")/60,IF(ISNUMBER(SEARCH("cups/hour",Table13[[#This Row],[Min Speed]])),--_xlfn.TEXTBEFORE(Table13[[#This Row],[Min Speed]]," ")/3600,"")))</f>
        <v>1</v>
      </c>
      <c r="U94" s="34">
        <f>IF(ISNUMBER(SEARCH("m/s",Table13[[#This Row],[Max Speed]])),--_xlfn.TEXTBEFORE(Table13[[#This Row],[Max Speed]]," "),IF(ISNUMBER(SEARCH("cycles/min",Table13[[#This Row],[Max Speed]])),--_xlfn.TEXTBEFORE(Table13[[#This Row],[Max Speed]]," ")/60,IF(ISNUMBER(SEARCH("cups/hour",Table13[[#This Row],[Max Speed]])),--_xlfn.TEXTBEFORE(Table13[[#This Row],[Max Speed]]," ")/3600,"")))</f>
        <v>8.3333333333333329E-2</v>
      </c>
      <c r="V94" s="34" t="str">
        <f>IF(AND(Table13[[#This Row],[Min Speed (m/s)]]&lt;&gt;"",Table13[[#This Row],[Max Speed (m/s)]]&lt;&gt;""),TEXT(Table13[[#This Row],[Min Speed (m/s)]],"0.00")&amp;" - "&amp;TEXT(Table13[[#This Row],[Max Speed (m/s)]],"0.00"),"")</f>
        <v>1.00 - 0.08</v>
      </c>
      <c r="W94" s="34" t="str">
        <f>CONCATENATE(Table13[[#This Row],[Rep First Name]]," ",Table13[[#This Row],[Rep Last Name]])</f>
        <v>Morgan Smith</v>
      </c>
    </row>
    <row r="95" spans="1:23">
      <c r="A95" s="29">
        <v>94</v>
      </c>
      <c r="B95" s="30" t="s">
        <v>23</v>
      </c>
      <c r="C95" s="30" t="s">
        <v>24</v>
      </c>
      <c r="D95" s="30" t="s">
        <v>15</v>
      </c>
      <c r="E95" s="30" t="s">
        <v>16</v>
      </c>
      <c r="F95" s="30" t="s">
        <v>44</v>
      </c>
      <c r="G95" s="30" t="s">
        <v>47</v>
      </c>
      <c r="H95" s="38" t="s">
        <v>184</v>
      </c>
      <c r="I95" s="30" t="s">
        <v>121</v>
      </c>
      <c r="J95" s="31" t="s">
        <v>122</v>
      </c>
      <c r="K95" s="30">
        <v>36</v>
      </c>
      <c r="L95" s="32">
        <v>5</v>
      </c>
      <c r="M95" s="33" t="str">
        <f>_xlfn.TEXTBEFORE(Table13[[#This Row],[Shipping Address]], ",")</f>
        <v>456 King Street</v>
      </c>
      <c r="N95" s="33" t="str">
        <f>_xlfn.TEXTBEFORE(_xlfn.TEXTAFTER(Table13[[#This Row],[Shipping Address]], ", "), ",")</f>
        <v>Melbourne</v>
      </c>
      <c r="O95" s="34" t="str">
        <f>_xlfn.TEXTAFTER(Table13[[#This Row],[Shipping Address]], ", ", 2)</f>
        <v>3000</v>
      </c>
      <c r="P95" s="35" t="e" vm="10">
        <v>#VALUE!</v>
      </c>
      <c r="Q95" s="35" t="s">
        <v>177</v>
      </c>
      <c r="R95" s="36">
        <v>186</v>
      </c>
      <c r="S95" s="37">
        <f>Table13[[#This Row],[Unit Price (USD)]]*Table13[[#This Row],[Units Sold]]*(100-Table13[[#This Row],[Discount (%)]])</f>
        <v>636120</v>
      </c>
      <c r="T95" s="34">
        <f>IF(ISNUMBER(SEARCH("m/s",Table13[[#This Row],[Min Speed]])),--_xlfn.TEXTBEFORE(Table13[[#This Row],[Min Speed]]," "),IF(ISNUMBER(SEARCH("cycles/min",Table13[[#This Row],[Min Speed]])),--_xlfn.TEXTBEFORE(Table13[[#This Row],[Min Speed]]," ")/60,IF(ISNUMBER(SEARCH("cups/hour",Table13[[#This Row],[Min Speed]])),--_xlfn.TEXTBEFORE(Table13[[#This Row],[Min Speed]]," ")/3600,"")))</f>
        <v>1.3888888888888889E-3</v>
      </c>
      <c r="U95" s="34">
        <f>IF(ISNUMBER(SEARCH("m/s",Table13[[#This Row],[Max Speed]])),--_xlfn.TEXTBEFORE(Table13[[#This Row],[Max Speed]]," "),IF(ISNUMBER(SEARCH("cycles/min",Table13[[#This Row],[Max Speed]])),--_xlfn.TEXTBEFORE(Table13[[#This Row],[Max Speed]]," ")/60,IF(ISNUMBER(SEARCH("cups/hour",Table13[[#This Row],[Max Speed]])),--_xlfn.TEXTBEFORE(Table13[[#This Row],[Max Speed]]," ")/3600,"")))</f>
        <v>8.3333333333333329E-2</v>
      </c>
      <c r="V95" s="34" t="str">
        <f>IF(AND(Table13[[#This Row],[Min Speed (m/s)]]&lt;&gt;"",Table13[[#This Row],[Max Speed (m/s)]]&lt;&gt;""),TEXT(Table13[[#This Row],[Min Speed (m/s)]],"0.00")&amp;" - "&amp;TEXT(Table13[[#This Row],[Max Speed (m/s)]],"0.00"),"")</f>
        <v>0.00 - 0.08</v>
      </c>
      <c r="W95" s="34" t="str">
        <f>CONCATENATE(Table13[[#This Row],[Rep First Name]]," ",Table13[[#This Row],[Rep Last Name]])</f>
        <v>Taylor Smith</v>
      </c>
    </row>
    <row r="96" spans="1:23">
      <c r="A96" s="29">
        <v>95</v>
      </c>
      <c r="B96" s="30" t="s">
        <v>29</v>
      </c>
      <c r="C96" s="30" t="s">
        <v>14</v>
      </c>
      <c r="D96" s="30" t="s">
        <v>34</v>
      </c>
      <c r="E96" s="30" t="s">
        <v>39</v>
      </c>
      <c r="F96" s="30" t="s">
        <v>44</v>
      </c>
      <c r="G96" s="30" t="s">
        <v>47</v>
      </c>
      <c r="H96" s="30" t="s">
        <v>19</v>
      </c>
      <c r="I96" s="30" t="s">
        <v>123</v>
      </c>
      <c r="J96" s="31" t="s">
        <v>124</v>
      </c>
      <c r="K96" s="30">
        <v>115</v>
      </c>
      <c r="L96" s="32">
        <v>15</v>
      </c>
      <c r="M96" s="33" t="str">
        <f>_xlfn.TEXTBEFORE(Table13[[#This Row],[Shipping Address]], ",")</f>
        <v>789 Victoria Road</v>
      </c>
      <c r="N96" s="33" t="str">
        <f>_xlfn.TEXTBEFORE(_xlfn.TEXTAFTER(Table13[[#This Row],[Shipping Address]], ", "), ",")</f>
        <v>Brisbane</v>
      </c>
      <c r="O96" s="34" t="str">
        <f>_xlfn.TEXTAFTER(Table13[[#This Row],[Shipping Address]], ", ", 2)</f>
        <v>2048</v>
      </c>
      <c r="P96" s="35" t="e" vm="10">
        <v>#VALUE!</v>
      </c>
      <c r="Q96" s="35" t="s">
        <v>177</v>
      </c>
      <c r="R96" s="36">
        <v>232</v>
      </c>
      <c r="S96" s="37">
        <f>Table13[[#This Row],[Unit Price (USD)]]*Table13[[#This Row],[Units Sold]]*(100-Table13[[#This Row],[Discount (%)]])</f>
        <v>2267800</v>
      </c>
      <c r="T96" s="34">
        <f>IF(ISNUMBER(SEARCH("m/s",Table13[[#This Row],[Min Speed]])),--_xlfn.TEXTBEFORE(Table13[[#This Row],[Min Speed]]," "),IF(ISNUMBER(SEARCH("cycles/min",Table13[[#This Row],[Min Speed]])),--_xlfn.TEXTBEFORE(Table13[[#This Row],[Min Speed]]," ")/60,IF(ISNUMBER(SEARCH("cups/hour",Table13[[#This Row],[Min Speed]])),--_xlfn.TEXTBEFORE(Table13[[#This Row],[Min Speed]]," ")/3600,"")))</f>
        <v>1.3888888888888889E-3</v>
      </c>
      <c r="U96" s="34">
        <f>IF(ISNUMBER(SEARCH("m/s",Table13[[#This Row],[Max Speed]])),--_xlfn.TEXTBEFORE(Table13[[#This Row],[Max Speed]]," "),IF(ISNUMBER(SEARCH("cycles/min",Table13[[#This Row],[Max Speed]])),--_xlfn.TEXTBEFORE(Table13[[#This Row],[Max Speed]]," ")/60,IF(ISNUMBER(SEARCH("cups/hour",Table13[[#This Row],[Max Speed]])),--_xlfn.TEXTBEFORE(Table13[[#This Row],[Max Speed]]," ")/3600,"")))</f>
        <v>8.3333333333333329E-2</v>
      </c>
      <c r="V96" s="34" t="str">
        <f>IF(AND(Table13[[#This Row],[Min Speed (m/s)]]&lt;&gt;"",Table13[[#This Row],[Max Speed (m/s)]]&lt;&gt;""),TEXT(Table13[[#This Row],[Min Speed (m/s)]],"0.00")&amp;" - "&amp;TEXT(Table13[[#This Row],[Max Speed (m/s)]],"0.00"),"")</f>
        <v>0.00 - 0.08</v>
      </c>
      <c r="W96" s="34" t="str">
        <f>CONCATENATE(Table13[[#This Row],[Rep First Name]]," ",Table13[[#This Row],[Rep Last Name]])</f>
        <v>Alex Davis</v>
      </c>
    </row>
    <row r="97" spans="1:23">
      <c r="A97" s="29">
        <v>96</v>
      </c>
      <c r="B97" s="30" t="s">
        <v>67</v>
      </c>
      <c r="C97" s="30" t="s">
        <v>56</v>
      </c>
      <c r="D97" s="30" t="s">
        <v>15</v>
      </c>
      <c r="E97" s="30" t="s">
        <v>43</v>
      </c>
      <c r="F97" s="30"/>
      <c r="G97" s="30" t="s">
        <v>18</v>
      </c>
      <c r="H97" s="30" t="s">
        <v>19</v>
      </c>
      <c r="I97" s="30" t="s">
        <v>125</v>
      </c>
      <c r="J97" s="31" t="s">
        <v>126</v>
      </c>
      <c r="K97" s="30">
        <v>232</v>
      </c>
      <c r="L97" s="32">
        <v>10</v>
      </c>
      <c r="M97" s="33" t="str">
        <f>_xlfn.TEXTBEFORE(Table13[[#This Row],[Shipping Address]], ",")</f>
        <v>321 Oxford Street</v>
      </c>
      <c r="N97" s="33" t="str">
        <f>_xlfn.TEXTBEFORE(_xlfn.TEXTAFTER(Table13[[#This Row],[Shipping Address]], ", "), ",")</f>
        <v>Perth</v>
      </c>
      <c r="O97" s="34" t="str">
        <f>_xlfn.TEXTAFTER(Table13[[#This Row],[Shipping Address]], ", ", 2)</f>
        <v>2011</v>
      </c>
      <c r="P97" s="35" t="e" vm="10">
        <v>#VALUE!</v>
      </c>
      <c r="Q97" s="35" t="s">
        <v>177</v>
      </c>
      <c r="R97" s="36">
        <v>280</v>
      </c>
      <c r="S97" s="37">
        <f>Table13[[#This Row],[Unit Price (USD)]]*Table13[[#This Row],[Units Sold]]*(100-Table13[[#This Row],[Discount (%)]])</f>
        <v>5846400</v>
      </c>
      <c r="T97" s="34" t="str">
        <f>IF(ISNUMBER(SEARCH("m/s",Table13[[#This Row],[Min Speed]])),--_xlfn.TEXTBEFORE(Table13[[#This Row],[Min Speed]]," "),IF(ISNUMBER(SEARCH("cycles/min",Table13[[#This Row],[Min Speed]])),--_xlfn.TEXTBEFORE(Table13[[#This Row],[Min Speed]]," ")/60,IF(ISNUMBER(SEARCH("cups/hour",Table13[[#This Row],[Min Speed]])),--_xlfn.TEXTBEFORE(Table13[[#This Row],[Min Speed]]," ")/3600,"")))</f>
        <v/>
      </c>
      <c r="U97" s="34">
        <f>IF(ISNUMBER(SEARCH("m/s",Table13[[#This Row],[Max Speed]])),--_xlfn.TEXTBEFORE(Table13[[#This Row],[Max Speed]]," "),IF(ISNUMBER(SEARCH("cycles/min",Table13[[#This Row],[Max Speed]])),--_xlfn.TEXTBEFORE(Table13[[#This Row],[Max Speed]]," ")/60,IF(ISNUMBER(SEARCH("cups/hour",Table13[[#This Row],[Max Speed]])),--_xlfn.TEXTBEFORE(Table13[[#This Row],[Max Speed]]," ")/3600,"")))</f>
        <v>4.1666666666666666E-3</v>
      </c>
      <c r="V97" s="34" t="str">
        <f>IF(AND(Table13[[#This Row],[Min Speed (m/s)]]&lt;&gt;"",Table13[[#This Row],[Max Speed (m/s)]]&lt;&gt;""),TEXT(Table13[[#This Row],[Min Speed (m/s)]],"0.00")&amp;" - "&amp;TEXT(Table13[[#This Row],[Max Speed (m/s)]],"0.00"),"")</f>
        <v/>
      </c>
      <c r="W97" s="34" t="str">
        <f>CONCATENATE(Table13[[#This Row],[Rep First Name]]," ",Table13[[#This Row],[Rep Last Name]])</f>
        <v>Morgan Johnson</v>
      </c>
    </row>
    <row r="98" spans="1:23">
      <c r="A98" s="29">
        <v>97</v>
      </c>
      <c r="B98" s="30" t="s">
        <v>67</v>
      </c>
      <c r="C98" s="30" t="s">
        <v>14</v>
      </c>
      <c r="D98" s="30" t="s">
        <v>34</v>
      </c>
      <c r="E98" s="30" t="s">
        <v>16</v>
      </c>
      <c r="F98" s="30"/>
      <c r="G98" s="30" t="s">
        <v>28</v>
      </c>
      <c r="H98" s="38" t="s">
        <v>184</v>
      </c>
      <c r="I98" s="30" t="s">
        <v>127</v>
      </c>
      <c r="J98" s="31" t="s">
        <v>129</v>
      </c>
      <c r="K98" s="30">
        <v>191</v>
      </c>
      <c r="L98" s="32">
        <v>10</v>
      </c>
      <c r="M98" s="33" t="str">
        <f>_xlfn.TEXTBEFORE(Table13[[#This Row],[Shipping Address]], ",")</f>
        <v>123 Long Street</v>
      </c>
      <c r="N98" s="33" t="str">
        <f>_xlfn.TEXTBEFORE(_xlfn.TEXTAFTER(Table13[[#This Row],[Shipping Address]], ", "), ",")</f>
        <v>Cape Town</v>
      </c>
      <c r="O98" s="34" t="str">
        <f>_xlfn.TEXTAFTER(Table13[[#This Row],[Shipping Address]], ", ", 2)</f>
        <v>8001</v>
      </c>
      <c r="P98" s="35" t="e" vm="11">
        <v>#VALUE!</v>
      </c>
      <c r="Q98" s="35" t="s">
        <v>174</v>
      </c>
      <c r="R98" s="36">
        <v>149</v>
      </c>
      <c r="S98" s="37">
        <f>Table13[[#This Row],[Unit Price (USD)]]*Table13[[#This Row],[Units Sold]]*(100-Table13[[#This Row],[Discount (%)]])</f>
        <v>2561310</v>
      </c>
      <c r="T98" s="34" t="str">
        <f>IF(ISNUMBER(SEARCH("m/s",Table13[[#This Row],[Min Speed]])),--_xlfn.TEXTBEFORE(Table13[[#This Row],[Min Speed]]," "),IF(ISNUMBER(SEARCH("cycles/min",Table13[[#This Row],[Min Speed]])),--_xlfn.TEXTBEFORE(Table13[[#This Row],[Min Speed]]," ")/60,IF(ISNUMBER(SEARCH("cups/hour",Table13[[#This Row],[Min Speed]])),--_xlfn.TEXTBEFORE(Table13[[#This Row],[Min Speed]]," ")/3600,"")))</f>
        <v/>
      </c>
      <c r="U98" s="34">
        <f>IF(ISNUMBER(SEARCH("m/s",Table13[[#This Row],[Max Speed]])),--_xlfn.TEXTBEFORE(Table13[[#This Row],[Max Speed]]," "),IF(ISNUMBER(SEARCH("cycles/min",Table13[[#This Row],[Max Speed]])),--_xlfn.TEXTBEFORE(Table13[[#This Row],[Max Speed]]," ")/60,IF(ISNUMBER(SEARCH("cups/hour",Table13[[#This Row],[Max Speed]])),--_xlfn.TEXTBEFORE(Table13[[#This Row],[Max Speed]]," ")/3600,"")))</f>
        <v>3</v>
      </c>
      <c r="V98" s="34" t="str">
        <f>IF(AND(Table13[[#This Row],[Min Speed (m/s)]]&lt;&gt;"",Table13[[#This Row],[Max Speed (m/s)]]&lt;&gt;""),TEXT(Table13[[#This Row],[Min Speed (m/s)]],"0.00")&amp;" - "&amp;TEXT(Table13[[#This Row],[Max Speed (m/s)]],"0.00"),"")</f>
        <v/>
      </c>
      <c r="W98" s="34" t="str">
        <f>CONCATENATE(Table13[[#This Row],[Rep First Name]]," ",Table13[[#This Row],[Rep Last Name]])</f>
        <v>Morgan Davis</v>
      </c>
    </row>
    <row r="99" spans="1:23">
      <c r="A99" s="29">
        <v>98</v>
      </c>
      <c r="B99" s="30" t="s">
        <v>29</v>
      </c>
      <c r="C99" s="30" t="s">
        <v>14</v>
      </c>
      <c r="D99" s="30" t="s">
        <v>15</v>
      </c>
      <c r="E99" s="30" t="s">
        <v>39</v>
      </c>
      <c r="F99" s="30" t="s">
        <v>27</v>
      </c>
      <c r="G99" s="30" t="s">
        <v>28</v>
      </c>
      <c r="H99" s="30" t="s">
        <v>19</v>
      </c>
      <c r="I99" s="30" t="s">
        <v>130</v>
      </c>
      <c r="J99" s="31" t="s">
        <v>131</v>
      </c>
      <c r="K99" s="30">
        <v>115</v>
      </c>
      <c r="L99" s="32">
        <v>15</v>
      </c>
      <c r="M99" s="33" t="str">
        <f>_xlfn.TEXTBEFORE(Table13[[#This Row],[Shipping Address]], ",")</f>
        <v>456 Bree Street</v>
      </c>
      <c r="N99" s="33" t="str">
        <f>_xlfn.TEXTBEFORE(_xlfn.TEXTAFTER(Table13[[#This Row],[Shipping Address]], ", "), ",")</f>
        <v>Johannesburg</v>
      </c>
      <c r="O99" s="34" t="str">
        <f>_xlfn.TEXTAFTER(Table13[[#This Row],[Shipping Address]], ", ", 2)</f>
        <v>8001</v>
      </c>
      <c r="P99" s="35" t="e" vm="11">
        <v>#VALUE!</v>
      </c>
      <c r="Q99" s="35" t="s">
        <v>174</v>
      </c>
      <c r="R99" s="36">
        <v>198</v>
      </c>
      <c r="S99" s="37">
        <f>Table13[[#This Row],[Unit Price (USD)]]*Table13[[#This Row],[Units Sold]]*(100-Table13[[#This Row],[Discount (%)]])</f>
        <v>1935450</v>
      </c>
      <c r="T99" s="34">
        <f>IF(ISNUMBER(SEARCH("m/s",Table13[[#This Row],[Min Speed]])),--_xlfn.TEXTBEFORE(Table13[[#This Row],[Min Speed]]," "),IF(ISNUMBER(SEARCH("cycles/min",Table13[[#This Row],[Min Speed]])),--_xlfn.TEXTBEFORE(Table13[[#This Row],[Min Speed]]," ")/60,IF(ISNUMBER(SEARCH("cups/hour",Table13[[#This Row],[Min Speed]])),--_xlfn.TEXTBEFORE(Table13[[#This Row],[Min Speed]]," ")/3600,"")))</f>
        <v>3.3333333333333333E-2</v>
      </c>
      <c r="U99" s="34">
        <f>IF(ISNUMBER(SEARCH("m/s",Table13[[#This Row],[Max Speed]])),--_xlfn.TEXTBEFORE(Table13[[#This Row],[Max Speed]]," "),IF(ISNUMBER(SEARCH("cycles/min",Table13[[#This Row],[Max Speed]])),--_xlfn.TEXTBEFORE(Table13[[#This Row],[Max Speed]]," ")/60,IF(ISNUMBER(SEARCH("cups/hour",Table13[[#This Row],[Max Speed]])),--_xlfn.TEXTBEFORE(Table13[[#This Row],[Max Speed]]," ")/3600,"")))</f>
        <v>3</v>
      </c>
      <c r="V99" s="34" t="str">
        <f>IF(AND(Table13[[#This Row],[Min Speed (m/s)]]&lt;&gt;"",Table13[[#This Row],[Max Speed (m/s)]]&lt;&gt;""),TEXT(Table13[[#This Row],[Min Speed (m/s)]],"0.00")&amp;" - "&amp;TEXT(Table13[[#This Row],[Max Speed (m/s)]],"0.00"),"")</f>
        <v>0.03 - 3.00</v>
      </c>
      <c r="W99" s="34" t="str">
        <f>CONCATENATE(Table13[[#This Row],[Rep First Name]]," ",Table13[[#This Row],[Rep Last Name]])</f>
        <v>Alex Davis</v>
      </c>
    </row>
    <row r="100" spans="1:23">
      <c r="A100" s="29">
        <v>99</v>
      </c>
      <c r="B100" s="30" t="s">
        <v>23</v>
      </c>
      <c r="C100" s="30" t="s">
        <v>37</v>
      </c>
      <c r="D100" s="30" t="s">
        <v>46</v>
      </c>
      <c r="E100" s="30" t="s">
        <v>43</v>
      </c>
      <c r="F100" s="30" t="s">
        <v>44</v>
      </c>
      <c r="G100" s="30" t="s">
        <v>28</v>
      </c>
      <c r="H100" s="38" t="s">
        <v>184</v>
      </c>
      <c r="I100" s="30" t="s">
        <v>130</v>
      </c>
      <c r="J100" s="31" t="s">
        <v>131</v>
      </c>
      <c r="K100" s="30">
        <v>97</v>
      </c>
      <c r="L100" s="32">
        <v>15</v>
      </c>
      <c r="M100" s="33" t="str">
        <f>_xlfn.TEXTBEFORE(Table13[[#This Row],[Shipping Address]], ",")</f>
        <v>456 Bree Street</v>
      </c>
      <c r="N100" s="33" t="str">
        <f>_xlfn.TEXTBEFORE(_xlfn.TEXTAFTER(Table13[[#This Row],[Shipping Address]], ", "), ",")</f>
        <v>Johannesburg</v>
      </c>
      <c r="O100" s="34" t="str">
        <f>_xlfn.TEXTAFTER(Table13[[#This Row],[Shipping Address]], ", ", 2)</f>
        <v>8001</v>
      </c>
      <c r="P100" s="35" t="e" vm="11">
        <v>#VALUE!</v>
      </c>
      <c r="Q100" s="35" t="s">
        <v>174</v>
      </c>
      <c r="R100" s="36">
        <v>198</v>
      </c>
      <c r="S100" s="37">
        <f>Table13[[#This Row],[Unit Price (USD)]]*Table13[[#This Row],[Units Sold]]*(100-Table13[[#This Row],[Discount (%)]])</f>
        <v>1632510</v>
      </c>
      <c r="T100" s="34">
        <f>IF(ISNUMBER(SEARCH("m/s",Table13[[#This Row],[Min Speed]])),--_xlfn.TEXTBEFORE(Table13[[#This Row],[Min Speed]]," "),IF(ISNUMBER(SEARCH("cycles/min",Table13[[#This Row],[Min Speed]])),--_xlfn.TEXTBEFORE(Table13[[#This Row],[Min Speed]]," ")/60,IF(ISNUMBER(SEARCH("cups/hour",Table13[[#This Row],[Min Speed]])),--_xlfn.TEXTBEFORE(Table13[[#This Row],[Min Speed]]," ")/3600,"")))</f>
        <v>1.3888888888888889E-3</v>
      </c>
      <c r="U100" s="34">
        <f>IF(ISNUMBER(SEARCH("m/s",Table13[[#This Row],[Max Speed]])),--_xlfn.TEXTBEFORE(Table13[[#This Row],[Max Speed]]," "),IF(ISNUMBER(SEARCH("cycles/min",Table13[[#This Row],[Max Speed]])),--_xlfn.TEXTBEFORE(Table13[[#This Row],[Max Speed]]," ")/60,IF(ISNUMBER(SEARCH("cups/hour",Table13[[#This Row],[Max Speed]])),--_xlfn.TEXTBEFORE(Table13[[#This Row],[Max Speed]]," ")/3600,"")))</f>
        <v>3</v>
      </c>
      <c r="V100" s="34" t="str">
        <f>IF(AND(Table13[[#This Row],[Min Speed (m/s)]]&lt;&gt;"",Table13[[#This Row],[Max Speed (m/s)]]&lt;&gt;""),TEXT(Table13[[#This Row],[Min Speed (m/s)]],"0.00")&amp;" - "&amp;TEXT(Table13[[#This Row],[Max Speed (m/s)]],"0.00"),"")</f>
        <v>0.00 - 3.00</v>
      </c>
      <c r="W100" s="34" t="str">
        <f>CONCATENATE(Table13[[#This Row],[Rep First Name]]," ",Table13[[#This Row],[Rep Last Name]])</f>
        <v>Taylor Lee</v>
      </c>
    </row>
    <row r="101" spans="1:23">
      <c r="A101" s="29">
        <v>100</v>
      </c>
      <c r="B101" s="30" t="s">
        <v>67</v>
      </c>
      <c r="C101" s="30" t="s">
        <v>56</v>
      </c>
      <c r="D101" s="30" t="s">
        <v>46</v>
      </c>
      <c r="E101" s="30" t="s">
        <v>16</v>
      </c>
      <c r="F101" s="30"/>
      <c r="G101" s="30"/>
      <c r="H101" s="38" t="s">
        <v>184</v>
      </c>
      <c r="I101" s="30" t="s">
        <v>132</v>
      </c>
      <c r="J101" s="31" t="s">
        <v>133</v>
      </c>
      <c r="K101" s="30">
        <v>123</v>
      </c>
      <c r="L101" s="32">
        <v>5</v>
      </c>
      <c r="M101" s="33" t="str">
        <f>_xlfn.TEXTBEFORE(Table13[[#This Row],[Shipping Address]], ",")</f>
        <v>789 Loop Street</v>
      </c>
      <c r="N101" s="33" t="str">
        <f>_xlfn.TEXTBEFORE(_xlfn.TEXTAFTER(Table13[[#This Row],[Shipping Address]], ", "), ",")</f>
        <v>Durban</v>
      </c>
      <c r="O101" s="34" t="str">
        <f>_xlfn.TEXTAFTER(Table13[[#This Row],[Shipping Address]], ", ", 2)</f>
        <v>8000</v>
      </c>
      <c r="P101" s="35" t="e" vm="11">
        <v>#VALUE!</v>
      </c>
      <c r="Q101" s="35" t="s">
        <v>174</v>
      </c>
      <c r="R101" s="36">
        <v>244</v>
      </c>
      <c r="S101" s="37">
        <f>Table13[[#This Row],[Unit Price (USD)]]*Table13[[#This Row],[Units Sold]]*(100-Table13[[#This Row],[Discount (%)]])</f>
        <v>2851140</v>
      </c>
      <c r="T101" s="34" t="str">
        <f>IF(ISNUMBER(SEARCH("m/s",Table13[[#This Row],[Min Speed]])),--_xlfn.TEXTBEFORE(Table13[[#This Row],[Min Speed]]," "),IF(ISNUMBER(SEARCH("cycles/min",Table13[[#This Row],[Min Speed]])),--_xlfn.TEXTBEFORE(Table13[[#This Row],[Min Speed]]," ")/60,IF(ISNUMBER(SEARCH("cups/hour",Table13[[#This Row],[Min Speed]])),--_xlfn.TEXTBEFORE(Table13[[#This Row],[Min Speed]]," ")/3600,"")))</f>
        <v/>
      </c>
      <c r="U101" s="34" t="str">
        <f>IF(ISNUMBER(SEARCH("m/s",Table13[[#This Row],[Max Speed]])),--_xlfn.TEXTBEFORE(Table13[[#This Row],[Max Speed]]," "),IF(ISNUMBER(SEARCH("cycles/min",Table13[[#This Row],[Max Speed]])),--_xlfn.TEXTBEFORE(Table13[[#This Row],[Max Speed]]," ")/60,IF(ISNUMBER(SEARCH("cups/hour",Table13[[#This Row],[Max Speed]])),--_xlfn.TEXTBEFORE(Table13[[#This Row],[Max Speed]]," ")/3600,"")))</f>
        <v/>
      </c>
      <c r="V101" s="34" t="str">
        <f>IF(AND(Table13[[#This Row],[Min Speed (m/s)]]&lt;&gt;"",Table13[[#This Row],[Max Speed (m/s)]]&lt;&gt;""),TEXT(Table13[[#This Row],[Min Speed (m/s)]],"0.00")&amp;" - "&amp;TEXT(Table13[[#This Row],[Max Speed (m/s)]],"0.00"),"")</f>
        <v/>
      </c>
      <c r="W101" s="34" t="str">
        <f>CONCATENATE(Table13[[#This Row],[Rep First Name]]," ",Table13[[#This Row],[Rep Last Name]])</f>
        <v>Morgan Johnson</v>
      </c>
    </row>
    <row r="102" spans="1:23">
      <c r="A102" s="29">
        <v>101</v>
      </c>
      <c r="B102" s="30" t="s">
        <v>13</v>
      </c>
      <c r="C102" s="30" t="s">
        <v>37</v>
      </c>
      <c r="D102" s="30" t="s">
        <v>15</v>
      </c>
      <c r="E102" s="30" t="s">
        <v>39</v>
      </c>
      <c r="F102" s="30" t="s">
        <v>17</v>
      </c>
      <c r="G102" s="30" t="s">
        <v>28</v>
      </c>
      <c r="H102" s="38" t="s">
        <v>184</v>
      </c>
      <c r="I102" s="30" t="s">
        <v>134</v>
      </c>
      <c r="J102" s="31" t="s">
        <v>135</v>
      </c>
      <c r="K102" s="30">
        <v>95</v>
      </c>
      <c r="L102" s="32">
        <v>15</v>
      </c>
      <c r="M102" s="33" t="str">
        <f>_xlfn.TEXTBEFORE(Table13[[#This Row],[Shipping Address]], ",")</f>
        <v>321 Church Street</v>
      </c>
      <c r="N102" s="33" t="str">
        <f>_xlfn.TEXTBEFORE(_xlfn.TEXTAFTER(Table13[[#This Row],[Shipping Address]], ", "), ",")</f>
        <v>Pretoria</v>
      </c>
      <c r="O102" s="34" t="str">
        <f>_xlfn.TEXTAFTER(Table13[[#This Row],[Shipping Address]], ", ", 2)</f>
        <v>8001</v>
      </c>
      <c r="P102" s="35" t="e" vm="11">
        <v>#VALUE!</v>
      </c>
      <c r="Q102" s="35" t="s">
        <v>174</v>
      </c>
      <c r="R102" s="36">
        <v>297</v>
      </c>
      <c r="S102" s="37">
        <f>Table13[[#This Row],[Unit Price (USD)]]*Table13[[#This Row],[Units Sold]]*(100-Table13[[#This Row],[Discount (%)]])</f>
        <v>2398275</v>
      </c>
      <c r="T102" s="34">
        <f>IF(ISNUMBER(SEARCH("m/s",Table13[[#This Row],[Min Speed]])),--_xlfn.TEXTBEFORE(Table13[[#This Row],[Min Speed]]," "),IF(ISNUMBER(SEARCH("cycles/min",Table13[[#This Row],[Min Speed]])),--_xlfn.TEXTBEFORE(Table13[[#This Row],[Min Speed]]," ")/60,IF(ISNUMBER(SEARCH("cups/hour",Table13[[#This Row],[Min Speed]])),--_xlfn.TEXTBEFORE(Table13[[#This Row],[Min Speed]]," ")/3600,"")))</f>
        <v>1</v>
      </c>
      <c r="U102" s="34">
        <f>IF(ISNUMBER(SEARCH("m/s",Table13[[#This Row],[Max Speed]])),--_xlfn.TEXTBEFORE(Table13[[#This Row],[Max Speed]]," "),IF(ISNUMBER(SEARCH("cycles/min",Table13[[#This Row],[Max Speed]])),--_xlfn.TEXTBEFORE(Table13[[#This Row],[Max Speed]]," ")/60,IF(ISNUMBER(SEARCH("cups/hour",Table13[[#This Row],[Max Speed]])),--_xlfn.TEXTBEFORE(Table13[[#This Row],[Max Speed]]," ")/3600,"")))</f>
        <v>3</v>
      </c>
      <c r="V102" s="34" t="str">
        <f>IF(AND(Table13[[#This Row],[Min Speed (m/s)]]&lt;&gt;"",Table13[[#This Row],[Max Speed (m/s)]]&lt;&gt;""),TEXT(Table13[[#This Row],[Min Speed (m/s)]],"0.00")&amp;" - "&amp;TEXT(Table13[[#This Row],[Max Speed (m/s)]],"0.00"),"")</f>
        <v>1.00 - 3.00</v>
      </c>
      <c r="W102" s="34" t="str">
        <f>CONCATENATE(Table13[[#This Row],[Rep First Name]]," ",Table13[[#This Row],[Rep Last Name]])</f>
        <v>Jamie Lee</v>
      </c>
    </row>
    <row r="103" spans="1:23">
      <c r="A103" s="29">
        <v>102</v>
      </c>
      <c r="B103" s="30" t="s">
        <v>29</v>
      </c>
      <c r="C103" s="30" t="s">
        <v>37</v>
      </c>
      <c r="D103" s="30" t="s">
        <v>46</v>
      </c>
      <c r="E103" s="30" t="s">
        <v>16</v>
      </c>
      <c r="F103" s="30" t="s">
        <v>27</v>
      </c>
      <c r="G103" s="30" t="s">
        <v>47</v>
      </c>
      <c r="H103" s="38" t="s">
        <v>184</v>
      </c>
      <c r="I103" s="30" t="s">
        <v>136</v>
      </c>
      <c r="J103" s="31" t="s">
        <v>138</v>
      </c>
      <c r="K103" s="30">
        <v>216</v>
      </c>
      <c r="L103" s="32">
        <v>15</v>
      </c>
      <c r="M103" s="33" t="str">
        <f>_xlfn.TEXTBEFORE(Table13[[#This Row],[Shipping Address]], ",")</f>
        <v>123 Shibuya Crossing</v>
      </c>
      <c r="N103" s="33" t="str">
        <f>_xlfn.TEXTBEFORE(_xlfn.TEXTAFTER(Table13[[#This Row],[Shipping Address]], ", "), ",")</f>
        <v>Tokyo</v>
      </c>
      <c r="O103" s="34" t="str">
        <f>_xlfn.TEXTAFTER(Table13[[#This Row],[Shipping Address]], ", ", 2)</f>
        <v>150-0002</v>
      </c>
      <c r="P103" s="35" t="e" vm="12">
        <v>#VALUE!</v>
      </c>
      <c r="Q103" s="35" t="s">
        <v>176</v>
      </c>
      <c r="R103" s="36">
        <v>147</v>
      </c>
      <c r="S103" s="37">
        <f>Table13[[#This Row],[Unit Price (USD)]]*Table13[[#This Row],[Units Sold]]*(100-Table13[[#This Row],[Discount (%)]])</f>
        <v>2698920</v>
      </c>
      <c r="T103" s="34">
        <f>IF(ISNUMBER(SEARCH("m/s",Table13[[#This Row],[Min Speed]])),--_xlfn.TEXTBEFORE(Table13[[#This Row],[Min Speed]]," "),IF(ISNUMBER(SEARCH("cycles/min",Table13[[#This Row],[Min Speed]])),--_xlfn.TEXTBEFORE(Table13[[#This Row],[Min Speed]]," ")/60,IF(ISNUMBER(SEARCH("cups/hour",Table13[[#This Row],[Min Speed]])),--_xlfn.TEXTBEFORE(Table13[[#This Row],[Min Speed]]," ")/3600,"")))</f>
        <v>3.3333333333333333E-2</v>
      </c>
      <c r="U103" s="34">
        <f>IF(ISNUMBER(SEARCH("m/s",Table13[[#This Row],[Max Speed]])),--_xlfn.TEXTBEFORE(Table13[[#This Row],[Max Speed]]," "),IF(ISNUMBER(SEARCH("cycles/min",Table13[[#This Row],[Max Speed]])),--_xlfn.TEXTBEFORE(Table13[[#This Row],[Max Speed]]," ")/60,IF(ISNUMBER(SEARCH("cups/hour",Table13[[#This Row],[Max Speed]])),--_xlfn.TEXTBEFORE(Table13[[#This Row],[Max Speed]]," ")/3600,"")))</f>
        <v>8.3333333333333329E-2</v>
      </c>
      <c r="V103" s="34" t="str">
        <f>IF(AND(Table13[[#This Row],[Min Speed (m/s)]]&lt;&gt;"",Table13[[#This Row],[Max Speed (m/s)]]&lt;&gt;""),TEXT(Table13[[#This Row],[Min Speed (m/s)]],"0.00")&amp;" - "&amp;TEXT(Table13[[#This Row],[Max Speed (m/s)]],"0.00"),"")</f>
        <v>0.03 - 0.08</v>
      </c>
      <c r="W103" s="34" t="str">
        <f>CONCATENATE(Table13[[#This Row],[Rep First Name]]," ",Table13[[#This Row],[Rep Last Name]])</f>
        <v>Alex Lee</v>
      </c>
    </row>
    <row r="104" spans="1:23">
      <c r="A104" s="29">
        <v>103</v>
      </c>
      <c r="B104" s="30" t="s">
        <v>29</v>
      </c>
      <c r="C104" s="30" t="s">
        <v>56</v>
      </c>
      <c r="D104" s="30" t="s">
        <v>46</v>
      </c>
      <c r="E104" s="30" t="s">
        <v>43</v>
      </c>
      <c r="F104" s="30" t="s">
        <v>17</v>
      </c>
      <c r="G104" s="30" t="s">
        <v>18</v>
      </c>
      <c r="H104" s="30" t="s">
        <v>57</v>
      </c>
      <c r="I104" s="30" t="s">
        <v>139</v>
      </c>
      <c r="J104" s="31" t="s">
        <v>140</v>
      </c>
      <c r="K104" s="30">
        <v>230</v>
      </c>
      <c r="L104" s="32">
        <v>10</v>
      </c>
      <c r="M104" s="33" t="str">
        <f>_xlfn.TEXTBEFORE(Table13[[#This Row],[Shipping Address]], ",")</f>
        <v>456 Akihabara</v>
      </c>
      <c r="N104" s="33" t="str">
        <f>_xlfn.TEXTBEFORE(_xlfn.TEXTAFTER(Table13[[#This Row],[Shipping Address]], ", "), ",")</f>
        <v>Osaka</v>
      </c>
      <c r="O104" s="34" t="str">
        <f>_xlfn.TEXTAFTER(Table13[[#This Row],[Shipping Address]], ", ", 2)</f>
        <v>110-0006</v>
      </c>
      <c r="P104" s="35" t="e" vm="12">
        <v>#VALUE!</v>
      </c>
      <c r="Q104" s="35" t="s">
        <v>176</v>
      </c>
      <c r="R104" s="36">
        <v>196</v>
      </c>
      <c r="S104" s="37">
        <f>Table13[[#This Row],[Unit Price (USD)]]*Table13[[#This Row],[Units Sold]]*(100-Table13[[#This Row],[Discount (%)]])</f>
        <v>4057200</v>
      </c>
      <c r="T104" s="34">
        <f>IF(ISNUMBER(SEARCH("m/s",Table13[[#This Row],[Min Speed]])),--_xlfn.TEXTBEFORE(Table13[[#This Row],[Min Speed]]," "),IF(ISNUMBER(SEARCH("cycles/min",Table13[[#This Row],[Min Speed]])),--_xlfn.TEXTBEFORE(Table13[[#This Row],[Min Speed]]," ")/60,IF(ISNUMBER(SEARCH("cups/hour",Table13[[#This Row],[Min Speed]])),--_xlfn.TEXTBEFORE(Table13[[#This Row],[Min Speed]]," ")/3600,"")))</f>
        <v>1</v>
      </c>
      <c r="U104" s="34">
        <f>IF(ISNUMBER(SEARCH("m/s",Table13[[#This Row],[Max Speed]])),--_xlfn.TEXTBEFORE(Table13[[#This Row],[Max Speed]]," "),IF(ISNUMBER(SEARCH("cycles/min",Table13[[#This Row],[Max Speed]])),--_xlfn.TEXTBEFORE(Table13[[#This Row],[Max Speed]]," ")/60,IF(ISNUMBER(SEARCH("cups/hour",Table13[[#This Row],[Max Speed]])),--_xlfn.TEXTBEFORE(Table13[[#This Row],[Max Speed]]," ")/3600,"")))</f>
        <v>4.1666666666666666E-3</v>
      </c>
      <c r="V104" s="34" t="str">
        <f>IF(AND(Table13[[#This Row],[Min Speed (m/s)]]&lt;&gt;"",Table13[[#This Row],[Max Speed (m/s)]]&lt;&gt;""),TEXT(Table13[[#This Row],[Min Speed (m/s)]],"0.00")&amp;" - "&amp;TEXT(Table13[[#This Row],[Max Speed (m/s)]],"0.00"),"")</f>
        <v>1.00 - 0.00</v>
      </c>
      <c r="W104" s="34" t="str">
        <f>CONCATENATE(Table13[[#This Row],[Rep First Name]]," ",Table13[[#This Row],[Rep Last Name]])</f>
        <v>Alex Johnson</v>
      </c>
    </row>
    <row r="105" spans="1:23">
      <c r="A105" s="29">
        <v>104</v>
      </c>
      <c r="B105" s="30" t="s">
        <v>45</v>
      </c>
      <c r="C105" s="30" t="s">
        <v>23</v>
      </c>
      <c r="D105" s="30" t="s">
        <v>46</v>
      </c>
      <c r="E105" s="30" t="s">
        <v>43</v>
      </c>
      <c r="F105" s="30" t="s">
        <v>17</v>
      </c>
      <c r="G105" s="30"/>
      <c r="H105" s="30" t="s">
        <v>19</v>
      </c>
      <c r="I105" s="30" t="s">
        <v>141</v>
      </c>
      <c r="J105" s="31" t="s">
        <v>142</v>
      </c>
      <c r="K105" s="30">
        <v>179</v>
      </c>
      <c r="L105" s="32">
        <v>5</v>
      </c>
      <c r="M105" s="33" t="str">
        <f>_xlfn.TEXTBEFORE(Table13[[#This Row],[Shipping Address]], ",")</f>
        <v>789 Roppongi Hills</v>
      </c>
      <c r="N105" s="33" t="str">
        <f>_xlfn.TEXTBEFORE(_xlfn.TEXTAFTER(Table13[[#This Row],[Shipping Address]], ", "), ",")</f>
        <v>Yokohama</v>
      </c>
      <c r="O105" s="34" t="str">
        <f>_xlfn.TEXTAFTER(Table13[[#This Row],[Shipping Address]], ", ", 2)</f>
        <v>106-0032</v>
      </c>
      <c r="P105" s="35" t="e" vm="12">
        <v>#VALUE!</v>
      </c>
      <c r="Q105" s="35" t="s">
        <v>176</v>
      </c>
      <c r="R105" s="36">
        <v>245</v>
      </c>
      <c r="S105" s="37">
        <f>Table13[[#This Row],[Unit Price (USD)]]*Table13[[#This Row],[Units Sold]]*(100-Table13[[#This Row],[Discount (%)]])</f>
        <v>4166225</v>
      </c>
      <c r="T105" s="34">
        <f>IF(ISNUMBER(SEARCH("m/s",Table13[[#This Row],[Min Speed]])),--_xlfn.TEXTBEFORE(Table13[[#This Row],[Min Speed]]," "),IF(ISNUMBER(SEARCH("cycles/min",Table13[[#This Row],[Min Speed]])),--_xlfn.TEXTBEFORE(Table13[[#This Row],[Min Speed]]," ")/60,IF(ISNUMBER(SEARCH("cups/hour",Table13[[#This Row],[Min Speed]])),--_xlfn.TEXTBEFORE(Table13[[#This Row],[Min Speed]]," ")/3600,"")))</f>
        <v>1</v>
      </c>
      <c r="U105" s="34" t="str">
        <f>IF(ISNUMBER(SEARCH("m/s",Table13[[#This Row],[Max Speed]])),--_xlfn.TEXTBEFORE(Table13[[#This Row],[Max Speed]]," "),IF(ISNUMBER(SEARCH("cycles/min",Table13[[#This Row],[Max Speed]])),--_xlfn.TEXTBEFORE(Table13[[#This Row],[Max Speed]]," ")/60,IF(ISNUMBER(SEARCH("cups/hour",Table13[[#This Row],[Max Speed]])),--_xlfn.TEXTBEFORE(Table13[[#This Row],[Max Speed]]," ")/3600,"")))</f>
        <v/>
      </c>
      <c r="V105" s="34" t="str">
        <f>IF(AND(Table13[[#This Row],[Min Speed (m/s)]]&lt;&gt;"",Table13[[#This Row],[Max Speed (m/s)]]&lt;&gt;""),TEXT(Table13[[#This Row],[Min Speed (m/s)]],"0.00")&amp;" - "&amp;TEXT(Table13[[#This Row],[Max Speed (m/s)]],"0.00"),"")</f>
        <v/>
      </c>
      <c r="W105" s="34" t="str">
        <f>CONCATENATE(Table13[[#This Row],[Rep First Name]]," ",Table13[[#This Row],[Rep Last Name]])</f>
        <v>Jordan Taylor</v>
      </c>
    </row>
    <row r="106" spans="1:23">
      <c r="A106" s="29">
        <v>105</v>
      </c>
      <c r="B106" s="30" t="s">
        <v>13</v>
      </c>
      <c r="C106" s="30" t="s">
        <v>56</v>
      </c>
      <c r="D106" s="30" t="s">
        <v>25</v>
      </c>
      <c r="E106" s="30" t="s">
        <v>43</v>
      </c>
      <c r="F106" s="30" t="s">
        <v>17</v>
      </c>
      <c r="G106" s="30"/>
      <c r="H106" s="38" t="s">
        <v>184</v>
      </c>
      <c r="I106" s="30" t="s">
        <v>143</v>
      </c>
      <c r="J106" s="31" t="s">
        <v>144</v>
      </c>
      <c r="K106" s="30">
        <v>265</v>
      </c>
      <c r="L106" s="32">
        <v>5</v>
      </c>
      <c r="M106" s="33" t="str">
        <f>_xlfn.TEXTBEFORE(Table13[[#This Row],[Shipping Address]], ",")</f>
        <v>321 Ginza</v>
      </c>
      <c r="N106" s="33" t="str">
        <f>_xlfn.TEXTBEFORE(_xlfn.TEXTAFTER(Table13[[#This Row],[Shipping Address]], ", "), ",")</f>
        <v>Nagoya</v>
      </c>
      <c r="O106" s="34" t="str">
        <f>_xlfn.TEXTAFTER(Table13[[#This Row],[Shipping Address]], ", ", 2)</f>
        <v>104-0061</v>
      </c>
      <c r="P106" s="35" t="e" vm="12">
        <v>#VALUE!</v>
      </c>
      <c r="Q106" s="35" t="s">
        <v>176</v>
      </c>
      <c r="R106" s="36">
        <v>294</v>
      </c>
      <c r="S106" s="37">
        <f>Table13[[#This Row],[Unit Price (USD)]]*Table13[[#This Row],[Units Sold]]*(100-Table13[[#This Row],[Discount (%)]])</f>
        <v>7401450</v>
      </c>
      <c r="T106" s="34">
        <f>IF(ISNUMBER(SEARCH("m/s",Table13[[#This Row],[Min Speed]])),--_xlfn.TEXTBEFORE(Table13[[#This Row],[Min Speed]]," "),IF(ISNUMBER(SEARCH("cycles/min",Table13[[#This Row],[Min Speed]])),--_xlfn.TEXTBEFORE(Table13[[#This Row],[Min Speed]]," ")/60,IF(ISNUMBER(SEARCH("cups/hour",Table13[[#This Row],[Min Speed]])),--_xlfn.TEXTBEFORE(Table13[[#This Row],[Min Speed]]," ")/3600,"")))</f>
        <v>1</v>
      </c>
      <c r="U106" s="34" t="str">
        <f>IF(ISNUMBER(SEARCH("m/s",Table13[[#This Row],[Max Speed]])),--_xlfn.TEXTBEFORE(Table13[[#This Row],[Max Speed]]," "),IF(ISNUMBER(SEARCH("cycles/min",Table13[[#This Row],[Max Speed]])),--_xlfn.TEXTBEFORE(Table13[[#This Row],[Max Speed]]," ")/60,IF(ISNUMBER(SEARCH("cups/hour",Table13[[#This Row],[Max Speed]])),--_xlfn.TEXTBEFORE(Table13[[#This Row],[Max Speed]]," ")/3600,"")))</f>
        <v/>
      </c>
      <c r="V106" s="34" t="str">
        <f>IF(AND(Table13[[#This Row],[Min Speed (m/s)]]&lt;&gt;"",Table13[[#This Row],[Max Speed (m/s)]]&lt;&gt;""),TEXT(Table13[[#This Row],[Min Speed (m/s)]],"0.00")&amp;" - "&amp;TEXT(Table13[[#This Row],[Max Speed (m/s)]],"0.00"),"")</f>
        <v/>
      </c>
      <c r="W106" s="34" t="str">
        <f>CONCATENATE(Table13[[#This Row],[Rep First Name]]," ",Table13[[#This Row],[Rep Last Name]])</f>
        <v>Jamie Johnson</v>
      </c>
    </row>
    <row r="107" spans="1:23">
      <c r="A107" s="29">
        <v>106</v>
      </c>
      <c r="B107" s="30" t="s">
        <v>13</v>
      </c>
      <c r="C107" s="30" t="s">
        <v>24</v>
      </c>
      <c r="D107" s="30" t="s">
        <v>46</v>
      </c>
      <c r="E107" s="30" t="s">
        <v>39</v>
      </c>
      <c r="F107" s="30" t="s">
        <v>17</v>
      </c>
      <c r="G107" s="30"/>
      <c r="H107" s="30" t="s">
        <v>57</v>
      </c>
      <c r="I107" s="30" t="s">
        <v>20</v>
      </c>
      <c r="J107" s="31" t="s">
        <v>22</v>
      </c>
      <c r="K107" s="30">
        <v>295</v>
      </c>
      <c r="L107" s="32">
        <v>5</v>
      </c>
      <c r="M107" s="33" t="str">
        <f>_xlfn.TEXTBEFORE(Table13[[#This Row],[Shipping Address]], ",")</f>
        <v>1234 Maple Street</v>
      </c>
      <c r="N107" s="33" t="str">
        <f>_xlfn.TEXTBEFORE(_xlfn.TEXTAFTER(Table13[[#This Row],[Shipping Address]], ", "), ",")</f>
        <v>Los Angeles</v>
      </c>
      <c r="O107" s="34" t="str">
        <f>_xlfn.TEXTAFTER(Table13[[#This Row],[Shipping Address]], ", ", 2)</f>
        <v>90210</v>
      </c>
      <c r="P107" s="35" t="e" vm="1">
        <v>#VALUE!</v>
      </c>
      <c r="Q107" s="35" t="s">
        <v>171</v>
      </c>
      <c r="R107" s="36">
        <f>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f>
        <v>150</v>
      </c>
      <c r="S107" s="37">
        <f>Table13[[#This Row],[Unit Price (USD)]]*Table13[[#This Row],[Units Sold]]*(100-Table13[[#This Row],[Discount (%)]])</f>
        <v>4203750</v>
      </c>
      <c r="T107" s="34">
        <f>IF(ISNUMBER(SEARCH("m/s",Table13[[#This Row],[Min Speed]])),--_xlfn.TEXTBEFORE(Table13[[#This Row],[Min Speed]]," "),IF(ISNUMBER(SEARCH("cycles/min",Table13[[#This Row],[Min Speed]])),--_xlfn.TEXTBEFORE(Table13[[#This Row],[Min Speed]]," ")/60,IF(ISNUMBER(SEARCH("cups/hour",Table13[[#This Row],[Min Speed]])),--_xlfn.TEXTBEFORE(Table13[[#This Row],[Min Speed]]," ")/3600,"")))</f>
        <v>1</v>
      </c>
      <c r="U107" s="34" t="str">
        <f>IF(ISNUMBER(SEARCH("m/s",Table13[[#This Row],[Max Speed]])),--_xlfn.TEXTBEFORE(Table13[[#This Row],[Max Speed]]," "),IF(ISNUMBER(SEARCH("cycles/min",Table13[[#This Row],[Max Speed]])),--_xlfn.TEXTBEFORE(Table13[[#This Row],[Max Speed]]," ")/60,IF(ISNUMBER(SEARCH("cups/hour",Table13[[#This Row],[Max Speed]])),--_xlfn.TEXTBEFORE(Table13[[#This Row],[Max Speed]]," ")/3600,"")))</f>
        <v/>
      </c>
      <c r="V107" s="34" t="str">
        <f>IF(AND(Table13[[#This Row],[Min Speed (m/s)]]&lt;&gt;"",Table13[[#This Row],[Max Speed (m/s)]]&lt;&gt;""),TEXT(Table13[[#This Row],[Min Speed (m/s)]],"0.00")&amp;" - "&amp;TEXT(Table13[[#This Row],[Max Speed (m/s)]],"0.00"),"")</f>
        <v/>
      </c>
      <c r="W107" s="34" t="str">
        <f>CONCATENATE(Table13[[#This Row],[Rep First Name]]," ",Table13[[#This Row],[Rep Last Name]])</f>
        <v>Jamie Smith</v>
      </c>
    </row>
    <row r="108" spans="1:23">
      <c r="A108" s="29">
        <v>107</v>
      </c>
      <c r="B108" s="30" t="s">
        <v>23</v>
      </c>
      <c r="C108" s="30" t="s">
        <v>14</v>
      </c>
      <c r="D108" s="30" t="s">
        <v>38</v>
      </c>
      <c r="E108" s="30" t="s">
        <v>43</v>
      </c>
      <c r="F108" s="30"/>
      <c r="G108" s="30" t="s">
        <v>18</v>
      </c>
      <c r="H108" s="38" t="s">
        <v>184</v>
      </c>
      <c r="I108" s="30" t="s">
        <v>30</v>
      </c>
      <c r="J108" s="31" t="s">
        <v>31</v>
      </c>
      <c r="K108" s="30">
        <v>254</v>
      </c>
      <c r="L108" s="32">
        <v>5</v>
      </c>
      <c r="M108" s="33" t="str">
        <f>_xlfn.TEXTBEFORE(Table13[[#This Row],[Shipping Address]], ",")</f>
        <v>5678 Oak Avenue</v>
      </c>
      <c r="N108" s="33" t="str">
        <f>_xlfn.TEXTBEFORE(_xlfn.TEXTAFTER(Table13[[#This Row],[Shipping Address]], ", "), ",")</f>
        <v>New York</v>
      </c>
      <c r="O108" s="34" t="str">
        <f>_xlfn.TEXTAFTER(Table13[[#This Row],[Shipping Address]], ", ", 2)</f>
        <v>10001</v>
      </c>
      <c r="P108" s="35" t="e" vm="1">
        <v>#VALUE!</v>
      </c>
      <c r="Q108" s="35" t="s">
        <v>171</v>
      </c>
      <c r="R108" s="36">
        <f>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f>
        <v>200</v>
      </c>
      <c r="S108" s="37">
        <f>Table13[[#This Row],[Unit Price (USD)]]*Table13[[#This Row],[Units Sold]]*(100-Table13[[#This Row],[Discount (%)]])</f>
        <v>4826000</v>
      </c>
      <c r="T108" s="34" t="str">
        <f>IF(ISNUMBER(SEARCH("m/s",Table13[[#This Row],[Min Speed]])),--_xlfn.TEXTBEFORE(Table13[[#This Row],[Min Speed]]," "),IF(ISNUMBER(SEARCH("cycles/min",Table13[[#This Row],[Min Speed]])),--_xlfn.TEXTBEFORE(Table13[[#This Row],[Min Speed]]," ")/60,IF(ISNUMBER(SEARCH("cups/hour",Table13[[#This Row],[Min Speed]])),--_xlfn.TEXTBEFORE(Table13[[#This Row],[Min Speed]]," ")/3600,"")))</f>
        <v/>
      </c>
      <c r="U108" s="34">
        <f>IF(ISNUMBER(SEARCH("m/s",Table13[[#This Row],[Max Speed]])),--_xlfn.TEXTBEFORE(Table13[[#This Row],[Max Speed]]," "),IF(ISNUMBER(SEARCH("cycles/min",Table13[[#This Row],[Max Speed]])),--_xlfn.TEXTBEFORE(Table13[[#This Row],[Max Speed]]," ")/60,IF(ISNUMBER(SEARCH("cups/hour",Table13[[#This Row],[Max Speed]])),--_xlfn.TEXTBEFORE(Table13[[#This Row],[Max Speed]]," ")/3600,"")))</f>
        <v>4.1666666666666666E-3</v>
      </c>
      <c r="V108" s="34" t="str">
        <f>IF(AND(Table13[[#This Row],[Min Speed (m/s)]]&lt;&gt;"",Table13[[#This Row],[Max Speed (m/s)]]&lt;&gt;""),TEXT(Table13[[#This Row],[Min Speed (m/s)]],"0.00")&amp;" - "&amp;TEXT(Table13[[#This Row],[Max Speed (m/s)]],"0.00"),"")</f>
        <v/>
      </c>
      <c r="W108" s="34" t="str">
        <f>CONCATENATE(Table13[[#This Row],[Rep First Name]]," ",Table13[[#This Row],[Rep Last Name]])</f>
        <v>Taylor Davis</v>
      </c>
    </row>
    <row r="109" spans="1:23">
      <c r="A109" s="29">
        <v>108</v>
      </c>
      <c r="B109" s="30" t="s">
        <v>13</v>
      </c>
      <c r="C109" s="30" t="s">
        <v>23</v>
      </c>
      <c r="D109" s="30" t="s">
        <v>34</v>
      </c>
      <c r="E109" s="30" t="s">
        <v>43</v>
      </c>
      <c r="F109" s="30" t="s">
        <v>27</v>
      </c>
      <c r="G109" s="30" t="s">
        <v>47</v>
      </c>
      <c r="H109" s="38" t="s">
        <v>184</v>
      </c>
      <c r="I109" s="30" t="s">
        <v>32</v>
      </c>
      <c r="J109" s="31" t="s">
        <v>33</v>
      </c>
      <c r="K109" s="30">
        <v>122</v>
      </c>
      <c r="L109" s="32">
        <v>10</v>
      </c>
      <c r="M109" s="33" t="str">
        <f>_xlfn.TEXTBEFORE(Table13[[#This Row],[Shipping Address]], ",")</f>
        <v>9101 Pine Drive</v>
      </c>
      <c r="N109" s="33" t="str">
        <f>_xlfn.TEXTBEFORE(_xlfn.TEXTAFTER(Table13[[#This Row],[Shipping Address]], ", "), ",")</f>
        <v>Atlanta</v>
      </c>
      <c r="O109" s="34" t="str">
        <f>_xlfn.TEXTAFTER(Table13[[#This Row],[Shipping Address]], ", ", 2)</f>
        <v>30301</v>
      </c>
      <c r="P109" s="35" t="e" vm="1">
        <v>#VALUE!</v>
      </c>
      <c r="Q109" s="35" t="s">
        <v>171</v>
      </c>
      <c r="R109" s="36">
        <f>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f>
        <v>250</v>
      </c>
      <c r="S109" s="37">
        <f>Table13[[#This Row],[Unit Price (USD)]]*Table13[[#This Row],[Units Sold]]*(100-Table13[[#This Row],[Discount (%)]])</f>
        <v>2745000</v>
      </c>
      <c r="T109" s="34">
        <f>IF(ISNUMBER(SEARCH("m/s",Table13[[#This Row],[Min Speed]])),--_xlfn.TEXTBEFORE(Table13[[#This Row],[Min Speed]]," "),IF(ISNUMBER(SEARCH("cycles/min",Table13[[#This Row],[Min Speed]])),--_xlfn.TEXTBEFORE(Table13[[#This Row],[Min Speed]]," ")/60,IF(ISNUMBER(SEARCH("cups/hour",Table13[[#This Row],[Min Speed]])),--_xlfn.TEXTBEFORE(Table13[[#This Row],[Min Speed]]," ")/3600,"")))</f>
        <v>3.3333333333333333E-2</v>
      </c>
      <c r="U109" s="34">
        <f>IF(ISNUMBER(SEARCH("m/s",Table13[[#This Row],[Max Speed]])),--_xlfn.TEXTBEFORE(Table13[[#This Row],[Max Speed]]," "),IF(ISNUMBER(SEARCH("cycles/min",Table13[[#This Row],[Max Speed]])),--_xlfn.TEXTBEFORE(Table13[[#This Row],[Max Speed]]," ")/60,IF(ISNUMBER(SEARCH("cups/hour",Table13[[#This Row],[Max Speed]])),--_xlfn.TEXTBEFORE(Table13[[#This Row],[Max Speed]]," ")/3600,"")))</f>
        <v>8.3333333333333329E-2</v>
      </c>
      <c r="V109" s="34" t="str">
        <f>IF(AND(Table13[[#This Row],[Min Speed (m/s)]]&lt;&gt;"",Table13[[#This Row],[Max Speed (m/s)]]&lt;&gt;""),TEXT(Table13[[#This Row],[Min Speed (m/s)]],"0.00")&amp;" - "&amp;TEXT(Table13[[#This Row],[Max Speed (m/s)]],"0.00"),"")</f>
        <v>0.03 - 0.08</v>
      </c>
      <c r="W109" s="34" t="str">
        <f>CONCATENATE(Table13[[#This Row],[Rep First Name]]," ",Table13[[#This Row],[Rep Last Name]])</f>
        <v>Jamie Taylor</v>
      </c>
    </row>
    <row r="110" spans="1:23">
      <c r="A110" s="29">
        <v>109</v>
      </c>
      <c r="B110" s="30" t="s">
        <v>13</v>
      </c>
      <c r="C110" s="30" t="s">
        <v>14</v>
      </c>
      <c r="D110" s="30" t="s">
        <v>50</v>
      </c>
      <c r="E110" s="30" t="s">
        <v>16</v>
      </c>
      <c r="F110" s="30"/>
      <c r="G110" s="30"/>
      <c r="H110" s="30" t="s">
        <v>57</v>
      </c>
      <c r="I110" s="30" t="s">
        <v>35</v>
      </c>
      <c r="J110" s="31" t="s">
        <v>36</v>
      </c>
      <c r="K110" s="30">
        <v>237</v>
      </c>
      <c r="L110" s="32">
        <v>15</v>
      </c>
      <c r="M110" s="33" t="str">
        <f>_xlfn.TEXTBEFORE(Table13[[#This Row],[Shipping Address]], ",")</f>
        <v>2345 Birch Lane</v>
      </c>
      <c r="N110" s="33" t="str">
        <f>_xlfn.TEXTBEFORE(_xlfn.TEXTAFTER(Table13[[#This Row],[Shipping Address]], ", "), ",")</f>
        <v>Chicago</v>
      </c>
      <c r="O110" s="34" t="str">
        <f>_xlfn.TEXTAFTER(Table13[[#This Row],[Shipping Address]], ", ", 2)</f>
        <v>60614</v>
      </c>
      <c r="P110" s="35" t="e" vm="1">
        <v>#VALUE!</v>
      </c>
      <c r="Q110" s="35" t="s">
        <v>171</v>
      </c>
      <c r="R110" s="36">
        <f>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f>
        <v>300</v>
      </c>
      <c r="S110" s="37">
        <f>Table13[[#This Row],[Unit Price (USD)]]*Table13[[#This Row],[Units Sold]]*(100-Table13[[#This Row],[Discount (%)]])</f>
        <v>6043500</v>
      </c>
      <c r="T110" s="34" t="str">
        <f>IF(ISNUMBER(SEARCH("m/s",Table13[[#This Row],[Min Speed]])),--_xlfn.TEXTBEFORE(Table13[[#This Row],[Min Speed]]," "),IF(ISNUMBER(SEARCH("cycles/min",Table13[[#This Row],[Min Speed]])),--_xlfn.TEXTBEFORE(Table13[[#This Row],[Min Speed]]," ")/60,IF(ISNUMBER(SEARCH("cups/hour",Table13[[#This Row],[Min Speed]])),--_xlfn.TEXTBEFORE(Table13[[#This Row],[Min Speed]]," ")/3600,"")))</f>
        <v/>
      </c>
      <c r="U110" s="34" t="str">
        <f>IF(ISNUMBER(SEARCH("m/s",Table13[[#This Row],[Max Speed]])),--_xlfn.TEXTBEFORE(Table13[[#This Row],[Max Speed]]," "),IF(ISNUMBER(SEARCH("cycles/min",Table13[[#This Row],[Max Speed]])),--_xlfn.TEXTBEFORE(Table13[[#This Row],[Max Speed]]," ")/60,IF(ISNUMBER(SEARCH("cups/hour",Table13[[#This Row],[Max Speed]])),--_xlfn.TEXTBEFORE(Table13[[#This Row],[Max Speed]]," ")/3600,"")))</f>
        <v/>
      </c>
      <c r="V110" s="34" t="str">
        <f>IF(AND(Table13[[#This Row],[Min Speed (m/s)]]&lt;&gt;"",Table13[[#This Row],[Max Speed (m/s)]]&lt;&gt;""),TEXT(Table13[[#This Row],[Min Speed (m/s)]],"0.00")&amp;" - "&amp;TEXT(Table13[[#This Row],[Max Speed (m/s)]],"0.00"),"")</f>
        <v/>
      </c>
      <c r="W110" s="34" t="str">
        <f>CONCATENATE(Table13[[#This Row],[Rep First Name]]," ",Table13[[#This Row],[Rep Last Name]])</f>
        <v>Jamie Davis</v>
      </c>
    </row>
    <row r="111" spans="1:23">
      <c r="A111" s="29">
        <v>110</v>
      </c>
      <c r="B111" s="30" t="s">
        <v>29</v>
      </c>
      <c r="C111" s="30" t="s">
        <v>23</v>
      </c>
      <c r="D111" s="30" t="s">
        <v>15</v>
      </c>
      <c r="E111" s="30" t="s">
        <v>39</v>
      </c>
      <c r="F111" s="30" t="s">
        <v>44</v>
      </c>
      <c r="G111" s="30"/>
      <c r="H111" s="30" t="s">
        <v>57</v>
      </c>
      <c r="I111" s="30" t="s">
        <v>40</v>
      </c>
      <c r="J111" s="31" t="s">
        <v>42</v>
      </c>
      <c r="K111" s="30">
        <v>107</v>
      </c>
      <c r="L111" s="32">
        <v>15</v>
      </c>
      <c r="M111" s="33" t="str">
        <f>_xlfn.TEXTBEFORE(Table13[[#This Row],[Shipping Address]], ",")</f>
        <v>123 Queen Street</v>
      </c>
      <c r="N111" s="33" t="str">
        <f>_xlfn.TEXTBEFORE(_xlfn.TEXTAFTER(Table13[[#This Row],[Shipping Address]], ", "), ",")</f>
        <v>Toronto</v>
      </c>
      <c r="O111" s="34" t="str">
        <f>_xlfn.TEXTAFTER(Table13[[#This Row],[Shipping Address]], ", ", 2)</f>
        <v>M5H 2N2</v>
      </c>
      <c r="P111" s="35" t="e" vm="2">
        <v>#VALUE!</v>
      </c>
      <c r="Q111" s="35" t="s">
        <v>171</v>
      </c>
      <c r="R111" s="36">
        <f>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f>
        <v>153</v>
      </c>
      <c r="S111" s="37">
        <f>Table13[[#This Row],[Unit Price (USD)]]*Table13[[#This Row],[Units Sold]]*(100-Table13[[#This Row],[Discount (%)]])</f>
        <v>1391535</v>
      </c>
      <c r="T111" s="34">
        <f>IF(ISNUMBER(SEARCH("m/s",Table13[[#This Row],[Min Speed]])),--_xlfn.TEXTBEFORE(Table13[[#This Row],[Min Speed]]," "),IF(ISNUMBER(SEARCH("cycles/min",Table13[[#This Row],[Min Speed]])),--_xlfn.TEXTBEFORE(Table13[[#This Row],[Min Speed]]," ")/60,IF(ISNUMBER(SEARCH("cups/hour",Table13[[#This Row],[Min Speed]])),--_xlfn.TEXTBEFORE(Table13[[#This Row],[Min Speed]]," ")/3600,"")))</f>
        <v>1.3888888888888889E-3</v>
      </c>
      <c r="U111" s="34" t="str">
        <f>IF(ISNUMBER(SEARCH("m/s",Table13[[#This Row],[Max Speed]])),--_xlfn.TEXTBEFORE(Table13[[#This Row],[Max Speed]]," "),IF(ISNUMBER(SEARCH("cycles/min",Table13[[#This Row],[Max Speed]])),--_xlfn.TEXTBEFORE(Table13[[#This Row],[Max Speed]]," ")/60,IF(ISNUMBER(SEARCH("cups/hour",Table13[[#This Row],[Max Speed]])),--_xlfn.TEXTBEFORE(Table13[[#This Row],[Max Speed]]," ")/3600,"")))</f>
        <v/>
      </c>
      <c r="V111" s="34" t="str">
        <f>IF(AND(Table13[[#This Row],[Min Speed (m/s)]]&lt;&gt;"",Table13[[#This Row],[Max Speed (m/s)]]&lt;&gt;""),TEXT(Table13[[#This Row],[Min Speed (m/s)]],"0.00")&amp;" - "&amp;TEXT(Table13[[#This Row],[Max Speed (m/s)]],"0.00"),"")</f>
        <v/>
      </c>
      <c r="W111" s="34" t="str">
        <f>CONCATENATE(Table13[[#This Row],[Rep First Name]]," ",Table13[[#This Row],[Rep Last Name]])</f>
        <v>Alex Taylor</v>
      </c>
    </row>
    <row r="112" spans="1:23">
      <c r="A112" s="29">
        <v>111</v>
      </c>
      <c r="B112" s="30" t="s">
        <v>29</v>
      </c>
      <c r="C112" s="30" t="s">
        <v>23</v>
      </c>
      <c r="D112" s="30" t="s">
        <v>15</v>
      </c>
      <c r="E112" s="30" t="s">
        <v>26</v>
      </c>
      <c r="F112" s="30"/>
      <c r="G112" s="30"/>
      <c r="H112" s="38" t="s">
        <v>184</v>
      </c>
      <c r="I112" s="30" t="s">
        <v>48</v>
      </c>
      <c r="J112" s="31" t="s">
        <v>49</v>
      </c>
      <c r="K112" s="30">
        <v>291</v>
      </c>
      <c r="L112" s="32">
        <v>10</v>
      </c>
      <c r="M112" s="33" t="str">
        <f>_xlfn.TEXTBEFORE(Table13[[#This Row],[Shipping Address]], ",")</f>
        <v>456 King Road</v>
      </c>
      <c r="N112" s="33" t="str">
        <f>_xlfn.TEXTBEFORE(_xlfn.TEXTAFTER(Table13[[#This Row],[Shipping Address]], ", "), ",")</f>
        <v>Ottawa</v>
      </c>
      <c r="O112" s="34" t="str">
        <f>_xlfn.TEXTAFTER(Table13[[#This Row],[Shipping Address]], ", ", 2)</f>
        <v>K1A 0B1</v>
      </c>
      <c r="P112" s="35" t="e" vm="2">
        <v>#VALUE!</v>
      </c>
      <c r="Q112" s="35" t="s">
        <v>171</v>
      </c>
      <c r="R112" s="36">
        <f>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f>
        <v>204</v>
      </c>
      <c r="S112" s="37">
        <f>Table13[[#This Row],[Unit Price (USD)]]*Table13[[#This Row],[Units Sold]]*(100-Table13[[#This Row],[Discount (%)]])</f>
        <v>5342760</v>
      </c>
      <c r="T112" s="34" t="str">
        <f>IF(ISNUMBER(SEARCH("m/s",Table13[[#This Row],[Min Speed]])),--_xlfn.TEXTBEFORE(Table13[[#This Row],[Min Speed]]," "),IF(ISNUMBER(SEARCH("cycles/min",Table13[[#This Row],[Min Speed]])),--_xlfn.TEXTBEFORE(Table13[[#This Row],[Min Speed]]," ")/60,IF(ISNUMBER(SEARCH("cups/hour",Table13[[#This Row],[Min Speed]])),--_xlfn.TEXTBEFORE(Table13[[#This Row],[Min Speed]]," ")/3600,"")))</f>
        <v/>
      </c>
      <c r="U112" s="34" t="str">
        <f>IF(ISNUMBER(SEARCH("m/s",Table13[[#This Row],[Max Speed]])),--_xlfn.TEXTBEFORE(Table13[[#This Row],[Max Speed]]," "),IF(ISNUMBER(SEARCH("cycles/min",Table13[[#This Row],[Max Speed]])),--_xlfn.TEXTBEFORE(Table13[[#This Row],[Max Speed]]," ")/60,IF(ISNUMBER(SEARCH("cups/hour",Table13[[#This Row],[Max Speed]])),--_xlfn.TEXTBEFORE(Table13[[#This Row],[Max Speed]]," ")/3600,"")))</f>
        <v/>
      </c>
      <c r="V112" s="34" t="str">
        <f>IF(AND(Table13[[#This Row],[Min Speed (m/s)]]&lt;&gt;"",Table13[[#This Row],[Max Speed (m/s)]]&lt;&gt;""),TEXT(Table13[[#This Row],[Min Speed (m/s)]],"0.00")&amp;" - "&amp;TEXT(Table13[[#This Row],[Max Speed (m/s)]],"0.00"),"")</f>
        <v/>
      </c>
      <c r="W112" s="34" t="str">
        <f>CONCATENATE(Table13[[#This Row],[Rep First Name]]," ",Table13[[#This Row],[Rep Last Name]])</f>
        <v>Alex Taylor</v>
      </c>
    </row>
    <row r="113" spans="1:23">
      <c r="A113" s="29">
        <v>112</v>
      </c>
      <c r="B113" s="30" t="s">
        <v>13</v>
      </c>
      <c r="C113" s="30" t="s">
        <v>24</v>
      </c>
      <c r="D113" s="30" t="s">
        <v>46</v>
      </c>
      <c r="E113" s="30" t="s">
        <v>16</v>
      </c>
      <c r="F113" s="30"/>
      <c r="G113" s="30"/>
      <c r="H113" s="30" t="s">
        <v>57</v>
      </c>
      <c r="I113" s="30" t="s">
        <v>51</v>
      </c>
      <c r="J113" s="31" t="s">
        <v>52</v>
      </c>
      <c r="K113" s="30">
        <v>99</v>
      </c>
      <c r="L113" s="32">
        <v>5</v>
      </c>
      <c r="M113" s="33" t="str">
        <f>_xlfn.TEXTBEFORE(Table13[[#This Row],[Shipping Address]], ",")</f>
        <v>789 Elm Boulevard</v>
      </c>
      <c r="N113" s="33" t="str">
        <f>_xlfn.TEXTBEFORE(_xlfn.TEXTAFTER(Table13[[#This Row],[Shipping Address]], ", "), ",")</f>
        <v>Vancouver</v>
      </c>
      <c r="O113" s="34" t="str">
        <f>_xlfn.TEXTAFTER(Table13[[#This Row],[Shipping Address]], ", ", 2)</f>
        <v>L4T 1P5</v>
      </c>
      <c r="P113" s="35" t="e" vm="2">
        <v>#VALUE!</v>
      </c>
      <c r="Q113" s="35" t="s">
        <v>171</v>
      </c>
      <c r="R113" s="36">
        <f>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f>
        <v>255</v>
      </c>
      <c r="S113" s="37">
        <f>Table13[[#This Row],[Unit Price (USD)]]*Table13[[#This Row],[Units Sold]]*(100-Table13[[#This Row],[Discount (%)]])</f>
        <v>2398275</v>
      </c>
      <c r="T113" s="34" t="str">
        <f>IF(ISNUMBER(SEARCH("m/s",Table13[[#This Row],[Min Speed]])),--_xlfn.TEXTBEFORE(Table13[[#This Row],[Min Speed]]," "),IF(ISNUMBER(SEARCH("cycles/min",Table13[[#This Row],[Min Speed]])),--_xlfn.TEXTBEFORE(Table13[[#This Row],[Min Speed]]," ")/60,IF(ISNUMBER(SEARCH("cups/hour",Table13[[#This Row],[Min Speed]])),--_xlfn.TEXTBEFORE(Table13[[#This Row],[Min Speed]]," ")/3600,"")))</f>
        <v/>
      </c>
      <c r="U113" s="34" t="str">
        <f>IF(ISNUMBER(SEARCH("m/s",Table13[[#This Row],[Max Speed]])),--_xlfn.TEXTBEFORE(Table13[[#This Row],[Max Speed]]," "),IF(ISNUMBER(SEARCH("cycles/min",Table13[[#This Row],[Max Speed]])),--_xlfn.TEXTBEFORE(Table13[[#This Row],[Max Speed]]," ")/60,IF(ISNUMBER(SEARCH("cups/hour",Table13[[#This Row],[Max Speed]])),--_xlfn.TEXTBEFORE(Table13[[#This Row],[Max Speed]]," ")/3600,"")))</f>
        <v/>
      </c>
      <c r="V113" s="34" t="str">
        <f>IF(AND(Table13[[#This Row],[Min Speed (m/s)]]&lt;&gt;"",Table13[[#This Row],[Max Speed (m/s)]]&lt;&gt;""),TEXT(Table13[[#This Row],[Min Speed (m/s)]],"0.00")&amp;" - "&amp;TEXT(Table13[[#This Row],[Max Speed (m/s)]],"0.00"),"")</f>
        <v/>
      </c>
      <c r="W113" s="34" t="str">
        <f>CONCATENATE(Table13[[#This Row],[Rep First Name]]," ",Table13[[#This Row],[Rep Last Name]])</f>
        <v>Jamie Smith</v>
      </c>
    </row>
    <row r="114" spans="1:23">
      <c r="A114" s="29">
        <v>113</v>
      </c>
      <c r="B114" s="30" t="s">
        <v>13</v>
      </c>
      <c r="C114" s="30" t="s">
        <v>37</v>
      </c>
      <c r="D114" s="30" t="s">
        <v>50</v>
      </c>
      <c r="E114" s="30" t="s">
        <v>39</v>
      </c>
      <c r="F114" s="30"/>
      <c r="G114" s="30"/>
      <c r="H114" s="38" t="s">
        <v>184</v>
      </c>
      <c r="I114" s="30" t="s">
        <v>54</v>
      </c>
      <c r="J114" s="31" t="s">
        <v>55</v>
      </c>
      <c r="K114" s="30">
        <v>224</v>
      </c>
      <c r="L114" s="32">
        <v>15</v>
      </c>
      <c r="M114" s="33" t="str">
        <f>_xlfn.TEXTBEFORE(Table13[[#This Row],[Shipping Address]], ",")</f>
        <v>321 Cedar Crescent</v>
      </c>
      <c r="N114" s="33" t="str">
        <f>_xlfn.TEXTBEFORE(_xlfn.TEXTAFTER(Table13[[#This Row],[Shipping Address]], ", "), ",")</f>
        <v>Calgary</v>
      </c>
      <c r="O114" s="34" t="str">
        <f>_xlfn.TEXTAFTER(Table13[[#This Row],[Shipping Address]], ", ", 2)</f>
        <v>T5A 0H2</v>
      </c>
      <c r="P114" s="35" t="e" vm="2">
        <v>#VALUE!</v>
      </c>
      <c r="Q114" s="35" t="s">
        <v>171</v>
      </c>
      <c r="R114" s="36">
        <f>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f>
        <v>306</v>
      </c>
      <c r="S114" s="37">
        <f>Table13[[#This Row],[Unit Price (USD)]]*Table13[[#This Row],[Units Sold]]*(100-Table13[[#This Row],[Discount (%)]])</f>
        <v>5826240</v>
      </c>
      <c r="T114" s="34" t="str">
        <f>IF(ISNUMBER(SEARCH("m/s",Table13[[#This Row],[Min Speed]])),--_xlfn.TEXTBEFORE(Table13[[#This Row],[Min Speed]]," "),IF(ISNUMBER(SEARCH("cycles/min",Table13[[#This Row],[Min Speed]])),--_xlfn.TEXTBEFORE(Table13[[#This Row],[Min Speed]]," ")/60,IF(ISNUMBER(SEARCH("cups/hour",Table13[[#This Row],[Min Speed]])),--_xlfn.TEXTBEFORE(Table13[[#This Row],[Min Speed]]," ")/3600,"")))</f>
        <v/>
      </c>
      <c r="U114" s="34" t="str">
        <f>IF(ISNUMBER(SEARCH("m/s",Table13[[#This Row],[Max Speed]])),--_xlfn.TEXTBEFORE(Table13[[#This Row],[Max Speed]]," "),IF(ISNUMBER(SEARCH("cycles/min",Table13[[#This Row],[Max Speed]])),--_xlfn.TEXTBEFORE(Table13[[#This Row],[Max Speed]]," ")/60,IF(ISNUMBER(SEARCH("cups/hour",Table13[[#This Row],[Max Speed]])),--_xlfn.TEXTBEFORE(Table13[[#This Row],[Max Speed]]," ")/3600,"")))</f>
        <v/>
      </c>
      <c r="V114" s="34" t="str">
        <f>IF(AND(Table13[[#This Row],[Min Speed (m/s)]]&lt;&gt;"",Table13[[#This Row],[Max Speed (m/s)]]&lt;&gt;""),TEXT(Table13[[#This Row],[Min Speed (m/s)]],"0.00")&amp;" - "&amp;TEXT(Table13[[#This Row],[Max Speed (m/s)]],"0.00"),"")</f>
        <v/>
      </c>
      <c r="W114" s="34" t="str">
        <f>CONCATENATE(Table13[[#This Row],[Rep First Name]]," ",Table13[[#This Row],[Rep Last Name]])</f>
        <v>Jamie Lee</v>
      </c>
    </row>
    <row r="115" spans="1:23">
      <c r="A115" s="29">
        <v>114</v>
      </c>
      <c r="B115" s="30" t="s">
        <v>67</v>
      </c>
      <c r="C115" s="30" t="s">
        <v>23</v>
      </c>
      <c r="D115" s="30" t="s">
        <v>50</v>
      </c>
      <c r="E115" s="30" t="s">
        <v>26</v>
      </c>
      <c r="F115" s="30" t="s">
        <v>27</v>
      </c>
      <c r="G115" s="30" t="s">
        <v>18</v>
      </c>
      <c r="H115" s="38" t="s">
        <v>184</v>
      </c>
      <c r="I115" s="30" t="s">
        <v>58</v>
      </c>
      <c r="J115" s="31" t="s">
        <v>60</v>
      </c>
      <c r="K115" s="30">
        <v>158</v>
      </c>
      <c r="L115" s="32">
        <v>15</v>
      </c>
      <c r="M115" s="33" t="str">
        <f>_xlfn.TEXTBEFORE(Table13[[#This Row],[Shipping Address]], ",")</f>
        <v>456 Avenida Reforma</v>
      </c>
      <c r="N115" s="33" t="str">
        <f>_xlfn.TEXTBEFORE(_xlfn.TEXTAFTER(Table13[[#This Row],[Shipping Address]], ", "), ",")</f>
        <v>Mexico City</v>
      </c>
      <c r="O115" s="34" t="str">
        <f>_xlfn.TEXTAFTER(Table13[[#This Row],[Shipping Address]], ", ", 2)</f>
        <v>06080</v>
      </c>
      <c r="P115" s="35" t="e" vm="3">
        <v>#VALUE!</v>
      </c>
      <c r="Q115" s="35" t="s">
        <v>171</v>
      </c>
      <c r="R115" s="36">
        <f>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f>
        <v>132.25</v>
      </c>
      <c r="S115" s="37">
        <f>Table13[[#This Row],[Unit Price (USD)]]*Table13[[#This Row],[Units Sold]]*(100-Table13[[#This Row],[Discount (%)]])</f>
        <v>1776117.5</v>
      </c>
      <c r="T115" s="34">
        <f>IF(ISNUMBER(SEARCH("m/s",Table13[[#This Row],[Min Speed]])),--_xlfn.TEXTBEFORE(Table13[[#This Row],[Min Speed]]," "),IF(ISNUMBER(SEARCH("cycles/min",Table13[[#This Row],[Min Speed]])),--_xlfn.TEXTBEFORE(Table13[[#This Row],[Min Speed]]," ")/60,IF(ISNUMBER(SEARCH("cups/hour",Table13[[#This Row],[Min Speed]])),--_xlfn.TEXTBEFORE(Table13[[#This Row],[Min Speed]]," ")/3600,"")))</f>
        <v>3.3333333333333333E-2</v>
      </c>
      <c r="U115" s="34">
        <f>IF(ISNUMBER(SEARCH("m/s",Table13[[#This Row],[Max Speed]])),--_xlfn.TEXTBEFORE(Table13[[#This Row],[Max Speed]]," "),IF(ISNUMBER(SEARCH("cycles/min",Table13[[#This Row],[Max Speed]])),--_xlfn.TEXTBEFORE(Table13[[#This Row],[Max Speed]]," ")/60,IF(ISNUMBER(SEARCH("cups/hour",Table13[[#This Row],[Max Speed]])),--_xlfn.TEXTBEFORE(Table13[[#This Row],[Max Speed]]," ")/3600,"")))</f>
        <v>4.1666666666666666E-3</v>
      </c>
      <c r="V115" s="34" t="str">
        <f>IF(AND(Table13[[#This Row],[Min Speed (m/s)]]&lt;&gt;"",Table13[[#This Row],[Max Speed (m/s)]]&lt;&gt;""),TEXT(Table13[[#This Row],[Min Speed (m/s)]],"0.00")&amp;" - "&amp;TEXT(Table13[[#This Row],[Max Speed (m/s)]],"0.00"),"")</f>
        <v>0.03 - 0.00</v>
      </c>
      <c r="W115" s="34" t="str">
        <f>CONCATENATE(Table13[[#This Row],[Rep First Name]]," ",Table13[[#This Row],[Rep Last Name]])</f>
        <v>Morgan Taylor</v>
      </c>
    </row>
    <row r="116" spans="1:23">
      <c r="A116" s="29">
        <v>115</v>
      </c>
      <c r="B116" s="30" t="s">
        <v>29</v>
      </c>
      <c r="C116" s="30" t="s">
        <v>24</v>
      </c>
      <c r="D116" s="30" t="s">
        <v>25</v>
      </c>
      <c r="E116" s="30" t="s">
        <v>16</v>
      </c>
      <c r="F116" s="30" t="s">
        <v>27</v>
      </c>
      <c r="G116" s="30" t="s">
        <v>28</v>
      </c>
      <c r="H116" s="38" t="s">
        <v>184</v>
      </c>
      <c r="I116" s="30" t="s">
        <v>61</v>
      </c>
      <c r="J116" s="31" t="s">
        <v>62</v>
      </c>
      <c r="K116" s="30">
        <v>26</v>
      </c>
      <c r="L116" s="32">
        <v>5</v>
      </c>
      <c r="M116" s="33" t="str">
        <f>_xlfn.TEXTBEFORE(Table13[[#This Row],[Shipping Address]], ",")</f>
        <v>789 Calle Juárez</v>
      </c>
      <c r="N116" s="33" t="str">
        <f>_xlfn.TEXTBEFORE(_xlfn.TEXTAFTER(Table13[[#This Row],[Shipping Address]], ", "), ",")</f>
        <v>Guadalajara</v>
      </c>
      <c r="O116" s="34" t="str">
        <f>_xlfn.TEXTAFTER(Table13[[#This Row],[Shipping Address]], ", ", 2)</f>
        <v>66000</v>
      </c>
      <c r="P116" s="35" t="e" vm="3">
        <v>#VALUE!</v>
      </c>
      <c r="Q116" s="35" t="s">
        <v>171</v>
      </c>
      <c r="R116" s="36">
        <f>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f>
        <v>176.35000000000002</v>
      </c>
      <c r="S116" s="37">
        <f>Table13[[#This Row],[Unit Price (USD)]]*Table13[[#This Row],[Units Sold]]*(100-Table13[[#This Row],[Discount (%)]])</f>
        <v>435584.50000000006</v>
      </c>
      <c r="T116" s="34">
        <f>IF(ISNUMBER(SEARCH("m/s",Table13[[#This Row],[Min Speed]])),--_xlfn.TEXTBEFORE(Table13[[#This Row],[Min Speed]]," "),IF(ISNUMBER(SEARCH("cycles/min",Table13[[#This Row],[Min Speed]])),--_xlfn.TEXTBEFORE(Table13[[#This Row],[Min Speed]]," ")/60,IF(ISNUMBER(SEARCH("cups/hour",Table13[[#This Row],[Min Speed]])),--_xlfn.TEXTBEFORE(Table13[[#This Row],[Min Speed]]," ")/3600,"")))</f>
        <v>3.3333333333333333E-2</v>
      </c>
      <c r="U116" s="34">
        <f>IF(ISNUMBER(SEARCH("m/s",Table13[[#This Row],[Max Speed]])),--_xlfn.TEXTBEFORE(Table13[[#This Row],[Max Speed]]," "),IF(ISNUMBER(SEARCH("cycles/min",Table13[[#This Row],[Max Speed]])),--_xlfn.TEXTBEFORE(Table13[[#This Row],[Max Speed]]," ")/60,IF(ISNUMBER(SEARCH("cups/hour",Table13[[#This Row],[Max Speed]])),--_xlfn.TEXTBEFORE(Table13[[#This Row],[Max Speed]]," ")/3600,"")))</f>
        <v>3</v>
      </c>
      <c r="V116" s="34" t="str">
        <f>IF(AND(Table13[[#This Row],[Min Speed (m/s)]]&lt;&gt;"",Table13[[#This Row],[Max Speed (m/s)]]&lt;&gt;""),TEXT(Table13[[#This Row],[Min Speed (m/s)]],"0.00")&amp;" - "&amp;TEXT(Table13[[#This Row],[Max Speed (m/s)]],"0.00"),"")</f>
        <v>0.03 - 3.00</v>
      </c>
      <c r="W116" s="34" t="str">
        <f>CONCATENATE(Table13[[#This Row],[Rep First Name]]," ",Table13[[#This Row],[Rep Last Name]])</f>
        <v>Alex Smith</v>
      </c>
    </row>
    <row r="117" spans="1:23">
      <c r="A117" s="29">
        <v>116</v>
      </c>
      <c r="B117" s="30" t="s">
        <v>13</v>
      </c>
      <c r="C117" s="30" t="s">
        <v>23</v>
      </c>
      <c r="D117" s="30" t="s">
        <v>46</v>
      </c>
      <c r="E117" s="30" t="s">
        <v>39</v>
      </c>
      <c r="F117" s="30" t="s">
        <v>27</v>
      </c>
      <c r="G117" s="30" t="s">
        <v>28</v>
      </c>
      <c r="H117" s="38" t="s">
        <v>184</v>
      </c>
      <c r="I117" s="30" t="s">
        <v>63</v>
      </c>
      <c r="J117" s="31" t="s">
        <v>64</v>
      </c>
      <c r="K117" s="30">
        <v>261</v>
      </c>
      <c r="L117" s="32">
        <v>15</v>
      </c>
      <c r="M117" s="33" t="str">
        <f>_xlfn.TEXTBEFORE(Table13[[#This Row],[Shipping Address]], ",")</f>
        <v>234 Paseo de la Reforma</v>
      </c>
      <c r="N117" s="33" t="str">
        <f>_xlfn.TEXTBEFORE(_xlfn.TEXTAFTER(Table13[[#This Row],[Shipping Address]], ", "), ",")</f>
        <v>Monterrey</v>
      </c>
      <c r="O117" s="34" t="str">
        <f>_xlfn.TEXTAFTER(Table13[[#This Row],[Shipping Address]], ", ", 2)</f>
        <v>06500</v>
      </c>
      <c r="P117" s="35" t="e" vm="3">
        <v>#VALUE!</v>
      </c>
      <c r="Q117" s="35" t="s">
        <v>171</v>
      </c>
      <c r="R117" s="36">
        <f>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f>
        <v>220.20000000000002</v>
      </c>
      <c r="S117" s="37">
        <f>Table13[[#This Row],[Unit Price (USD)]]*Table13[[#This Row],[Units Sold]]*(100-Table13[[#This Row],[Discount (%)]])</f>
        <v>4885137</v>
      </c>
      <c r="T117" s="34">
        <f>IF(ISNUMBER(SEARCH("m/s",Table13[[#This Row],[Min Speed]])),--_xlfn.TEXTBEFORE(Table13[[#This Row],[Min Speed]]," "),IF(ISNUMBER(SEARCH("cycles/min",Table13[[#This Row],[Min Speed]])),--_xlfn.TEXTBEFORE(Table13[[#This Row],[Min Speed]]," ")/60,IF(ISNUMBER(SEARCH("cups/hour",Table13[[#This Row],[Min Speed]])),--_xlfn.TEXTBEFORE(Table13[[#This Row],[Min Speed]]," ")/3600,"")))</f>
        <v>3.3333333333333333E-2</v>
      </c>
      <c r="U117" s="34">
        <f>IF(ISNUMBER(SEARCH("m/s",Table13[[#This Row],[Max Speed]])),--_xlfn.TEXTBEFORE(Table13[[#This Row],[Max Speed]]," "),IF(ISNUMBER(SEARCH("cycles/min",Table13[[#This Row],[Max Speed]])),--_xlfn.TEXTBEFORE(Table13[[#This Row],[Max Speed]]," ")/60,IF(ISNUMBER(SEARCH("cups/hour",Table13[[#This Row],[Max Speed]])),--_xlfn.TEXTBEFORE(Table13[[#This Row],[Max Speed]]," ")/3600,"")))</f>
        <v>3</v>
      </c>
      <c r="V117" s="34" t="str">
        <f>IF(AND(Table13[[#This Row],[Min Speed (m/s)]]&lt;&gt;"",Table13[[#This Row],[Max Speed (m/s)]]&lt;&gt;""),TEXT(Table13[[#This Row],[Min Speed (m/s)]],"0.00")&amp;" - "&amp;TEXT(Table13[[#This Row],[Max Speed (m/s)]],"0.00"),"")</f>
        <v>0.03 - 3.00</v>
      </c>
      <c r="W117" s="34" t="str">
        <f>CONCATENATE(Table13[[#This Row],[Rep First Name]]," ",Table13[[#This Row],[Rep Last Name]])</f>
        <v>Jamie Taylor</v>
      </c>
    </row>
    <row r="118" spans="1:23">
      <c r="A118" s="29">
        <v>117</v>
      </c>
      <c r="B118" s="30" t="s">
        <v>13</v>
      </c>
      <c r="C118" s="30" t="s">
        <v>56</v>
      </c>
      <c r="D118" s="30" t="s">
        <v>50</v>
      </c>
      <c r="E118" s="30" t="s">
        <v>39</v>
      </c>
      <c r="F118" s="30" t="s">
        <v>27</v>
      </c>
      <c r="G118" s="30" t="s">
        <v>47</v>
      </c>
      <c r="H118" s="30" t="s">
        <v>19</v>
      </c>
      <c r="I118" s="30" t="s">
        <v>65</v>
      </c>
      <c r="J118" s="31" t="s">
        <v>66</v>
      </c>
      <c r="K118" s="30">
        <v>162</v>
      </c>
      <c r="L118" s="32">
        <v>5</v>
      </c>
      <c r="M118" s="33" t="str">
        <f>_xlfn.TEXTBEFORE(Table13[[#This Row],[Shipping Address]], ",")</f>
        <v>678 Calle 5 de Febrero</v>
      </c>
      <c r="N118" s="33" t="str">
        <f>_xlfn.TEXTBEFORE(_xlfn.TEXTAFTER(Table13[[#This Row],[Shipping Address]], ", "), ",")</f>
        <v>Puebla</v>
      </c>
      <c r="O118" s="34" t="str">
        <f>_xlfn.TEXTAFTER(Table13[[#This Row],[Shipping Address]], ", ", 2)</f>
        <v>03230</v>
      </c>
      <c r="P118" s="35" t="e" vm="3">
        <v>#VALUE!</v>
      </c>
      <c r="Q118" s="35" t="s">
        <v>171</v>
      </c>
      <c r="R118" s="36">
        <f>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f>
        <v>264.45</v>
      </c>
      <c r="S118" s="37">
        <f>Table13[[#This Row],[Unit Price (USD)]]*Table13[[#This Row],[Units Sold]]*(100-Table13[[#This Row],[Discount (%)]])</f>
        <v>4069885.5</v>
      </c>
      <c r="T118" s="34">
        <f>IF(ISNUMBER(SEARCH("m/s",Table13[[#This Row],[Min Speed]])),--_xlfn.TEXTBEFORE(Table13[[#This Row],[Min Speed]]," "),IF(ISNUMBER(SEARCH("cycles/min",Table13[[#This Row],[Min Speed]])),--_xlfn.TEXTBEFORE(Table13[[#This Row],[Min Speed]]," ")/60,IF(ISNUMBER(SEARCH("cups/hour",Table13[[#This Row],[Min Speed]])),--_xlfn.TEXTBEFORE(Table13[[#This Row],[Min Speed]]," ")/3600,"")))</f>
        <v>3.3333333333333333E-2</v>
      </c>
      <c r="U118" s="34">
        <f>IF(ISNUMBER(SEARCH("m/s",Table13[[#This Row],[Max Speed]])),--_xlfn.TEXTBEFORE(Table13[[#This Row],[Max Speed]]," "),IF(ISNUMBER(SEARCH("cycles/min",Table13[[#This Row],[Max Speed]])),--_xlfn.TEXTBEFORE(Table13[[#This Row],[Max Speed]]," ")/60,IF(ISNUMBER(SEARCH("cups/hour",Table13[[#This Row],[Max Speed]])),--_xlfn.TEXTBEFORE(Table13[[#This Row],[Max Speed]]," ")/3600,"")))</f>
        <v>8.3333333333333329E-2</v>
      </c>
      <c r="V118" s="34" t="str">
        <f>IF(AND(Table13[[#This Row],[Min Speed (m/s)]]&lt;&gt;"",Table13[[#This Row],[Max Speed (m/s)]]&lt;&gt;""),TEXT(Table13[[#This Row],[Min Speed (m/s)]],"0.00")&amp;" - "&amp;TEXT(Table13[[#This Row],[Max Speed (m/s)]],"0.00"),"")</f>
        <v>0.03 - 0.08</v>
      </c>
      <c r="W118" s="34" t="str">
        <f>CONCATENATE(Table13[[#This Row],[Rep First Name]]," ",Table13[[#This Row],[Rep Last Name]])</f>
        <v>Jamie Johnson</v>
      </c>
    </row>
    <row r="119" spans="1:23">
      <c r="A119" s="29">
        <v>118</v>
      </c>
      <c r="B119" s="30" t="s">
        <v>23</v>
      </c>
      <c r="C119" s="30" t="s">
        <v>37</v>
      </c>
      <c r="D119" s="30" t="s">
        <v>46</v>
      </c>
      <c r="E119" s="30" t="s">
        <v>39</v>
      </c>
      <c r="F119" s="30" t="s">
        <v>44</v>
      </c>
      <c r="G119" s="30" t="s">
        <v>18</v>
      </c>
      <c r="H119" s="38" t="s">
        <v>184</v>
      </c>
      <c r="I119" s="30" t="s">
        <v>65</v>
      </c>
      <c r="J119" s="31" t="s">
        <v>66</v>
      </c>
      <c r="K119" s="30">
        <v>44</v>
      </c>
      <c r="L119" s="32">
        <v>5</v>
      </c>
      <c r="M119" s="33" t="str">
        <f>_xlfn.TEXTBEFORE(Table13[[#This Row],[Shipping Address]], ",")</f>
        <v>678 Calle 5 de Febrero</v>
      </c>
      <c r="N119" s="33" t="str">
        <f>_xlfn.TEXTBEFORE(_xlfn.TEXTAFTER(Table13[[#This Row],[Shipping Address]], ", "), ",")</f>
        <v>Puebla</v>
      </c>
      <c r="O119" s="34" t="str">
        <f>_xlfn.TEXTAFTER(Table13[[#This Row],[Shipping Address]], ", ", 2)</f>
        <v>03230</v>
      </c>
      <c r="P119" s="35" t="e" vm="3">
        <v>#VALUE!</v>
      </c>
      <c r="Q119" s="35" t="s">
        <v>171</v>
      </c>
      <c r="R119" s="36">
        <f>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f>
        <v>264.45</v>
      </c>
      <c r="S119" s="37">
        <f>Table13[[#This Row],[Unit Price (USD)]]*Table13[[#This Row],[Units Sold]]*(100-Table13[[#This Row],[Discount (%)]])</f>
        <v>1105401</v>
      </c>
      <c r="T119" s="34">
        <f>IF(ISNUMBER(SEARCH("m/s",Table13[[#This Row],[Min Speed]])),--_xlfn.TEXTBEFORE(Table13[[#This Row],[Min Speed]]," "),IF(ISNUMBER(SEARCH("cycles/min",Table13[[#This Row],[Min Speed]])),--_xlfn.TEXTBEFORE(Table13[[#This Row],[Min Speed]]," ")/60,IF(ISNUMBER(SEARCH("cups/hour",Table13[[#This Row],[Min Speed]])),--_xlfn.TEXTBEFORE(Table13[[#This Row],[Min Speed]]," ")/3600,"")))</f>
        <v>1.3888888888888889E-3</v>
      </c>
      <c r="U119" s="34">
        <f>IF(ISNUMBER(SEARCH("m/s",Table13[[#This Row],[Max Speed]])),--_xlfn.TEXTBEFORE(Table13[[#This Row],[Max Speed]]," "),IF(ISNUMBER(SEARCH("cycles/min",Table13[[#This Row],[Max Speed]])),--_xlfn.TEXTBEFORE(Table13[[#This Row],[Max Speed]]," ")/60,IF(ISNUMBER(SEARCH("cups/hour",Table13[[#This Row],[Max Speed]])),--_xlfn.TEXTBEFORE(Table13[[#This Row],[Max Speed]]," ")/3600,"")))</f>
        <v>4.1666666666666666E-3</v>
      </c>
      <c r="V119" s="34" t="str">
        <f>IF(AND(Table13[[#This Row],[Min Speed (m/s)]]&lt;&gt;"",Table13[[#This Row],[Max Speed (m/s)]]&lt;&gt;""),TEXT(Table13[[#This Row],[Min Speed (m/s)]],"0.00")&amp;" - "&amp;TEXT(Table13[[#This Row],[Max Speed (m/s)]],"0.00"),"")</f>
        <v>0.00 - 0.00</v>
      </c>
      <c r="W119" s="34" t="str">
        <f>CONCATENATE(Table13[[#This Row],[Rep First Name]]," ",Table13[[#This Row],[Rep Last Name]])</f>
        <v>Taylor Lee</v>
      </c>
    </row>
    <row r="120" spans="1:23">
      <c r="A120" s="29">
        <v>119</v>
      </c>
      <c r="B120" s="30" t="s">
        <v>23</v>
      </c>
      <c r="C120" s="30" t="s">
        <v>23</v>
      </c>
      <c r="D120" s="30" t="s">
        <v>50</v>
      </c>
      <c r="E120" s="30" t="s">
        <v>39</v>
      </c>
      <c r="F120" s="30" t="s">
        <v>44</v>
      </c>
      <c r="G120" s="30" t="s">
        <v>18</v>
      </c>
      <c r="H120" s="38" t="s">
        <v>184</v>
      </c>
      <c r="I120" s="30" t="s">
        <v>68</v>
      </c>
      <c r="J120" s="31" t="s">
        <v>70</v>
      </c>
      <c r="K120" s="30">
        <v>144</v>
      </c>
      <c r="L120" s="32">
        <v>15</v>
      </c>
      <c r="M120" s="33" t="str">
        <f>_xlfn.TEXTBEFORE(Table13[[#This Row],[Shipping Address]], ",")</f>
        <v>123 Rua da Liberdade</v>
      </c>
      <c r="N120" s="33" t="str">
        <f>_xlfn.TEXTBEFORE(_xlfn.TEXTAFTER(Table13[[#This Row],[Shipping Address]], ", "), ",")</f>
        <v>São Paulo</v>
      </c>
      <c r="O120" s="34" t="str">
        <f>_xlfn.TEXTAFTER(Table13[[#This Row],[Shipping Address]], ", ", 2)</f>
        <v>01234-000</v>
      </c>
      <c r="P120" s="35" t="e" vm="4">
        <v>#VALUE!</v>
      </c>
      <c r="Q120" s="35" t="s">
        <v>173</v>
      </c>
      <c r="R120" s="36">
        <f>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f>
        <v>151.6</v>
      </c>
      <c r="S120" s="37">
        <f>Table13[[#This Row],[Unit Price (USD)]]*Table13[[#This Row],[Units Sold]]*(100-Table13[[#This Row],[Discount (%)]])</f>
        <v>1855583.9999999998</v>
      </c>
      <c r="T120" s="34">
        <f>IF(ISNUMBER(SEARCH("m/s",Table13[[#This Row],[Min Speed]])),--_xlfn.TEXTBEFORE(Table13[[#This Row],[Min Speed]]," "),IF(ISNUMBER(SEARCH("cycles/min",Table13[[#This Row],[Min Speed]])),--_xlfn.TEXTBEFORE(Table13[[#This Row],[Min Speed]]," ")/60,IF(ISNUMBER(SEARCH("cups/hour",Table13[[#This Row],[Min Speed]])),--_xlfn.TEXTBEFORE(Table13[[#This Row],[Min Speed]]," ")/3600,"")))</f>
        <v>1.3888888888888889E-3</v>
      </c>
      <c r="U120" s="34">
        <f>IF(ISNUMBER(SEARCH("m/s",Table13[[#This Row],[Max Speed]])),--_xlfn.TEXTBEFORE(Table13[[#This Row],[Max Speed]]," "),IF(ISNUMBER(SEARCH("cycles/min",Table13[[#This Row],[Max Speed]])),--_xlfn.TEXTBEFORE(Table13[[#This Row],[Max Speed]]," ")/60,IF(ISNUMBER(SEARCH("cups/hour",Table13[[#This Row],[Max Speed]])),--_xlfn.TEXTBEFORE(Table13[[#This Row],[Max Speed]]," ")/3600,"")))</f>
        <v>4.1666666666666666E-3</v>
      </c>
      <c r="V120" s="34" t="str">
        <f>IF(AND(Table13[[#This Row],[Min Speed (m/s)]]&lt;&gt;"",Table13[[#This Row],[Max Speed (m/s)]]&lt;&gt;""),TEXT(Table13[[#This Row],[Min Speed (m/s)]],"0.00")&amp;" - "&amp;TEXT(Table13[[#This Row],[Max Speed (m/s)]],"0.00"),"")</f>
        <v>0.00 - 0.00</v>
      </c>
      <c r="W120" s="34" t="str">
        <f>CONCATENATE(Table13[[#This Row],[Rep First Name]]," ",Table13[[#This Row],[Rep Last Name]])</f>
        <v>Taylor Taylor</v>
      </c>
    </row>
    <row r="121" spans="1:23">
      <c r="A121" s="29">
        <v>120</v>
      </c>
      <c r="B121" s="30" t="s">
        <v>45</v>
      </c>
      <c r="C121" s="30" t="s">
        <v>23</v>
      </c>
      <c r="D121" s="30" t="s">
        <v>15</v>
      </c>
      <c r="E121" s="30" t="s">
        <v>39</v>
      </c>
      <c r="F121" s="30" t="s">
        <v>44</v>
      </c>
      <c r="G121" s="30" t="s">
        <v>28</v>
      </c>
      <c r="H121" s="38" t="s">
        <v>184</v>
      </c>
      <c r="I121" s="30" t="s">
        <v>71</v>
      </c>
      <c r="J121" s="31" t="s">
        <v>72</v>
      </c>
      <c r="K121" s="30">
        <v>186</v>
      </c>
      <c r="L121" s="32">
        <v>5</v>
      </c>
      <c r="M121" s="33" t="str">
        <f>_xlfn.TEXTBEFORE(Table13[[#This Row],[Shipping Address]], ",")</f>
        <v>456 Avenida Paulista</v>
      </c>
      <c r="N121" s="33" t="str">
        <f>_xlfn.TEXTBEFORE(_xlfn.TEXTAFTER(Table13[[#This Row],[Shipping Address]], ", "), ",")</f>
        <v>Rio de Janeiro</v>
      </c>
      <c r="O121" s="34" t="str">
        <f>_xlfn.TEXTAFTER(Table13[[#This Row],[Shipping Address]], ", ", 2)</f>
        <v>01311-000</v>
      </c>
      <c r="P121" s="35" t="e" vm="4">
        <v>#VALUE!</v>
      </c>
      <c r="Q121" s="35" t="s">
        <v>173</v>
      </c>
      <c r="R121" s="36">
        <f>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f>
        <v>202.4</v>
      </c>
      <c r="S121" s="37">
        <f>Table13[[#This Row],[Unit Price (USD)]]*Table13[[#This Row],[Units Sold]]*(100-Table13[[#This Row],[Discount (%)]])</f>
        <v>3576408</v>
      </c>
      <c r="T121" s="34">
        <f>IF(ISNUMBER(SEARCH("m/s",Table13[[#This Row],[Min Speed]])),--_xlfn.TEXTBEFORE(Table13[[#This Row],[Min Speed]]," "),IF(ISNUMBER(SEARCH("cycles/min",Table13[[#This Row],[Min Speed]])),--_xlfn.TEXTBEFORE(Table13[[#This Row],[Min Speed]]," ")/60,IF(ISNUMBER(SEARCH("cups/hour",Table13[[#This Row],[Min Speed]])),--_xlfn.TEXTBEFORE(Table13[[#This Row],[Min Speed]]," ")/3600,"")))</f>
        <v>1.3888888888888889E-3</v>
      </c>
      <c r="U121" s="34">
        <f>IF(ISNUMBER(SEARCH("m/s",Table13[[#This Row],[Max Speed]])),--_xlfn.TEXTBEFORE(Table13[[#This Row],[Max Speed]]," "),IF(ISNUMBER(SEARCH("cycles/min",Table13[[#This Row],[Max Speed]])),--_xlfn.TEXTBEFORE(Table13[[#This Row],[Max Speed]]," ")/60,IF(ISNUMBER(SEARCH("cups/hour",Table13[[#This Row],[Max Speed]])),--_xlfn.TEXTBEFORE(Table13[[#This Row],[Max Speed]]," ")/3600,"")))</f>
        <v>3</v>
      </c>
      <c r="V121" s="34" t="str">
        <f>IF(AND(Table13[[#This Row],[Min Speed (m/s)]]&lt;&gt;"",Table13[[#This Row],[Max Speed (m/s)]]&lt;&gt;""),TEXT(Table13[[#This Row],[Min Speed (m/s)]],"0.00")&amp;" - "&amp;TEXT(Table13[[#This Row],[Max Speed (m/s)]],"0.00"),"")</f>
        <v>0.00 - 3.00</v>
      </c>
      <c r="W121" s="34" t="str">
        <f>CONCATENATE(Table13[[#This Row],[Rep First Name]]," ",Table13[[#This Row],[Rep Last Name]])</f>
        <v>Jordan Taylor</v>
      </c>
    </row>
    <row r="122" spans="1:23">
      <c r="A122" s="29">
        <v>121</v>
      </c>
      <c r="B122" s="30" t="s">
        <v>23</v>
      </c>
      <c r="C122" s="30" t="s">
        <v>14</v>
      </c>
      <c r="D122" s="30" t="s">
        <v>46</v>
      </c>
      <c r="E122" s="30" t="s">
        <v>39</v>
      </c>
      <c r="F122" s="30" t="s">
        <v>44</v>
      </c>
      <c r="G122" s="30" t="s">
        <v>47</v>
      </c>
      <c r="H122" s="38" t="s">
        <v>184</v>
      </c>
      <c r="I122" s="30" t="s">
        <v>73</v>
      </c>
      <c r="J122" s="31" t="s">
        <v>74</v>
      </c>
      <c r="K122" s="30">
        <v>17</v>
      </c>
      <c r="L122" s="32">
        <v>5</v>
      </c>
      <c r="M122" s="33" t="str">
        <f>_xlfn.TEXTBEFORE(Table13[[#This Row],[Shipping Address]], ",")</f>
        <v>789 Rua dos Três Irmãos</v>
      </c>
      <c r="N122" s="33" t="str">
        <f>_xlfn.TEXTBEFORE(_xlfn.TEXTAFTER(Table13[[#This Row],[Shipping Address]], ", "), ",")</f>
        <v>Brasília</v>
      </c>
      <c r="O122" s="34" t="str">
        <f>_xlfn.TEXTAFTER(Table13[[#This Row],[Shipping Address]], ", ", 2)</f>
        <v>05432-000</v>
      </c>
      <c r="P122" s="35" t="e" vm="4">
        <v>#VALUE!</v>
      </c>
      <c r="Q122" s="35" t="s">
        <v>173</v>
      </c>
      <c r="R122" s="36">
        <f>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f>
        <v>253</v>
      </c>
      <c r="S122" s="37">
        <f>Table13[[#This Row],[Unit Price (USD)]]*Table13[[#This Row],[Units Sold]]*(100-Table13[[#This Row],[Discount (%)]])</f>
        <v>408595</v>
      </c>
      <c r="T122" s="34">
        <f>IF(ISNUMBER(SEARCH("m/s",Table13[[#This Row],[Min Speed]])),--_xlfn.TEXTBEFORE(Table13[[#This Row],[Min Speed]]," "),IF(ISNUMBER(SEARCH("cycles/min",Table13[[#This Row],[Min Speed]])),--_xlfn.TEXTBEFORE(Table13[[#This Row],[Min Speed]]," ")/60,IF(ISNUMBER(SEARCH("cups/hour",Table13[[#This Row],[Min Speed]])),--_xlfn.TEXTBEFORE(Table13[[#This Row],[Min Speed]]," ")/3600,"")))</f>
        <v>1.3888888888888889E-3</v>
      </c>
      <c r="U122" s="34">
        <f>IF(ISNUMBER(SEARCH("m/s",Table13[[#This Row],[Max Speed]])),--_xlfn.TEXTBEFORE(Table13[[#This Row],[Max Speed]]," "),IF(ISNUMBER(SEARCH("cycles/min",Table13[[#This Row],[Max Speed]])),--_xlfn.TEXTBEFORE(Table13[[#This Row],[Max Speed]]," ")/60,IF(ISNUMBER(SEARCH("cups/hour",Table13[[#This Row],[Max Speed]])),--_xlfn.TEXTBEFORE(Table13[[#This Row],[Max Speed]]," ")/3600,"")))</f>
        <v>8.3333333333333329E-2</v>
      </c>
      <c r="V122" s="34" t="str">
        <f>IF(AND(Table13[[#This Row],[Min Speed (m/s)]]&lt;&gt;"",Table13[[#This Row],[Max Speed (m/s)]]&lt;&gt;""),TEXT(Table13[[#This Row],[Min Speed (m/s)]],"0.00")&amp;" - "&amp;TEXT(Table13[[#This Row],[Max Speed (m/s)]],"0.00"),"")</f>
        <v>0.00 - 0.08</v>
      </c>
      <c r="W122" s="34" t="str">
        <f>CONCATENATE(Table13[[#This Row],[Rep First Name]]," ",Table13[[#This Row],[Rep Last Name]])</f>
        <v>Taylor Davis</v>
      </c>
    </row>
    <row r="123" spans="1:23">
      <c r="A123" s="29">
        <v>122</v>
      </c>
      <c r="B123" s="30" t="s">
        <v>29</v>
      </c>
      <c r="C123" s="30" t="s">
        <v>14</v>
      </c>
      <c r="D123" s="30" t="s">
        <v>38</v>
      </c>
      <c r="E123" s="30" t="s">
        <v>39</v>
      </c>
      <c r="F123" s="30" t="s">
        <v>44</v>
      </c>
      <c r="G123" s="30" t="s">
        <v>18</v>
      </c>
      <c r="H123" s="30" t="s">
        <v>57</v>
      </c>
      <c r="I123" s="30" t="s">
        <v>75</v>
      </c>
      <c r="J123" s="31" t="s">
        <v>76</v>
      </c>
      <c r="K123" s="30">
        <v>272</v>
      </c>
      <c r="L123" s="32">
        <v>5</v>
      </c>
      <c r="M123" s="33" t="str">
        <f>_xlfn.TEXTBEFORE(Table13[[#This Row],[Shipping Address]], ",")</f>
        <v>321 Rua das Flores</v>
      </c>
      <c r="N123" s="33" t="str">
        <f>_xlfn.TEXTBEFORE(_xlfn.TEXTAFTER(Table13[[#This Row],[Shipping Address]], ", "), ",")</f>
        <v>Belo Horizonte</v>
      </c>
      <c r="O123" s="34" t="str">
        <f>_xlfn.TEXTAFTER(Table13[[#This Row],[Shipping Address]], ", ", 2)</f>
        <v>01235-000</v>
      </c>
      <c r="P123" s="35" t="e" vm="4">
        <v>#VALUE!</v>
      </c>
      <c r="Q123" s="35" t="s">
        <v>173</v>
      </c>
      <c r="R123" s="36">
        <f>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f>
        <v>302.40000000000003</v>
      </c>
      <c r="S123" s="37">
        <f>Table13[[#This Row],[Unit Price (USD)]]*Table13[[#This Row],[Units Sold]]*(100-Table13[[#This Row],[Discount (%)]])</f>
        <v>7814016</v>
      </c>
      <c r="T123" s="34">
        <f>IF(ISNUMBER(SEARCH("m/s",Table13[[#This Row],[Min Speed]])),--_xlfn.TEXTBEFORE(Table13[[#This Row],[Min Speed]]," "),IF(ISNUMBER(SEARCH("cycles/min",Table13[[#This Row],[Min Speed]])),--_xlfn.TEXTBEFORE(Table13[[#This Row],[Min Speed]]," ")/60,IF(ISNUMBER(SEARCH("cups/hour",Table13[[#This Row],[Min Speed]])),--_xlfn.TEXTBEFORE(Table13[[#This Row],[Min Speed]]," ")/3600,"")))</f>
        <v>1.3888888888888889E-3</v>
      </c>
      <c r="U123" s="34">
        <f>IF(ISNUMBER(SEARCH("m/s",Table13[[#This Row],[Max Speed]])),--_xlfn.TEXTBEFORE(Table13[[#This Row],[Max Speed]]," "),IF(ISNUMBER(SEARCH("cycles/min",Table13[[#This Row],[Max Speed]])),--_xlfn.TEXTBEFORE(Table13[[#This Row],[Max Speed]]," ")/60,IF(ISNUMBER(SEARCH("cups/hour",Table13[[#This Row],[Max Speed]])),--_xlfn.TEXTBEFORE(Table13[[#This Row],[Max Speed]]," ")/3600,"")))</f>
        <v>4.1666666666666666E-3</v>
      </c>
      <c r="V123" s="34" t="str">
        <f>IF(AND(Table13[[#This Row],[Min Speed (m/s)]]&lt;&gt;"",Table13[[#This Row],[Max Speed (m/s)]]&lt;&gt;""),TEXT(Table13[[#This Row],[Min Speed (m/s)]],"0.00")&amp;" - "&amp;TEXT(Table13[[#This Row],[Max Speed (m/s)]],"0.00"),"")</f>
        <v>0.00 - 0.00</v>
      </c>
      <c r="W123" s="34" t="str">
        <f>CONCATENATE(Table13[[#This Row],[Rep First Name]]," ",Table13[[#This Row],[Rep Last Name]])</f>
        <v>Alex Davis</v>
      </c>
    </row>
    <row r="124" spans="1:23">
      <c r="A124" s="29">
        <v>123</v>
      </c>
      <c r="B124" s="30" t="s">
        <v>29</v>
      </c>
      <c r="C124" s="30" t="s">
        <v>23</v>
      </c>
      <c r="D124" s="30" t="s">
        <v>53</v>
      </c>
      <c r="E124" s="30" t="s">
        <v>26</v>
      </c>
      <c r="F124" s="30" t="s">
        <v>17</v>
      </c>
      <c r="G124" s="30" t="s">
        <v>18</v>
      </c>
      <c r="H124" s="38" t="s">
        <v>184</v>
      </c>
      <c r="I124" s="30" t="s">
        <v>77</v>
      </c>
      <c r="J124" s="31" t="s">
        <v>79</v>
      </c>
      <c r="K124" s="30">
        <v>10</v>
      </c>
      <c r="L124" s="32">
        <v>15</v>
      </c>
      <c r="M124" s="33" t="str">
        <f>_xlfn.TEXTBEFORE(Table13[[#This Row],[Shipping Address]], ",")</f>
        <v>12 High Street</v>
      </c>
      <c r="N124" s="33" t="str">
        <f>_xlfn.TEXTBEFORE(_xlfn.TEXTAFTER(Table13[[#This Row],[Shipping Address]], ", "), ",")</f>
        <v>London</v>
      </c>
      <c r="O124" s="34" t="str">
        <f>_xlfn.TEXTAFTER(Table13[[#This Row],[Shipping Address]], ", ", 2)</f>
        <v>SW1A 1AA</v>
      </c>
      <c r="P124" s="35" t="e" vm="5">
        <v>#VALUE!</v>
      </c>
      <c r="Q124" s="35" t="s">
        <v>175</v>
      </c>
      <c r="R124" s="36">
        <f>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f>
        <v>152.1</v>
      </c>
      <c r="S124" s="37">
        <f>Table13[[#This Row],[Unit Price (USD)]]*Table13[[#This Row],[Units Sold]]*(100-Table13[[#This Row],[Discount (%)]])</f>
        <v>129285</v>
      </c>
      <c r="T124" s="34">
        <f>IF(ISNUMBER(SEARCH("m/s",Table13[[#This Row],[Min Speed]])),--_xlfn.TEXTBEFORE(Table13[[#This Row],[Min Speed]]," "),IF(ISNUMBER(SEARCH("cycles/min",Table13[[#This Row],[Min Speed]])),--_xlfn.TEXTBEFORE(Table13[[#This Row],[Min Speed]]," ")/60,IF(ISNUMBER(SEARCH("cups/hour",Table13[[#This Row],[Min Speed]])),--_xlfn.TEXTBEFORE(Table13[[#This Row],[Min Speed]]," ")/3600,"")))</f>
        <v>1</v>
      </c>
      <c r="U124" s="34">
        <f>IF(ISNUMBER(SEARCH("m/s",Table13[[#This Row],[Max Speed]])),--_xlfn.TEXTBEFORE(Table13[[#This Row],[Max Speed]]," "),IF(ISNUMBER(SEARCH("cycles/min",Table13[[#This Row],[Max Speed]])),--_xlfn.TEXTBEFORE(Table13[[#This Row],[Max Speed]]," ")/60,IF(ISNUMBER(SEARCH("cups/hour",Table13[[#This Row],[Max Speed]])),--_xlfn.TEXTBEFORE(Table13[[#This Row],[Max Speed]]," ")/3600,"")))</f>
        <v>4.1666666666666666E-3</v>
      </c>
      <c r="V124" s="34" t="str">
        <f>IF(AND(Table13[[#This Row],[Min Speed (m/s)]]&lt;&gt;"",Table13[[#This Row],[Max Speed (m/s)]]&lt;&gt;""),TEXT(Table13[[#This Row],[Min Speed (m/s)]],"0.00")&amp;" - "&amp;TEXT(Table13[[#This Row],[Max Speed (m/s)]],"0.00"),"")</f>
        <v>1.00 - 0.00</v>
      </c>
      <c r="W124" s="34" t="str">
        <f>CONCATENATE(Table13[[#This Row],[Rep First Name]]," ",Table13[[#This Row],[Rep Last Name]])</f>
        <v>Alex Taylor</v>
      </c>
    </row>
    <row r="125" spans="1:23">
      <c r="A125" s="29">
        <v>124</v>
      </c>
      <c r="B125" s="30" t="s">
        <v>13</v>
      </c>
      <c r="C125" s="30" t="s">
        <v>56</v>
      </c>
      <c r="D125" s="30" t="s">
        <v>25</v>
      </c>
      <c r="E125" s="30" t="s">
        <v>16</v>
      </c>
      <c r="F125" s="30" t="s">
        <v>17</v>
      </c>
      <c r="G125" s="30" t="s">
        <v>47</v>
      </c>
      <c r="H125" s="30" t="s">
        <v>57</v>
      </c>
      <c r="I125" s="30" t="s">
        <v>80</v>
      </c>
      <c r="J125" s="31" t="s">
        <v>81</v>
      </c>
      <c r="K125" s="30">
        <v>288</v>
      </c>
      <c r="L125" s="32">
        <v>5</v>
      </c>
      <c r="M125" s="33" t="str">
        <f>_xlfn.TEXTBEFORE(Table13[[#This Row],[Shipping Address]], ",")</f>
        <v>34 King’s Road</v>
      </c>
      <c r="N125" s="33" t="str">
        <f>_xlfn.TEXTBEFORE(_xlfn.TEXTAFTER(Table13[[#This Row],[Shipping Address]], ", "), ",")</f>
        <v>Liverpool</v>
      </c>
      <c r="O125" s="34" t="str">
        <f>_xlfn.TEXTAFTER(Table13[[#This Row],[Shipping Address]], ", ", 2)</f>
        <v>W8 4PX</v>
      </c>
      <c r="P125" s="35" t="e" vm="5">
        <v>#VALUE!</v>
      </c>
      <c r="Q125" s="35" t="s">
        <v>175</v>
      </c>
      <c r="R125" s="36">
        <f>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f>
        <v>202.8</v>
      </c>
      <c r="S125" s="37">
        <f>Table13[[#This Row],[Unit Price (USD)]]*Table13[[#This Row],[Units Sold]]*(100-Table13[[#This Row],[Discount (%)]])</f>
        <v>5548608</v>
      </c>
      <c r="T125" s="34">
        <f>IF(ISNUMBER(SEARCH("m/s",Table13[[#This Row],[Min Speed]])),--_xlfn.TEXTBEFORE(Table13[[#This Row],[Min Speed]]," "),IF(ISNUMBER(SEARCH("cycles/min",Table13[[#This Row],[Min Speed]])),--_xlfn.TEXTBEFORE(Table13[[#This Row],[Min Speed]]," ")/60,IF(ISNUMBER(SEARCH("cups/hour",Table13[[#This Row],[Min Speed]])),--_xlfn.TEXTBEFORE(Table13[[#This Row],[Min Speed]]," ")/3600,"")))</f>
        <v>1</v>
      </c>
      <c r="U125" s="34">
        <f>IF(ISNUMBER(SEARCH("m/s",Table13[[#This Row],[Max Speed]])),--_xlfn.TEXTBEFORE(Table13[[#This Row],[Max Speed]]," "),IF(ISNUMBER(SEARCH("cycles/min",Table13[[#This Row],[Max Speed]])),--_xlfn.TEXTBEFORE(Table13[[#This Row],[Max Speed]]," ")/60,IF(ISNUMBER(SEARCH("cups/hour",Table13[[#This Row],[Max Speed]])),--_xlfn.TEXTBEFORE(Table13[[#This Row],[Max Speed]]," ")/3600,"")))</f>
        <v>8.3333333333333329E-2</v>
      </c>
      <c r="V125" s="34" t="str">
        <f>IF(AND(Table13[[#This Row],[Min Speed (m/s)]]&lt;&gt;"",Table13[[#This Row],[Max Speed (m/s)]]&lt;&gt;""),TEXT(Table13[[#This Row],[Min Speed (m/s)]],"0.00")&amp;" - "&amp;TEXT(Table13[[#This Row],[Max Speed (m/s)]],"0.00"),"")</f>
        <v>1.00 - 0.08</v>
      </c>
      <c r="W125" s="34" t="str">
        <f>CONCATENATE(Table13[[#This Row],[Rep First Name]]," ",Table13[[#This Row],[Rep Last Name]])</f>
        <v>Jamie Johnson</v>
      </c>
    </row>
    <row r="126" spans="1:23">
      <c r="A126" s="29">
        <v>125</v>
      </c>
      <c r="B126" s="30" t="s">
        <v>67</v>
      </c>
      <c r="C126" s="30" t="s">
        <v>14</v>
      </c>
      <c r="D126" s="30" t="s">
        <v>46</v>
      </c>
      <c r="E126" s="30" t="s">
        <v>16</v>
      </c>
      <c r="F126" s="30" t="s">
        <v>17</v>
      </c>
      <c r="G126" s="30" t="s">
        <v>28</v>
      </c>
      <c r="H126" s="30" t="s">
        <v>19</v>
      </c>
      <c r="I126" s="30" t="s">
        <v>82</v>
      </c>
      <c r="J126" s="31" t="s">
        <v>83</v>
      </c>
      <c r="K126" s="30">
        <v>38</v>
      </c>
      <c r="L126" s="32">
        <v>5</v>
      </c>
      <c r="M126" s="33" t="str">
        <f>_xlfn.TEXTBEFORE(Table13[[#This Row],[Shipping Address]], ",")</f>
        <v>56 Queen Street</v>
      </c>
      <c r="N126" s="33" t="str">
        <f>_xlfn.TEXTBEFORE(_xlfn.TEXTAFTER(Table13[[#This Row],[Shipping Address]], ", "), ",")</f>
        <v>Edinburgh</v>
      </c>
      <c r="O126" s="34" t="str">
        <f>_xlfn.TEXTAFTER(Table13[[#This Row],[Shipping Address]], ", ", 2)</f>
        <v>EH2 4GQ</v>
      </c>
      <c r="P126" s="35" t="e" vm="5">
        <v>#VALUE!</v>
      </c>
      <c r="Q126" s="35" t="s">
        <v>175</v>
      </c>
      <c r="R126" s="36">
        <f>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f>
        <v>253.5</v>
      </c>
      <c r="S126" s="37">
        <f>Table13[[#This Row],[Unit Price (USD)]]*Table13[[#This Row],[Units Sold]]*(100-Table13[[#This Row],[Discount (%)]])</f>
        <v>915135</v>
      </c>
      <c r="T126" s="34">
        <f>IF(ISNUMBER(SEARCH("m/s",Table13[[#This Row],[Min Speed]])),--_xlfn.TEXTBEFORE(Table13[[#This Row],[Min Speed]]," "),IF(ISNUMBER(SEARCH("cycles/min",Table13[[#This Row],[Min Speed]])),--_xlfn.TEXTBEFORE(Table13[[#This Row],[Min Speed]]," ")/60,IF(ISNUMBER(SEARCH("cups/hour",Table13[[#This Row],[Min Speed]])),--_xlfn.TEXTBEFORE(Table13[[#This Row],[Min Speed]]," ")/3600,"")))</f>
        <v>1</v>
      </c>
      <c r="U126" s="34">
        <f>IF(ISNUMBER(SEARCH("m/s",Table13[[#This Row],[Max Speed]])),--_xlfn.TEXTBEFORE(Table13[[#This Row],[Max Speed]]," "),IF(ISNUMBER(SEARCH("cycles/min",Table13[[#This Row],[Max Speed]])),--_xlfn.TEXTBEFORE(Table13[[#This Row],[Max Speed]]," ")/60,IF(ISNUMBER(SEARCH("cups/hour",Table13[[#This Row],[Max Speed]])),--_xlfn.TEXTBEFORE(Table13[[#This Row],[Max Speed]]," ")/3600,"")))</f>
        <v>3</v>
      </c>
      <c r="V126" s="34" t="str">
        <f>IF(AND(Table13[[#This Row],[Min Speed (m/s)]]&lt;&gt;"",Table13[[#This Row],[Max Speed (m/s)]]&lt;&gt;""),TEXT(Table13[[#This Row],[Min Speed (m/s)]],"0.00")&amp;" - "&amp;TEXT(Table13[[#This Row],[Max Speed (m/s)]],"0.00"),"")</f>
        <v>1.00 - 3.00</v>
      </c>
      <c r="W126" s="34" t="str">
        <f>CONCATENATE(Table13[[#This Row],[Rep First Name]]," ",Table13[[#This Row],[Rep Last Name]])</f>
        <v>Morgan Davis</v>
      </c>
    </row>
    <row r="127" spans="1:23">
      <c r="A127" s="29">
        <v>126</v>
      </c>
      <c r="B127" s="30" t="s">
        <v>29</v>
      </c>
      <c r="C127" s="30" t="s">
        <v>14</v>
      </c>
      <c r="D127" s="30" t="s">
        <v>53</v>
      </c>
      <c r="E127" s="30" t="s">
        <v>39</v>
      </c>
      <c r="F127" s="30"/>
      <c r="G127" s="30" t="s">
        <v>28</v>
      </c>
      <c r="H127" s="38" t="s">
        <v>184</v>
      </c>
      <c r="I127" s="30" t="s">
        <v>84</v>
      </c>
      <c r="J127" s="31" t="s">
        <v>85</v>
      </c>
      <c r="K127" s="30">
        <v>85</v>
      </c>
      <c r="L127" s="32">
        <v>15</v>
      </c>
      <c r="M127" s="33" t="str">
        <f>_xlfn.TEXTBEFORE(Table13[[#This Row],[Shipping Address]], ",")</f>
        <v>78 Church Lane</v>
      </c>
      <c r="N127" s="33" t="str">
        <f>_xlfn.TEXTBEFORE(_xlfn.TEXTAFTER(Table13[[#This Row],[Shipping Address]], ", "), ",")</f>
        <v>Birmingham</v>
      </c>
      <c r="O127" s="34" t="str">
        <f>_xlfn.TEXTAFTER(Table13[[#This Row],[Shipping Address]], ", ", 2)</f>
        <v>B1 1AA</v>
      </c>
      <c r="P127" s="35" t="e" vm="5">
        <v>#VALUE!</v>
      </c>
      <c r="Q127" s="35" t="s">
        <v>175</v>
      </c>
      <c r="R127" s="36">
        <f>IF(RIGHT(Table13[[#This Row],[Unit Price]],3)="USD",--LEFT(Table13[[#This Row],[Unit Price]],LEN(Table13[[#This Row],[Unit Price]])-4),IF(RIGHT(Table13[[#This Row],[Unit Price]],3)="CAD",--LEFT(Table13[[#This Row],[Unit Price]],LEN(Table13[[#This Row],[Unit Price]])-4)*0.75,IF(RIGHT(Table13[[#This Row],[Unit Price]],3)="MXN",--LEFT(Table13[[#This Row],[Unit Price]],LEN(Table13[[#This Row],[Unit Price]])-4)*0.05,IF(RIGHT(Table13[[#This Row],[Unit Price]],3)="BRL",--LEFT(Table13[[#This Row],[Unit Price]],LEN(Table13[[#This Row],[Unit Price]])-4)*0.2,IF(RIGHT(Table13[[#This Row],[Unit Price]],3)="GBP",--LEFT(Table13[[#This Row],[Unit Price]],LEN(Table13[[#This Row],[Unit Price]])-4)*1.3,0)))))</f>
        <v>304.2</v>
      </c>
      <c r="S127" s="37">
        <f>Table13[[#This Row],[Unit Price (USD)]]*Table13[[#This Row],[Units Sold]]*(100-Table13[[#This Row],[Discount (%)]])</f>
        <v>2197845</v>
      </c>
      <c r="T127" s="34" t="str">
        <f>IF(ISNUMBER(SEARCH("m/s",Table13[[#This Row],[Min Speed]])),--_xlfn.TEXTBEFORE(Table13[[#This Row],[Min Speed]]," "),IF(ISNUMBER(SEARCH("cycles/min",Table13[[#This Row],[Min Speed]])),--_xlfn.TEXTBEFORE(Table13[[#This Row],[Min Speed]]," ")/60,IF(ISNUMBER(SEARCH("cups/hour",Table13[[#This Row],[Min Speed]])),--_xlfn.TEXTBEFORE(Table13[[#This Row],[Min Speed]]," ")/3600,"")))</f>
        <v/>
      </c>
      <c r="U127" s="34">
        <f>IF(ISNUMBER(SEARCH("m/s",Table13[[#This Row],[Max Speed]])),--_xlfn.TEXTBEFORE(Table13[[#This Row],[Max Speed]]," "),IF(ISNUMBER(SEARCH("cycles/min",Table13[[#This Row],[Max Speed]])),--_xlfn.TEXTBEFORE(Table13[[#This Row],[Max Speed]]," ")/60,IF(ISNUMBER(SEARCH("cups/hour",Table13[[#This Row],[Max Speed]])),--_xlfn.TEXTBEFORE(Table13[[#This Row],[Max Speed]]," ")/3600,"")))</f>
        <v>3</v>
      </c>
      <c r="V127" s="34" t="str">
        <f>IF(AND(Table13[[#This Row],[Min Speed (m/s)]]&lt;&gt;"",Table13[[#This Row],[Max Speed (m/s)]]&lt;&gt;""),TEXT(Table13[[#This Row],[Min Speed (m/s)]],"0.00")&amp;" - "&amp;TEXT(Table13[[#This Row],[Max Speed (m/s)]],"0.00"),"")</f>
        <v/>
      </c>
      <c r="W127" s="34" t="str">
        <f>CONCATENATE(Table13[[#This Row],[Rep First Name]]," ",Table13[[#This Row],[Rep Last Name]])</f>
        <v>Alex Davis</v>
      </c>
    </row>
    <row r="128" spans="1:23">
      <c r="A128" s="29">
        <v>127</v>
      </c>
      <c r="B128" s="30" t="s">
        <v>67</v>
      </c>
      <c r="C128" s="30" t="s">
        <v>24</v>
      </c>
      <c r="D128" s="30" t="s">
        <v>53</v>
      </c>
      <c r="E128" s="30" t="s">
        <v>16</v>
      </c>
      <c r="F128" s="30" t="s">
        <v>44</v>
      </c>
      <c r="G128" s="30" t="s">
        <v>28</v>
      </c>
      <c r="H128" s="30" t="s">
        <v>57</v>
      </c>
      <c r="I128" s="30" t="s">
        <v>86</v>
      </c>
      <c r="J128" s="31" t="s">
        <v>88</v>
      </c>
      <c r="K128" s="30">
        <v>137</v>
      </c>
      <c r="L128" s="32">
        <v>10</v>
      </c>
      <c r="M128" s="33" t="str">
        <f>_xlfn.TEXTBEFORE(Table13[[#This Row],[Shipping Address]], ",")</f>
        <v>123 Hauptstraße</v>
      </c>
      <c r="N128" s="33" t="str">
        <f>_xlfn.TEXTBEFORE(_xlfn.TEXTAFTER(Table13[[#This Row],[Shipping Address]], ", "), ",")</f>
        <v>Berlin</v>
      </c>
      <c r="O128" s="34" t="str">
        <f>_xlfn.TEXTAFTER(Table13[[#This Row],[Shipping Address]], ", ", 2)</f>
        <v>10115</v>
      </c>
      <c r="P128" s="35" t="e" vm="6">
        <v>#VALUE!</v>
      </c>
      <c r="Q128" s="35" t="s">
        <v>175</v>
      </c>
      <c r="R128" s="36">
        <v>144</v>
      </c>
      <c r="S128" s="37">
        <f>Table13[[#This Row],[Unit Price (USD)]]*Table13[[#This Row],[Units Sold]]*(100-Table13[[#This Row],[Discount (%)]])</f>
        <v>1775520</v>
      </c>
      <c r="T128" s="34">
        <f>IF(ISNUMBER(SEARCH("m/s",Table13[[#This Row],[Min Speed]])),--_xlfn.TEXTBEFORE(Table13[[#This Row],[Min Speed]]," "),IF(ISNUMBER(SEARCH("cycles/min",Table13[[#This Row],[Min Speed]])),--_xlfn.TEXTBEFORE(Table13[[#This Row],[Min Speed]]," ")/60,IF(ISNUMBER(SEARCH("cups/hour",Table13[[#This Row],[Min Speed]])),--_xlfn.TEXTBEFORE(Table13[[#This Row],[Min Speed]]," ")/3600,"")))</f>
        <v>1.3888888888888889E-3</v>
      </c>
      <c r="U128" s="34">
        <f>IF(ISNUMBER(SEARCH("m/s",Table13[[#This Row],[Max Speed]])),--_xlfn.TEXTBEFORE(Table13[[#This Row],[Max Speed]]," "),IF(ISNUMBER(SEARCH("cycles/min",Table13[[#This Row],[Max Speed]])),--_xlfn.TEXTBEFORE(Table13[[#This Row],[Max Speed]]," ")/60,IF(ISNUMBER(SEARCH("cups/hour",Table13[[#This Row],[Max Speed]])),--_xlfn.TEXTBEFORE(Table13[[#This Row],[Max Speed]]," ")/3600,"")))</f>
        <v>3</v>
      </c>
      <c r="V128" s="34" t="str">
        <f>IF(AND(Table13[[#This Row],[Min Speed (m/s)]]&lt;&gt;"",Table13[[#This Row],[Max Speed (m/s)]]&lt;&gt;""),TEXT(Table13[[#This Row],[Min Speed (m/s)]],"0.00")&amp;" - "&amp;TEXT(Table13[[#This Row],[Max Speed (m/s)]],"0.00"),"")</f>
        <v>0.00 - 3.00</v>
      </c>
      <c r="W128" s="34" t="str">
        <f>CONCATENATE(Table13[[#This Row],[Rep First Name]]," ",Table13[[#This Row],[Rep Last Name]])</f>
        <v>Morgan Smith</v>
      </c>
    </row>
    <row r="129" spans="1:23">
      <c r="A129" s="29">
        <v>128</v>
      </c>
      <c r="B129" s="30" t="s">
        <v>67</v>
      </c>
      <c r="C129" s="30" t="s">
        <v>24</v>
      </c>
      <c r="D129" s="30" t="s">
        <v>38</v>
      </c>
      <c r="E129" s="30" t="s">
        <v>43</v>
      </c>
      <c r="F129" s="30" t="s">
        <v>27</v>
      </c>
      <c r="G129" s="30"/>
      <c r="H129" s="38" t="s">
        <v>184</v>
      </c>
      <c r="I129" s="30" t="s">
        <v>86</v>
      </c>
      <c r="J129" s="31" t="s">
        <v>88</v>
      </c>
      <c r="K129" s="30">
        <v>113</v>
      </c>
      <c r="L129" s="32">
        <v>15</v>
      </c>
      <c r="M129" s="33" t="str">
        <f>_xlfn.TEXTBEFORE(Table13[[#This Row],[Shipping Address]], ",")</f>
        <v>123 Hauptstraße</v>
      </c>
      <c r="N129" s="33" t="str">
        <f>_xlfn.TEXTBEFORE(_xlfn.TEXTAFTER(Table13[[#This Row],[Shipping Address]], ", "), ",")</f>
        <v>Berlin</v>
      </c>
      <c r="O129" s="34" t="str">
        <f>_xlfn.TEXTAFTER(Table13[[#This Row],[Shipping Address]], ", ", 2)</f>
        <v>10115</v>
      </c>
      <c r="P129" s="35" t="e" vm="6">
        <v>#VALUE!</v>
      </c>
      <c r="Q129" s="35" t="s">
        <v>175</v>
      </c>
      <c r="R129" s="36">
        <v>193</v>
      </c>
      <c r="S129" s="37">
        <f>Table13[[#This Row],[Unit Price (USD)]]*Table13[[#This Row],[Units Sold]]*(100-Table13[[#This Row],[Discount (%)]])</f>
        <v>1853765</v>
      </c>
      <c r="T129" s="34">
        <f>IF(ISNUMBER(SEARCH("m/s",Table13[[#This Row],[Min Speed]])),--_xlfn.TEXTBEFORE(Table13[[#This Row],[Min Speed]]," "),IF(ISNUMBER(SEARCH("cycles/min",Table13[[#This Row],[Min Speed]])),--_xlfn.TEXTBEFORE(Table13[[#This Row],[Min Speed]]," ")/60,IF(ISNUMBER(SEARCH("cups/hour",Table13[[#This Row],[Min Speed]])),--_xlfn.TEXTBEFORE(Table13[[#This Row],[Min Speed]]," ")/3600,"")))</f>
        <v>3.3333333333333333E-2</v>
      </c>
      <c r="U129" s="34" t="str">
        <f>IF(ISNUMBER(SEARCH("m/s",Table13[[#This Row],[Max Speed]])),--_xlfn.TEXTBEFORE(Table13[[#This Row],[Max Speed]]," "),IF(ISNUMBER(SEARCH("cycles/min",Table13[[#This Row],[Max Speed]])),--_xlfn.TEXTBEFORE(Table13[[#This Row],[Max Speed]]," ")/60,IF(ISNUMBER(SEARCH("cups/hour",Table13[[#This Row],[Max Speed]])),--_xlfn.TEXTBEFORE(Table13[[#This Row],[Max Speed]]," ")/3600,"")))</f>
        <v/>
      </c>
      <c r="V129" s="34" t="str">
        <f>IF(AND(Table13[[#This Row],[Min Speed (m/s)]]&lt;&gt;"",Table13[[#This Row],[Max Speed (m/s)]]&lt;&gt;""),TEXT(Table13[[#This Row],[Min Speed (m/s)]],"0.00")&amp;" - "&amp;TEXT(Table13[[#This Row],[Max Speed (m/s)]],"0.00"),"")</f>
        <v/>
      </c>
      <c r="W129" s="34" t="str">
        <f>CONCATENATE(Table13[[#This Row],[Rep First Name]]," ",Table13[[#This Row],[Rep Last Name]])</f>
        <v>Morgan Smith</v>
      </c>
    </row>
    <row r="130" spans="1:23">
      <c r="A130" s="29">
        <v>129</v>
      </c>
      <c r="B130" s="30" t="s">
        <v>29</v>
      </c>
      <c r="C130" s="30" t="s">
        <v>14</v>
      </c>
      <c r="D130" s="30" t="s">
        <v>38</v>
      </c>
      <c r="E130" s="30" t="s">
        <v>26</v>
      </c>
      <c r="F130" s="30" t="s">
        <v>27</v>
      </c>
      <c r="G130" s="30"/>
      <c r="H130" s="30" t="s">
        <v>57</v>
      </c>
      <c r="I130" s="30" t="s">
        <v>89</v>
      </c>
      <c r="J130" s="31" t="s">
        <v>90</v>
      </c>
      <c r="K130" s="30">
        <v>225</v>
      </c>
      <c r="L130" s="32">
        <v>10</v>
      </c>
      <c r="M130" s="33" t="str">
        <f>_xlfn.TEXTBEFORE(Table13[[#This Row],[Shipping Address]], ",")</f>
        <v>456 Bahnhofstraße</v>
      </c>
      <c r="N130" s="33" t="str">
        <f>_xlfn.TEXTBEFORE(_xlfn.TEXTAFTER(Table13[[#This Row],[Shipping Address]], ", "), ",")</f>
        <v>Frankfurt</v>
      </c>
      <c r="O130" s="34" t="str">
        <f>_xlfn.TEXTAFTER(Table13[[#This Row],[Shipping Address]], ", ", 2)</f>
        <v>60329</v>
      </c>
      <c r="P130" s="35" t="e" vm="6">
        <v>#VALUE!</v>
      </c>
      <c r="Q130" s="35" t="s">
        <v>175</v>
      </c>
      <c r="R130" s="36">
        <v>193</v>
      </c>
      <c r="S130" s="37">
        <f>Table13[[#This Row],[Unit Price (USD)]]*Table13[[#This Row],[Units Sold]]*(100-Table13[[#This Row],[Discount (%)]])</f>
        <v>3908250</v>
      </c>
      <c r="T130" s="34">
        <f>IF(ISNUMBER(SEARCH("m/s",Table13[[#This Row],[Min Speed]])),--_xlfn.TEXTBEFORE(Table13[[#This Row],[Min Speed]]," "),IF(ISNUMBER(SEARCH("cycles/min",Table13[[#This Row],[Min Speed]])),--_xlfn.TEXTBEFORE(Table13[[#This Row],[Min Speed]]," ")/60,IF(ISNUMBER(SEARCH("cups/hour",Table13[[#This Row],[Min Speed]])),--_xlfn.TEXTBEFORE(Table13[[#This Row],[Min Speed]]," ")/3600,"")))</f>
        <v>3.3333333333333333E-2</v>
      </c>
      <c r="U130" s="34" t="str">
        <f>IF(ISNUMBER(SEARCH("m/s",Table13[[#This Row],[Max Speed]])),--_xlfn.TEXTBEFORE(Table13[[#This Row],[Max Speed]]," "),IF(ISNUMBER(SEARCH("cycles/min",Table13[[#This Row],[Max Speed]])),--_xlfn.TEXTBEFORE(Table13[[#This Row],[Max Speed]]," ")/60,IF(ISNUMBER(SEARCH("cups/hour",Table13[[#This Row],[Max Speed]])),--_xlfn.TEXTBEFORE(Table13[[#This Row],[Max Speed]]," ")/3600,"")))</f>
        <v/>
      </c>
      <c r="V130" s="34" t="str">
        <f>IF(AND(Table13[[#This Row],[Min Speed (m/s)]]&lt;&gt;"",Table13[[#This Row],[Max Speed (m/s)]]&lt;&gt;""),TEXT(Table13[[#This Row],[Min Speed (m/s)]],"0.00")&amp;" - "&amp;TEXT(Table13[[#This Row],[Max Speed (m/s)]],"0.00"),"")</f>
        <v/>
      </c>
      <c r="W130" s="34" t="str">
        <f>CONCATENATE(Table13[[#This Row],[Rep First Name]]," ",Table13[[#This Row],[Rep Last Name]])</f>
        <v>Alex Davis</v>
      </c>
    </row>
    <row r="131" spans="1:23">
      <c r="A131" s="29">
        <v>130</v>
      </c>
      <c r="B131" s="30" t="s">
        <v>23</v>
      </c>
      <c r="C131" s="30" t="s">
        <v>24</v>
      </c>
      <c r="D131" s="30" t="s">
        <v>46</v>
      </c>
      <c r="E131" s="30" t="s">
        <v>39</v>
      </c>
      <c r="F131" s="30" t="s">
        <v>44</v>
      </c>
      <c r="G131" s="30" t="s">
        <v>28</v>
      </c>
      <c r="H131" s="30" t="s">
        <v>19</v>
      </c>
      <c r="I131" s="30" t="s">
        <v>91</v>
      </c>
      <c r="J131" s="31" t="s">
        <v>92</v>
      </c>
      <c r="K131" s="30">
        <v>39</v>
      </c>
      <c r="L131" s="32">
        <v>10</v>
      </c>
      <c r="M131" s="33" t="str">
        <f>_xlfn.TEXTBEFORE(Table13[[#This Row],[Shipping Address]], ",")</f>
        <v>789 Lindenweg</v>
      </c>
      <c r="N131" s="33" t="str">
        <f>_xlfn.TEXTBEFORE(_xlfn.TEXTAFTER(Table13[[#This Row],[Shipping Address]], ", "), ",")</f>
        <v>Munich</v>
      </c>
      <c r="O131" s="34" t="str">
        <f>_xlfn.TEXTAFTER(Table13[[#This Row],[Shipping Address]], ", ", 2)</f>
        <v>10179</v>
      </c>
      <c r="P131" s="35" t="e" vm="6">
        <v>#VALUE!</v>
      </c>
      <c r="Q131" s="35" t="s">
        <v>175</v>
      </c>
      <c r="R131" s="36">
        <v>240</v>
      </c>
      <c r="S131" s="37">
        <f>Table13[[#This Row],[Unit Price (USD)]]*Table13[[#This Row],[Units Sold]]*(100-Table13[[#This Row],[Discount (%)]])</f>
        <v>842400</v>
      </c>
      <c r="T131" s="34">
        <f>IF(ISNUMBER(SEARCH("m/s",Table13[[#This Row],[Min Speed]])),--_xlfn.TEXTBEFORE(Table13[[#This Row],[Min Speed]]," "),IF(ISNUMBER(SEARCH("cycles/min",Table13[[#This Row],[Min Speed]])),--_xlfn.TEXTBEFORE(Table13[[#This Row],[Min Speed]]," ")/60,IF(ISNUMBER(SEARCH("cups/hour",Table13[[#This Row],[Min Speed]])),--_xlfn.TEXTBEFORE(Table13[[#This Row],[Min Speed]]," ")/3600,"")))</f>
        <v>1.3888888888888889E-3</v>
      </c>
      <c r="U131" s="34">
        <f>IF(ISNUMBER(SEARCH("m/s",Table13[[#This Row],[Max Speed]])),--_xlfn.TEXTBEFORE(Table13[[#This Row],[Max Speed]]," "),IF(ISNUMBER(SEARCH("cycles/min",Table13[[#This Row],[Max Speed]])),--_xlfn.TEXTBEFORE(Table13[[#This Row],[Max Speed]]," ")/60,IF(ISNUMBER(SEARCH("cups/hour",Table13[[#This Row],[Max Speed]])),--_xlfn.TEXTBEFORE(Table13[[#This Row],[Max Speed]]," ")/3600,"")))</f>
        <v>3</v>
      </c>
      <c r="V131" s="34" t="str">
        <f>IF(AND(Table13[[#This Row],[Min Speed (m/s)]]&lt;&gt;"",Table13[[#This Row],[Max Speed (m/s)]]&lt;&gt;""),TEXT(Table13[[#This Row],[Min Speed (m/s)]],"0.00")&amp;" - "&amp;TEXT(Table13[[#This Row],[Max Speed (m/s)]],"0.00"),"")</f>
        <v>0.00 - 3.00</v>
      </c>
      <c r="W131" s="34" t="str">
        <f>CONCATENATE(Table13[[#This Row],[Rep First Name]]," ",Table13[[#This Row],[Rep Last Name]])</f>
        <v>Taylor Smith</v>
      </c>
    </row>
    <row r="132" spans="1:23">
      <c r="A132" s="29">
        <v>131</v>
      </c>
      <c r="B132" s="30" t="s">
        <v>23</v>
      </c>
      <c r="C132" s="30" t="s">
        <v>56</v>
      </c>
      <c r="D132" s="30" t="s">
        <v>38</v>
      </c>
      <c r="E132" s="30" t="s">
        <v>26</v>
      </c>
      <c r="F132" s="30" t="s">
        <v>44</v>
      </c>
      <c r="G132" s="30" t="s">
        <v>47</v>
      </c>
      <c r="H132" s="30" t="s">
        <v>57</v>
      </c>
      <c r="I132" s="30" t="s">
        <v>93</v>
      </c>
      <c r="J132" s="31" t="s">
        <v>94</v>
      </c>
      <c r="K132" s="30">
        <v>201</v>
      </c>
      <c r="L132" s="32">
        <v>15</v>
      </c>
      <c r="M132" s="33" t="str">
        <f>_xlfn.TEXTBEFORE(Table13[[#This Row],[Shipping Address]], ",")</f>
        <v>321 Gartenstraße</v>
      </c>
      <c r="N132" s="33" t="str">
        <f>_xlfn.TEXTBEFORE(_xlfn.TEXTAFTER(Table13[[#This Row],[Shipping Address]], ", "), ",")</f>
        <v>Dresden</v>
      </c>
      <c r="O132" s="34" t="str">
        <f>_xlfn.TEXTAFTER(Table13[[#This Row],[Shipping Address]], ", ", 2)</f>
        <v>01067</v>
      </c>
      <c r="P132" s="35" t="e" vm="6">
        <v>#VALUE!</v>
      </c>
      <c r="Q132" s="35" t="s">
        <v>175</v>
      </c>
      <c r="R132" s="36">
        <v>290</v>
      </c>
      <c r="S132" s="37">
        <f>Table13[[#This Row],[Unit Price (USD)]]*Table13[[#This Row],[Units Sold]]*(100-Table13[[#This Row],[Discount (%)]])</f>
        <v>4954650</v>
      </c>
      <c r="T132" s="34">
        <f>IF(ISNUMBER(SEARCH("m/s",Table13[[#This Row],[Min Speed]])),--_xlfn.TEXTBEFORE(Table13[[#This Row],[Min Speed]]," "),IF(ISNUMBER(SEARCH("cycles/min",Table13[[#This Row],[Min Speed]])),--_xlfn.TEXTBEFORE(Table13[[#This Row],[Min Speed]]," ")/60,IF(ISNUMBER(SEARCH("cups/hour",Table13[[#This Row],[Min Speed]])),--_xlfn.TEXTBEFORE(Table13[[#This Row],[Min Speed]]," ")/3600,"")))</f>
        <v>1.3888888888888889E-3</v>
      </c>
      <c r="U132" s="34">
        <f>IF(ISNUMBER(SEARCH("m/s",Table13[[#This Row],[Max Speed]])),--_xlfn.TEXTBEFORE(Table13[[#This Row],[Max Speed]]," "),IF(ISNUMBER(SEARCH("cycles/min",Table13[[#This Row],[Max Speed]])),--_xlfn.TEXTBEFORE(Table13[[#This Row],[Max Speed]]," ")/60,IF(ISNUMBER(SEARCH("cups/hour",Table13[[#This Row],[Max Speed]])),--_xlfn.TEXTBEFORE(Table13[[#This Row],[Max Speed]]," ")/3600,"")))</f>
        <v>8.3333333333333329E-2</v>
      </c>
      <c r="V132" s="34" t="str">
        <f>IF(AND(Table13[[#This Row],[Min Speed (m/s)]]&lt;&gt;"",Table13[[#This Row],[Max Speed (m/s)]]&lt;&gt;""),TEXT(Table13[[#This Row],[Min Speed (m/s)]],"0.00")&amp;" - "&amp;TEXT(Table13[[#This Row],[Max Speed (m/s)]],"0.00"),"")</f>
        <v>0.00 - 0.08</v>
      </c>
      <c r="W132" s="34" t="str">
        <f>CONCATENATE(Table13[[#This Row],[Rep First Name]]," ",Table13[[#This Row],[Rep Last Name]])</f>
        <v>Taylor Johnson</v>
      </c>
    </row>
    <row r="133" spans="1:23">
      <c r="A133" s="29">
        <v>132</v>
      </c>
      <c r="B133" s="30" t="s">
        <v>29</v>
      </c>
      <c r="C133" s="30" t="s">
        <v>37</v>
      </c>
      <c r="D133" s="30" t="s">
        <v>15</v>
      </c>
      <c r="E133" s="30" t="s">
        <v>39</v>
      </c>
      <c r="F133" s="30" t="s">
        <v>27</v>
      </c>
      <c r="G133" s="30"/>
      <c r="H133" s="38" t="s">
        <v>184</v>
      </c>
      <c r="I133" s="30" t="s">
        <v>95</v>
      </c>
      <c r="J133" s="31" t="s">
        <v>88</v>
      </c>
      <c r="K133" s="30">
        <v>257</v>
      </c>
      <c r="L133" s="32">
        <v>10</v>
      </c>
      <c r="M133" s="33" t="str">
        <f>_xlfn.TEXTBEFORE(Table13[[#This Row],[Shipping Address]], ",")</f>
        <v>123 Rue de la Paix</v>
      </c>
      <c r="N133" s="33" t="str">
        <f>_xlfn.TEXTBEFORE(_xlfn.TEXTAFTER(Table13[[#This Row],[Shipping Address]], ", "), ",")</f>
        <v>Paris</v>
      </c>
      <c r="O133" s="34" t="str">
        <f>_xlfn.TEXTAFTER(Table13[[#This Row],[Shipping Address]], ", ", 2)</f>
        <v>75002</v>
      </c>
      <c r="P133" s="35" t="e" vm="7">
        <v>#VALUE!</v>
      </c>
      <c r="Q133" s="35" t="s">
        <v>175</v>
      </c>
      <c r="R133" s="36">
        <v>144</v>
      </c>
      <c r="S133" s="37">
        <f>Table13[[#This Row],[Unit Price (USD)]]*Table13[[#This Row],[Units Sold]]*(100-Table13[[#This Row],[Discount (%)]])</f>
        <v>3330720</v>
      </c>
      <c r="T133" s="34">
        <f>IF(ISNUMBER(SEARCH("m/s",Table13[[#This Row],[Min Speed]])),--_xlfn.TEXTBEFORE(Table13[[#This Row],[Min Speed]]," "),IF(ISNUMBER(SEARCH("cycles/min",Table13[[#This Row],[Min Speed]])),--_xlfn.TEXTBEFORE(Table13[[#This Row],[Min Speed]]," ")/60,IF(ISNUMBER(SEARCH("cups/hour",Table13[[#This Row],[Min Speed]])),--_xlfn.TEXTBEFORE(Table13[[#This Row],[Min Speed]]," ")/3600,"")))</f>
        <v>3.3333333333333333E-2</v>
      </c>
      <c r="U133" s="34" t="str">
        <f>IF(ISNUMBER(SEARCH("m/s",Table13[[#This Row],[Max Speed]])),--_xlfn.TEXTBEFORE(Table13[[#This Row],[Max Speed]]," "),IF(ISNUMBER(SEARCH("cycles/min",Table13[[#This Row],[Max Speed]])),--_xlfn.TEXTBEFORE(Table13[[#This Row],[Max Speed]]," ")/60,IF(ISNUMBER(SEARCH("cups/hour",Table13[[#This Row],[Max Speed]])),--_xlfn.TEXTBEFORE(Table13[[#This Row],[Max Speed]]," ")/3600,"")))</f>
        <v/>
      </c>
      <c r="V133" s="34" t="str">
        <f>IF(AND(Table13[[#This Row],[Min Speed (m/s)]]&lt;&gt;"",Table13[[#This Row],[Max Speed (m/s)]]&lt;&gt;""),TEXT(Table13[[#This Row],[Min Speed (m/s)]],"0.00")&amp;" - "&amp;TEXT(Table13[[#This Row],[Max Speed (m/s)]],"0.00"),"")</f>
        <v/>
      </c>
      <c r="W133" s="34" t="str">
        <f>CONCATENATE(Table13[[#This Row],[Rep First Name]]," ",Table13[[#This Row],[Rep Last Name]])</f>
        <v>Alex Lee</v>
      </c>
    </row>
    <row r="134" spans="1:23">
      <c r="A134" s="29">
        <v>133</v>
      </c>
      <c r="B134" s="30" t="s">
        <v>13</v>
      </c>
      <c r="C134" s="30" t="s">
        <v>24</v>
      </c>
      <c r="D134" s="30" t="s">
        <v>25</v>
      </c>
      <c r="E134" s="30" t="s">
        <v>39</v>
      </c>
      <c r="F134" s="30" t="s">
        <v>44</v>
      </c>
      <c r="G134" s="30" t="s">
        <v>18</v>
      </c>
      <c r="H134" s="30" t="s">
        <v>57</v>
      </c>
      <c r="I134" s="30" t="s">
        <v>97</v>
      </c>
      <c r="J134" s="31" t="s">
        <v>90</v>
      </c>
      <c r="K134" s="30">
        <v>202</v>
      </c>
      <c r="L134" s="32">
        <v>15</v>
      </c>
      <c r="M134" s="33" t="str">
        <f>_xlfn.TEXTBEFORE(Table13[[#This Row],[Shipping Address]], ",")</f>
        <v>456 Boulevard Saint-Germain</v>
      </c>
      <c r="N134" s="33" t="str">
        <f>_xlfn.TEXTBEFORE(_xlfn.TEXTAFTER(Table13[[#This Row],[Shipping Address]], ", "), ",")</f>
        <v>Lyon</v>
      </c>
      <c r="O134" s="34" t="str">
        <f>_xlfn.TEXTAFTER(Table13[[#This Row],[Shipping Address]], ", ", 2)</f>
        <v>75006</v>
      </c>
      <c r="P134" s="35" t="e" vm="7">
        <v>#VALUE!</v>
      </c>
      <c r="Q134" s="35" t="s">
        <v>175</v>
      </c>
      <c r="R134" s="36">
        <v>193</v>
      </c>
      <c r="S134" s="37">
        <f>Table13[[#This Row],[Unit Price (USD)]]*Table13[[#This Row],[Units Sold]]*(100-Table13[[#This Row],[Discount (%)]])</f>
        <v>3313810</v>
      </c>
      <c r="T134" s="34">
        <f>IF(ISNUMBER(SEARCH("m/s",Table13[[#This Row],[Min Speed]])),--_xlfn.TEXTBEFORE(Table13[[#This Row],[Min Speed]]," "),IF(ISNUMBER(SEARCH("cycles/min",Table13[[#This Row],[Min Speed]])),--_xlfn.TEXTBEFORE(Table13[[#This Row],[Min Speed]]," ")/60,IF(ISNUMBER(SEARCH("cups/hour",Table13[[#This Row],[Min Speed]])),--_xlfn.TEXTBEFORE(Table13[[#This Row],[Min Speed]]," ")/3600,"")))</f>
        <v>1.3888888888888889E-3</v>
      </c>
      <c r="U134" s="34">
        <f>IF(ISNUMBER(SEARCH("m/s",Table13[[#This Row],[Max Speed]])),--_xlfn.TEXTBEFORE(Table13[[#This Row],[Max Speed]]," "),IF(ISNUMBER(SEARCH("cycles/min",Table13[[#This Row],[Max Speed]])),--_xlfn.TEXTBEFORE(Table13[[#This Row],[Max Speed]]," ")/60,IF(ISNUMBER(SEARCH("cups/hour",Table13[[#This Row],[Max Speed]])),--_xlfn.TEXTBEFORE(Table13[[#This Row],[Max Speed]]," ")/3600,"")))</f>
        <v>4.1666666666666666E-3</v>
      </c>
      <c r="V134" s="34" t="str">
        <f>IF(AND(Table13[[#This Row],[Min Speed (m/s)]]&lt;&gt;"",Table13[[#This Row],[Max Speed (m/s)]]&lt;&gt;""),TEXT(Table13[[#This Row],[Min Speed (m/s)]],"0.00")&amp;" - "&amp;TEXT(Table13[[#This Row],[Max Speed (m/s)]],"0.00"),"")</f>
        <v>0.00 - 0.00</v>
      </c>
      <c r="W134" s="34" t="str">
        <f>CONCATENATE(Table13[[#This Row],[Rep First Name]]," ",Table13[[#This Row],[Rep Last Name]])</f>
        <v>Jamie Smith</v>
      </c>
    </row>
    <row r="135" spans="1:23">
      <c r="A135" s="29">
        <v>134</v>
      </c>
      <c r="B135" s="30" t="s">
        <v>29</v>
      </c>
      <c r="C135" s="30" t="s">
        <v>24</v>
      </c>
      <c r="D135" s="30" t="s">
        <v>53</v>
      </c>
      <c r="E135" s="30" t="s">
        <v>39</v>
      </c>
      <c r="F135" s="30"/>
      <c r="G135" s="30" t="s">
        <v>28</v>
      </c>
      <c r="H135" s="30" t="s">
        <v>19</v>
      </c>
      <c r="I135" s="30" t="s">
        <v>98</v>
      </c>
      <c r="J135" s="31" t="s">
        <v>92</v>
      </c>
      <c r="K135" s="30">
        <v>33</v>
      </c>
      <c r="L135" s="32">
        <v>10</v>
      </c>
      <c r="M135" s="33" t="str">
        <f>_xlfn.TEXTBEFORE(Table13[[#This Row],[Shipping Address]], ",")</f>
        <v>789 Avenue des Champs-Élysées</v>
      </c>
      <c r="N135" s="33" t="str">
        <f>_xlfn.TEXTBEFORE(_xlfn.TEXTAFTER(Table13[[#This Row],[Shipping Address]], ", "), ",")</f>
        <v>Marseille</v>
      </c>
      <c r="O135" s="34" t="str">
        <f>_xlfn.TEXTAFTER(Table13[[#This Row],[Shipping Address]], ", ", 2)</f>
        <v>75008</v>
      </c>
      <c r="P135" s="35" t="e" vm="7">
        <v>#VALUE!</v>
      </c>
      <c r="Q135" s="35" t="s">
        <v>175</v>
      </c>
      <c r="R135" s="36">
        <v>240</v>
      </c>
      <c r="S135" s="37">
        <f>Table13[[#This Row],[Unit Price (USD)]]*Table13[[#This Row],[Units Sold]]*(100-Table13[[#This Row],[Discount (%)]])</f>
        <v>712800</v>
      </c>
      <c r="T135" s="34" t="str">
        <f>IF(ISNUMBER(SEARCH("m/s",Table13[[#This Row],[Min Speed]])),--_xlfn.TEXTBEFORE(Table13[[#This Row],[Min Speed]]," "),IF(ISNUMBER(SEARCH("cycles/min",Table13[[#This Row],[Min Speed]])),--_xlfn.TEXTBEFORE(Table13[[#This Row],[Min Speed]]," ")/60,IF(ISNUMBER(SEARCH("cups/hour",Table13[[#This Row],[Min Speed]])),--_xlfn.TEXTBEFORE(Table13[[#This Row],[Min Speed]]," ")/3600,"")))</f>
        <v/>
      </c>
      <c r="U135" s="34">
        <f>IF(ISNUMBER(SEARCH("m/s",Table13[[#This Row],[Max Speed]])),--_xlfn.TEXTBEFORE(Table13[[#This Row],[Max Speed]]," "),IF(ISNUMBER(SEARCH("cycles/min",Table13[[#This Row],[Max Speed]])),--_xlfn.TEXTBEFORE(Table13[[#This Row],[Max Speed]]," ")/60,IF(ISNUMBER(SEARCH("cups/hour",Table13[[#This Row],[Max Speed]])),--_xlfn.TEXTBEFORE(Table13[[#This Row],[Max Speed]]," ")/3600,"")))</f>
        <v>3</v>
      </c>
      <c r="V135" s="34" t="str">
        <f>IF(AND(Table13[[#This Row],[Min Speed (m/s)]]&lt;&gt;"",Table13[[#This Row],[Max Speed (m/s)]]&lt;&gt;""),TEXT(Table13[[#This Row],[Min Speed (m/s)]],"0.00")&amp;" - "&amp;TEXT(Table13[[#This Row],[Max Speed (m/s)]],"0.00"),"")</f>
        <v/>
      </c>
      <c r="W135" s="34" t="str">
        <f>CONCATENATE(Table13[[#This Row],[Rep First Name]]," ",Table13[[#This Row],[Rep Last Name]])</f>
        <v>Alex Smith</v>
      </c>
    </row>
    <row r="136" spans="1:23">
      <c r="A136" s="29">
        <v>135</v>
      </c>
      <c r="B136" s="30" t="s">
        <v>23</v>
      </c>
      <c r="C136" s="30" t="s">
        <v>14</v>
      </c>
      <c r="D136" s="30" t="s">
        <v>46</v>
      </c>
      <c r="E136" s="30" t="s">
        <v>26</v>
      </c>
      <c r="F136" s="30" t="s">
        <v>27</v>
      </c>
      <c r="G136" s="30"/>
      <c r="H136" s="38" t="s">
        <v>184</v>
      </c>
      <c r="I136" s="30" t="s">
        <v>99</v>
      </c>
      <c r="J136" s="31" t="s">
        <v>94</v>
      </c>
      <c r="K136" s="30">
        <v>14</v>
      </c>
      <c r="L136" s="32">
        <v>5</v>
      </c>
      <c r="M136" s="33" t="str">
        <f>_xlfn.TEXTBEFORE(Table13[[#This Row],[Shipping Address]], ",")</f>
        <v>321 Rue du Faubourg</v>
      </c>
      <c r="N136" s="33" t="str">
        <f>_xlfn.TEXTBEFORE(_xlfn.TEXTAFTER(Table13[[#This Row],[Shipping Address]], ", "), ",")</f>
        <v>Toulouse</v>
      </c>
      <c r="O136" s="34" t="str">
        <f>_xlfn.TEXTAFTER(Table13[[#This Row],[Shipping Address]], ", ", 2)</f>
        <v>75010</v>
      </c>
      <c r="P136" s="35" t="e" vm="7">
        <v>#VALUE!</v>
      </c>
      <c r="Q136" s="35" t="s">
        <v>175</v>
      </c>
      <c r="R136" s="36">
        <v>290</v>
      </c>
      <c r="S136" s="37">
        <f>Table13[[#This Row],[Unit Price (USD)]]*Table13[[#This Row],[Units Sold]]*(100-Table13[[#This Row],[Discount (%)]])</f>
        <v>385700</v>
      </c>
      <c r="T136" s="34">
        <f>IF(ISNUMBER(SEARCH("m/s",Table13[[#This Row],[Min Speed]])),--_xlfn.TEXTBEFORE(Table13[[#This Row],[Min Speed]]," "),IF(ISNUMBER(SEARCH("cycles/min",Table13[[#This Row],[Min Speed]])),--_xlfn.TEXTBEFORE(Table13[[#This Row],[Min Speed]]," ")/60,IF(ISNUMBER(SEARCH("cups/hour",Table13[[#This Row],[Min Speed]])),--_xlfn.TEXTBEFORE(Table13[[#This Row],[Min Speed]]," ")/3600,"")))</f>
        <v>3.3333333333333333E-2</v>
      </c>
      <c r="U136" s="34" t="str">
        <f>IF(ISNUMBER(SEARCH("m/s",Table13[[#This Row],[Max Speed]])),--_xlfn.TEXTBEFORE(Table13[[#This Row],[Max Speed]]," "),IF(ISNUMBER(SEARCH("cycles/min",Table13[[#This Row],[Max Speed]])),--_xlfn.TEXTBEFORE(Table13[[#This Row],[Max Speed]]," ")/60,IF(ISNUMBER(SEARCH("cups/hour",Table13[[#This Row],[Max Speed]])),--_xlfn.TEXTBEFORE(Table13[[#This Row],[Max Speed]]," ")/3600,"")))</f>
        <v/>
      </c>
      <c r="V136" s="34" t="str">
        <f>IF(AND(Table13[[#This Row],[Min Speed (m/s)]]&lt;&gt;"",Table13[[#This Row],[Max Speed (m/s)]]&lt;&gt;""),TEXT(Table13[[#This Row],[Min Speed (m/s)]],"0.00")&amp;" - "&amp;TEXT(Table13[[#This Row],[Max Speed (m/s)]],"0.00"),"")</f>
        <v/>
      </c>
      <c r="W136" s="34" t="str">
        <f>CONCATENATE(Table13[[#This Row],[Rep First Name]]," ",Table13[[#This Row],[Rep Last Name]])</f>
        <v>Taylor Davis</v>
      </c>
    </row>
    <row r="137" spans="1:23">
      <c r="A137" s="29">
        <v>136</v>
      </c>
      <c r="B137" s="30" t="s">
        <v>29</v>
      </c>
      <c r="C137" s="30" t="s">
        <v>37</v>
      </c>
      <c r="D137" s="30" t="s">
        <v>53</v>
      </c>
      <c r="E137" s="30" t="s">
        <v>39</v>
      </c>
      <c r="F137" s="30" t="s">
        <v>44</v>
      </c>
      <c r="G137" s="30"/>
      <c r="H137" s="38" t="s">
        <v>184</v>
      </c>
      <c r="I137" s="30" t="s">
        <v>99</v>
      </c>
      <c r="J137" s="31" t="s">
        <v>94</v>
      </c>
      <c r="K137" s="30">
        <v>1</v>
      </c>
      <c r="L137" s="32">
        <v>10</v>
      </c>
      <c r="M137" s="33" t="str">
        <f>_xlfn.TEXTBEFORE(Table13[[#This Row],[Shipping Address]], ",")</f>
        <v>321 Rue du Faubourg</v>
      </c>
      <c r="N137" s="33" t="str">
        <f>_xlfn.TEXTBEFORE(_xlfn.TEXTAFTER(Table13[[#This Row],[Shipping Address]], ", "), ",")</f>
        <v>Toulouse</v>
      </c>
      <c r="O137" s="34" t="str">
        <f>_xlfn.TEXTAFTER(Table13[[#This Row],[Shipping Address]], ", ", 2)</f>
        <v>75010</v>
      </c>
      <c r="P137" s="35" t="e" vm="7">
        <v>#VALUE!</v>
      </c>
      <c r="Q137" s="35" t="s">
        <v>175</v>
      </c>
      <c r="R137" s="36">
        <v>290</v>
      </c>
      <c r="S137" s="37">
        <f>Table13[[#This Row],[Unit Price (USD)]]*Table13[[#This Row],[Units Sold]]*(100-Table13[[#This Row],[Discount (%)]])</f>
        <v>26100</v>
      </c>
      <c r="T137" s="34">
        <f>IF(ISNUMBER(SEARCH("m/s",Table13[[#This Row],[Min Speed]])),--_xlfn.TEXTBEFORE(Table13[[#This Row],[Min Speed]]," "),IF(ISNUMBER(SEARCH("cycles/min",Table13[[#This Row],[Min Speed]])),--_xlfn.TEXTBEFORE(Table13[[#This Row],[Min Speed]]," ")/60,IF(ISNUMBER(SEARCH("cups/hour",Table13[[#This Row],[Min Speed]])),--_xlfn.TEXTBEFORE(Table13[[#This Row],[Min Speed]]," ")/3600,"")))</f>
        <v>1.3888888888888889E-3</v>
      </c>
      <c r="U137" s="34" t="str">
        <f>IF(ISNUMBER(SEARCH("m/s",Table13[[#This Row],[Max Speed]])),--_xlfn.TEXTBEFORE(Table13[[#This Row],[Max Speed]]," "),IF(ISNUMBER(SEARCH("cycles/min",Table13[[#This Row],[Max Speed]])),--_xlfn.TEXTBEFORE(Table13[[#This Row],[Max Speed]]," ")/60,IF(ISNUMBER(SEARCH("cups/hour",Table13[[#This Row],[Max Speed]])),--_xlfn.TEXTBEFORE(Table13[[#This Row],[Max Speed]]," ")/3600,"")))</f>
        <v/>
      </c>
      <c r="V137" s="34" t="str">
        <f>IF(AND(Table13[[#This Row],[Min Speed (m/s)]]&lt;&gt;"",Table13[[#This Row],[Max Speed (m/s)]]&lt;&gt;""),TEXT(Table13[[#This Row],[Min Speed (m/s)]],"0.00")&amp;" - "&amp;TEXT(Table13[[#This Row],[Max Speed (m/s)]],"0.00"),"")</f>
        <v/>
      </c>
      <c r="W137" s="34" t="str">
        <f>CONCATENATE(Table13[[#This Row],[Rep First Name]]," ",Table13[[#This Row],[Rep Last Name]])</f>
        <v>Alex Lee</v>
      </c>
    </row>
    <row r="138" spans="1:23">
      <c r="A138" s="29">
        <v>137</v>
      </c>
      <c r="B138" s="30" t="s">
        <v>13</v>
      </c>
      <c r="C138" s="30" t="s">
        <v>37</v>
      </c>
      <c r="D138" s="30" t="s">
        <v>53</v>
      </c>
      <c r="E138" s="30" t="s">
        <v>26</v>
      </c>
      <c r="F138" s="30" t="s">
        <v>17</v>
      </c>
      <c r="G138" s="30" t="s">
        <v>47</v>
      </c>
      <c r="H138" s="38" t="s">
        <v>184</v>
      </c>
      <c r="I138" s="30" t="s">
        <v>100</v>
      </c>
      <c r="J138" s="31" t="s">
        <v>102</v>
      </c>
      <c r="K138" s="30">
        <v>58</v>
      </c>
      <c r="L138" s="32">
        <v>15</v>
      </c>
      <c r="M138" s="33" t="str">
        <f>_xlfn.TEXTBEFORE(Table13[[#This Row],[Shipping Address]], ",")</f>
        <v>123 Chang'an Avenue</v>
      </c>
      <c r="N138" s="33" t="str">
        <f>_xlfn.TEXTBEFORE(_xlfn.TEXTAFTER(Table13[[#This Row],[Shipping Address]], ", "), ",")</f>
        <v>Beijing</v>
      </c>
      <c r="O138" s="34" t="str">
        <f>_xlfn.TEXTAFTER(Table13[[#This Row],[Shipping Address]], ", ", 2)</f>
        <v>100001</v>
      </c>
      <c r="P138" s="35" t="e" vm="8">
        <v>#VALUE!</v>
      </c>
      <c r="Q138" s="35" t="s">
        <v>176</v>
      </c>
      <c r="R138" s="36">
        <v>148</v>
      </c>
      <c r="S138" s="37">
        <f>Table13[[#This Row],[Unit Price (USD)]]*Table13[[#This Row],[Units Sold]]*(100-Table13[[#This Row],[Discount (%)]])</f>
        <v>729640</v>
      </c>
      <c r="T138" s="34">
        <f>IF(ISNUMBER(SEARCH("m/s",Table13[[#This Row],[Min Speed]])),--_xlfn.TEXTBEFORE(Table13[[#This Row],[Min Speed]]," "),IF(ISNUMBER(SEARCH("cycles/min",Table13[[#This Row],[Min Speed]])),--_xlfn.TEXTBEFORE(Table13[[#This Row],[Min Speed]]," ")/60,IF(ISNUMBER(SEARCH("cups/hour",Table13[[#This Row],[Min Speed]])),--_xlfn.TEXTBEFORE(Table13[[#This Row],[Min Speed]]," ")/3600,"")))</f>
        <v>1</v>
      </c>
      <c r="U138" s="34">
        <f>IF(ISNUMBER(SEARCH("m/s",Table13[[#This Row],[Max Speed]])),--_xlfn.TEXTBEFORE(Table13[[#This Row],[Max Speed]]," "),IF(ISNUMBER(SEARCH("cycles/min",Table13[[#This Row],[Max Speed]])),--_xlfn.TEXTBEFORE(Table13[[#This Row],[Max Speed]]," ")/60,IF(ISNUMBER(SEARCH("cups/hour",Table13[[#This Row],[Max Speed]])),--_xlfn.TEXTBEFORE(Table13[[#This Row],[Max Speed]]," ")/3600,"")))</f>
        <v>8.3333333333333329E-2</v>
      </c>
      <c r="V138" s="34" t="str">
        <f>IF(AND(Table13[[#This Row],[Min Speed (m/s)]]&lt;&gt;"",Table13[[#This Row],[Max Speed (m/s)]]&lt;&gt;""),TEXT(Table13[[#This Row],[Min Speed (m/s)]],"0.00")&amp;" - "&amp;TEXT(Table13[[#This Row],[Max Speed (m/s)]],"0.00"),"")</f>
        <v>1.00 - 0.08</v>
      </c>
      <c r="W138" s="34" t="str">
        <f>CONCATENATE(Table13[[#This Row],[Rep First Name]]," ",Table13[[#This Row],[Rep Last Name]])</f>
        <v>Jamie Lee</v>
      </c>
    </row>
    <row r="139" spans="1:23">
      <c r="A139" s="29">
        <v>138</v>
      </c>
      <c r="B139" s="30" t="s">
        <v>45</v>
      </c>
      <c r="C139" s="30" t="s">
        <v>23</v>
      </c>
      <c r="D139" s="30" t="s">
        <v>53</v>
      </c>
      <c r="E139" s="30" t="s">
        <v>26</v>
      </c>
      <c r="F139" s="30"/>
      <c r="G139" s="30"/>
      <c r="H139" s="38" t="s">
        <v>184</v>
      </c>
      <c r="I139" s="30" t="s">
        <v>103</v>
      </c>
      <c r="J139" s="31" t="s">
        <v>104</v>
      </c>
      <c r="K139" s="30">
        <v>175</v>
      </c>
      <c r="L139" s="32">
        <v>10</v>
      </c>
      <c r="M139" s="33" t="str">
        <f>_xlfn.TEXTBEFORE(Table13[[#This Row],[Shipping Address]], ",")</f>
        <v>456 Wangfujing Street</v>
      </c>
      <c r="N139" s="33" t="str">
        <f>_xlfn.TEXTBEFORE(_xlfn.TEXTAFTER(Table13[[#This Row],[Shipping Address]], ", "), ",")</f>
        <v>Shanghai</v>
      </c>
      <c r="O139" s="34" t="str">
        <f>_xlfn.TEXTAFTER(Table13[[#This Row],[Shipping Address]], ", ", 2)</f>
        <v>100006</v>
      </c>
      <c r="P139" s="35" t="e" vm="8">
        <v>#VALUE!</v>
      </c>
      <c r="Q139" s="35" t="s">
        <v>176</v>
      </c>
      <c r="R139" s="36">
        <v>198</v>
      </c>
      <c r="S139" s="37">
        <f>Table13[[#This Row],[Unit Price (USD)]]*Table13[[#This Row],[Units Sold]]*(100-Table13[[#This Row],[Discount (%)]])</f>
        <v>3118500</v>
      </c>
      <c r="T139" s="34" t="str">
        <f>IF(ISNUMBER(SEARCH("m/s",Table13[[#This Row],[Min Speed]])),--_xlfn.TEXTBEFORE(Table13[[#This Row],[Min Speed]]," "),IF(ISNUMBER(SEARCH("cycles/min",Table13[[#This Row],[Min Speed]])),--_xlfn.TEXTBEFORE(Table13[[#This Row],[Min Speed]]," ")/60,IF(ISNUMBER(SEARCH("cups/hour",Table13[[#This Row],[Min Speed]])),--_xlfn.TEXTBEFORE(Table13[[#This Row],[Min Speed]]," ")/3600,"")))</f>
        <v/>
      </c>
      <c r="U139" s="34" t="str">
        <f>IF(ISNUMBER(SEARCH("m/s",Table13[[#This Row],[Max Speed]])),--_xlfn.TEXTBEFORE(Table13[[#This Row],[Max Speed]]," "),IF(ISNUMBER(SEARCH("cycles/min",Table13[[#This Row],[Max Speed]])),--_xlfn.TEXTBEFORE(Table13[[#This Row],[Max Speed]]," ")/60,IF(ISNUMBER(SEARCH("cups/hour",Table13[[#This Row],[Max Speed]])),--_xlfn.TEXTBEFORE(Table13[[#This Row],[Max Speed]]," ")/3600,"")))</f>
        <v/>
      </c>
      <c r="V139" s="34" t="str">
        <f>IF(AND(Table13[[#This Row],[Min Speed (m/s)]]&lt;&gt;"",Table13[[#This Row],[Max Speed (m/s)]]&lt;&gt;""),TEXT(Table13[[#This Row],[Min Speed (m/s)]],"0.00")&amp;" - "&amp;TEXT(Table13[[#This Row],[Max Speed (m/s)]],"0.00"),"")</f>
        <v/>
      </c>
      <c r="W139" s="34" t="str">
        <f>CONCATENATE(Table13[[#This Row],[Rep First Name]]," ",Table13[[#This Row],[Rep Last Name]])</f>
        <v>Jordan Taylor</v>
      </c>
    </row>
    <row r="140" spans="1:23">
      <c r="A140" s="29">
        <v>139</v>
      </c>
      <c r="B140" s="30" t="s">
        <v>45</v>
      </c>
      <c r="C140" s="30" t="s">
        <v>14</v>
      </c>
      <c r="D140" s="30" t="s">
        <v>46</v>
      </c>
      <c r="E140" s="30" t="s">
        <v>39</v>
      </c>
      <c r="F140" s="30" t="s">
        <v>27</v>
      </c>
      <c r="G140" s="30" t="s">
        <v>28</v>
      </c>
      <c r="H140" s="38" t="s">
        <v>184</v>
      </c>
      <c r="I140" s="30" t="s">
        <v>105</v>
      </c>
      <c r="J140" s="31" t="s">
        <v>106</v>
      </c>
      <c r="K140" s="30">
        <v>279</v>
      </c>
      <c r="L140" s="32">
        <v>15</v>
      </c>
      <c r="M140" s="33" t="str">
        <f>_xlfn.TEXTBEFORE(Table13[[#This Row],[Shipping Address]], ",")</f>
        <v>789 Nanjing Road</v>
      </c>
      <c r="N140" s="33" t="str">
        <f>_xlfn.TEXTBEFORE(_xlfn.TEXTAFTER(Table13[[#This Row],[Shipping Address]], ", "), ",")</f>
        <v>Shenzhen</v>
      </c>
      <c r="O140" s="34" t="str">
        <f>_xlfn.TEXTAFTER(Table13[[#This Row],[Shipping Address]], ", ", 2)</f>
        <v>200001</v>
      </c>
      <c r="P140" s="35" t="e" vm="8">
        <v>#VALUE!</v>
      </c>
      <c r="Q140" s="35" t="s">
        <v>176</v>
      </c>
      <c r="R140" s="36">
        <v>248</v>
      </c>
      <c r="S140" s="37">
        <f>Table13[[#This Row],[Unit Price (USD)]]*Table13[[#This Row],[Units Sold]]*(100-Table13[[#This Row],[Discount (%)]])</f>
        <v>5881320</v>
      </c>
      <c r="T140" s="34">
        <f>IF(ISNUMBER(SEARCH("m/s",Table13[[#This Row],[Min Speed]])),--_xlfn.TEXTBEFORE(Table13[[#This Row],[Min Speed]]," "),IF(ISNUMBER(SEARCH("cycles/min",Table13[[#This Row],[Min Speed]])),--_xlfn.TEXTBEFORE(Table13[[#This Row],[Min Speed]]," ")/60,IF(ISNUMBER(SEARCH("cups/hour",Table13[[#This Row],[Min Speed]])),--_xlfn.TEXTBEFORE(Table13[[#This Row],[Min Speed]]," ")/3600,"")))</f>
        <v>3.3333333333333333E-2</v>
      </c>
      <c r="U140" s="34">
        <f>IF(ISNUMBER(SEARCH("m/s",Table13[[#This Row],[Max Speed]])),--_xlfn.TEXTBEFORE(Table13[[#This Row],[Max Speed]]," "),IF(ISNUMBER(SEARCH("cycles/min",Table13[[#This Row],[Max Speed]])),--_xlfn.TEXTBEFORE(Table13[[#This Row],[Max Speed]]," ")/60,IF(ISNUMBER(SEARCH("cups/hour",Table13[[#This Row],[Max Speed]])),--_xlfn.TEXTBEFORE(Table13[[#This Row],[Max Speed]]," ")/3600,"")))</f>
        <v>3</v>
      </c>
      <c r="V140" s="34" t="str">
        <f>IF(AND(Table13[[#This Row],[Min Speed (m/s)]]&lt;&gt;"",Table13[[#This Row],[Max Speed (m/s)]]&lt;&gt;""),TEXT(Table13[[#This Row],[Min Speed (m/s)]],"0.00")&amp;" - "&amp;TEXT(Table13[[#This Row],[Max Speed (m/s)]],"0.00"),"")</f>
        <v>0.03 - 3.00</v>
      </c>
      <c r="W140" s="34" t="str">
        <f>CONCATENATE(Table13[[#This Row],[Rep First Name]]," ",Table13[[#This Row],[Rep Last Name]])</f>
        <v>Jordan Davis</v>
      </c>
    </row>
    <row r="141" spans="1:23">
      <c r="A141" s="29">
        <v>140</v>
      </c>
      <c r="B141" s="30" t="s">
        <v>23</v>
      </c>
      <c r="C141" s="30" t="s">
        <v>37</v>
      </c>
      <c r="D141" s="30" t="s">
        <v>15</v>
      </c>
      <c r="E141" s="30" t="s">
        <v>43</v>
      </c>
      <c r="F141" s="30"/>
      <c r="G141" s="30" t="s">
        <v>28</v>
      </c>
      <c r="H141" s="38" t="s">
        <v>184</v>
      </c>
      <c r="I141" s="30" t="s">
        <v>107</v>
      </c>
      <c r="J141" s="31" t="s">
        <v>108</v>
      </c>
      <c r="K141" s="30">
        <v>57</v>
      </c>
      <c r="L141" s="32">
        <v>5</v>
      </c>
      <c r="M141" s="33" t="str">
        <f>_xlfn.TEXTBEFORE(Table13[[#This Row],[Shipping Address]], ",")</f>
        <v>321 Huaihai Road</v>
      </c>
      <c r="N141" s="33" t="str">
        <f>_xlfn.TEXTBEFORE(_xlfn.TEXTAFTER(Table13[[#This Row],[Shipping Address]], ", "), ",")</f>
        <v>Guangzhou</v>
      </c>
      <c r="O141" s="34" t="str">
        <f>_xlfn.TEXTAFTER(Table13[[#This Row],[Shipping Address]], ", ", 2)</f>
        <v>200020</v>
      </c>
      <c r="P141" s="35" t="e" vm="8">
        <v>#VALUE!</v>
      </c>
      <c r="Q141" s="35" t="s">
        <v>176</v>
      </c>
      <c r="R141" s="36">
        <v>284</v>
      </c>
      <c r="S141" s="37">
        <f>Table13[[#This Row],[Unit Price (USD)]]*Table13[[#This Row],[Units Sold]]*(100-Table13[[#This Row],[Discount (%)]])</f>
        <v>1537860</v>
      </c>
      <c r="T141" s="34" t="str">
        <f>IF(ISNUMBER(SEARCH("m/s",Table13[[#This Row],[Min Speed]])),--_xlfn.TEXTBEFORE(Table13[[#This Row],[Min Speed]]," "),IF(ISNUMBER(SEARCH("cycles/min",Table13[[#This Row],[Min Speed]])),--_xlfn.TEXTBEFORE(Table13[[#This Row],[Min Speed]]," ")/60,IF(ISNUMBER(SEARCH("cups/hour",Table13[[#This Row],[Min Speed]])),--_xlfn.TEXTBEFORE(Table13[[#This Row],[Min Speed]]," ")/3600,"")))</f>
        <v/>
      </c>
      <c r="U141" s="34">
        <f>IF(ISNUMBER(SEARCH("m/s",Table13[[#This Row],[Max Speed]])),--_xlfn.TEXTBEFORE(Table13[[#This Row],[Max Speed]]," "),IF(ISNUMBER(SEARCH("cycles/min",Table13[[#This Row],[Max Speed]])),--_xlfn.TEXTBEFORE(Table13[[#This Row],[Max Speed]]," ")/60,IF(ISNUMBER(SEARCH("cups/hour",Table13[[#This Row],[Max Speed]])),--_xlfn.TEXTBEFORE(Table13[[#This Row],[Max Speed]]," ")/3600,"")))</f>
        <v>3</v>
      </c>
      <c r="V141" s="34" t="str">
        <f>IF(AND(Table13[[#This Row],[Min Speed (m/s)]]&lt;&gt;"",Table13[[#This Row],[Max Speed (m/s)]]&lt;&gt;""),TEXT(Table13[[#This Row],[Min Speed (m/s)]],"0.00")&amp;" - "&amp;TEXT(Table13[[#This Row],[Max Speed (m/s)]],"0.00"),"")</f>
        <v/>
      </c>
      <c r="W141" s="34" t="str">
        <f>CONCATENATE(Table13[[#This Row],[Rep First Name]]," ",Table13[[#This Row],[Rep Last Name]])</f>
        <v>Taylor Lee</v>
      </c>
    </row>
    <row r="142" spans="1:23">
      <c r="A142" s="29">
        <v>141</v>
      </c>
      <c r="B142" s="30" t="s">
        <v>67</v>
      </c>
      <c r="C142" s="30" t="s">
        <v>23</v>
      </c>
      <c r="D142" s="30" t="s">
        <v>53</v>
      </c>
      <c r="E142" s="30" t="s">
        <v>26</v>
      </c>
      <c r="F142" s="30" t="s">
        <v>44</v>
      </c>
      <c r="G142" s="30" t="s">
        <v>47</v>
      </c>
      <c r="H142" s="30" t="s">
        <v>57</v>
      </c>
      <c r="I142" s="30" t="s">
        <v>109</v>
      </c>
      <c r="J142" s="31" t="s">
        <v>111</v>
      </c>
      <c r="K142" s="30">
        <v>299</v>
      </c>
      <c r="L142" s="32">
        <v>10</v>
      </c>
      <c r="M142" s="33" t="str">
        <f>_xlfn.TEXTBEFORE(Table13[[#This Row],[Shipping Address]], ",")</f>
        <v>123 MG Road</v>
      </c>
      <c r="N142" s="33" t="str">
        <f>_xlfn.TEXTBEFORE(_xlfn.TEXTAFTER(Table13[[#This Row],[Shipping Address]], ", "), ",")</f>
        <v>Bangalore</v>
      </c>
      <c r="O142" s="34" t="str">
        <f>_xlfn.TEXTAFTER(Table13[[#This Row],[Shipping Address]], ", ", 2)</f>
        <v>560001</v>
      </c>
      <c r="P142" s="35" t="e" vm="9">
        <v>#VALUE!</v>
      </c>
      <c r="Q142" s="35" t="s">
        <v>176</v>
      </c>
      <c r="R142" s="36">
        <v>141</v>
      </c>
      <c r="S142" s="37">
        <f>Table13[[#This Row],[Unit Price (USD)]]*Table13[[#This Row],[Units Sold]]*(100-Table13[[#This Row],[Discount (%)]])</f>
        <v>3794310</v>
      </c>
      <c r="T142" s="34">
        <f>IF(ISNUMBER(SEARCH("m/s",Table13[[#This Row],[Min Speed]])),--_xlfn.TEXTBEFORE(Table13[[#This Row],[Min Speed]]," "),IF(ISNUMBER(SEARCH("cycles/min",Table13[[#This Row],[Min Speed]])),--_xlfn.TEXTBEFORE(Table13[[#This Row],[Min Speed]]," ")/60,IF(ISNUMBER(SEARCH("cups/hour",Table13[[#This Row],[Min Speed]])),--_xlfn.TEXTBEFORE(Table13[[#This Row],[Min Speed]]," ")/3600,"")))</f>
        <v>1.3888888888888889E-3</v>
      </c>
      <c r="U142" s="34">
        <f>IF(ISNUMBER(SEARCH("m/s",Table13[[#This Row],[Max Speed]])),--_xlfn.TEXTBEFORE(Table13[[#This Row],[Max Speed]]," "),IF(ISNUMBER(SEARCH("cycles/min",Table13[[#This Row],[Max Speed]])),--_xlfn.TEXTBEFORE(Table13[[#This Row],[Max Speed]]," ")/60,IF(ISNUMBER(SEARCH("cups/hour",Table13[[#This Row],[Max Speed]])),--_xlfn.TEXTBEFORE(Table13[[#This Row],[Max Speed]]," ")/3600,"")))</f>
        <v>8.3333333333333329E-2</v>
      </c>
      <c r="V142" s="34" t="str">
        <f>IF(AND(Table13[[#This Row],[Min Speed (m/s)]]&lt;&gt;"",Table13[[#This Row],[Max Speed (m/s)]]&lt;&gt;""),TEXT(Table13[[#This Row],[Min Speed (m/s)]],"0.00")&amp;" - "&amp;TEXT(Table13[[#This Row],[Max Speed (m/s)]],"0.00"),"")</f>
        <v>0.00 - 0.08</v>
      </c>
      <c r="W142" s="34" t="str">
        <f>CONCATENATE(Table13[[#This Row],[Rep First Name]]," ",Table13[[#This Row],[Rep Last Name]])</f>
        <v>Morgan Taylor</v>
      </c>
    </row>
    <row r="143" spans="1:23">
      <c r="A143" s="29">
        <v>142</v>
      </c>
      <c r="B143" s="30" t="s">
        <v>45</v>
      </c>
      <c r="C143" s="30" t="s">
        <v>23</v>
      </c>
      <c r="D143" s="30" t="s">
        <v>25</v>
      </c>
      <c r="E143" s="30" t="s">
        <v>26</v>
      </c>
      <c r="F143" s="30" t="s">
        <v>27</v>
      </c>
      <c r="G143" s="30" t="s">
        <v>18</v>
      </c>
      <c r="H143" s="38" t="s">
        <v>184</v>
      </c>
      <c r="I143" s="30" t="s">
        <v>112</v>
      </c>
      <c r="J143" s="31" t="s">
        <v>113</v>
      </c>
      <c r="K143" s="30">
        <v>15</v>
      </c>
      <c r="L143" s="32">
        <v>15</v>
      </c>
      <c r="M143" s="33" t="str">
        <f>_xlfn.TEXTBEFORE(Table13[[#This Row],[Shipping Address]], ",")</f>
        <v>456 Connaught Place</v>
      </c>
      <c r="N143" s="33" t="str">
        <f>_xlfn.TEXTBEFORE(_xlfn.TEXTAFTER(Table13[[#This Row],[Shipping Address]], ", "), ",")</f>
        <v>New Delhi</v>
      </c>
      <c r="O143" s="34" t="str">
        <f>_xlfn.TEXTAFTER(Table13[[#This Row],[Shipping Address]], ", ", 2)</f>
        <v>110001</v>
      </c>
      <c r="P143" s="35" t="e" vm="9">
        <v>#VALUE!</v>
      </c>
      <c r="Q143" s="35" t="s">
        <v>176</v>
      </c>
      <c r="R143" s="36">
        <v>188</v>
      </c>
      <c r="S143" s="37">
        <f>Table13[[#This Row],[Unit Price (USD)]]*Table13[[#This Row],[Units Sold]]*(100-Table13[[#This Row],[Discount (%)]])</f>
        <v>239700</v>
      </c>
      <c r="T143" s="34">
        <f>IF(ISNUMBER(SEARCH("m/s",Table13[[#This Row],[Min Speed]])),--_xlfn.TEXTBEFORE(Table13[[#This Row],[Min Speed]]," "),IF(ISNUMBER(SEARCH("cycles/min",Table13[[#This Row],[Min Speed]])),--_xlfn.TEXTBEFORE(Table13[[#This Row],[Min Speed]]," ")/60,IF(ISNUMBER(SEARCH("cups/hour",Table13[[#This Row],[Min Speed]])),--_xlfn.TEXTBEFORE(Table13[[#This Row],[Min Speed]]," ")/3600,"")))</f>
        <v>3.3333333333333333E-2</v>
      </c>
      <c r="U143" s="34">
        <f>IF(ISNUMBER(SEARCH("m/s",Table13[[#This Row],[Max Speed]])),--_xlfn.TEXTBEFORE(Table13[[#This Row],[Max Speed]]," "),IF(ISNUMBER(SEARCH("cycles/min",Table13[[#This Row],[Max Speed]])),--_xlfn.TEXTBEFORE(Table13[[#This Row],[Max Speed]]," ")/60,IF(ISNUMBER(SEARCH("cups/hour",Table13[[#This Row],[Max Speed]])),--_xlfn.TEXTBEFORE(Table13[[#This Row],[Max Speed]]," ")/3600,"")))</f>
        <v>4.1666666666666666E-3</v>
      </c>
      <c r="V143" s="34" t="str">
        <f>IF(AND(Table13[[#This Row],[Min Speed (m/s)]]&lt;&gt;"",Table13[[#This Row],[Max Speed (m/s)]]&lt;&gt;""),TEXT(Table13[[#This Row],[Min Speed (m/s)]],"0.00")&amp;" - "&amp;TEXT(Table13[[#This Row],[Max Speed (m/s)]],"0.00"),"")</f>
        <v>0.03 - 0.00</v>
      </c>
      <c r="W143" s="34" t="str">
        <f>CONCATENATE(Table13[[#This Row],[Rep First Name]]," ",Table13[[#This Row],[Rep Last Name]])</f>
        <v>Jordan Taylor</v>
      </c>
    </row>
    <row r="144" spans="1:23">
      <c r="A144" s="29">
        <v>143</v>
      </c>
      <c r="B144" s="30" t="s">
        <v>13</v>
      </c>
      <c r="C144" s="30" t="s">
        <v>23</v>
      </c>
      <c r="D144" s="30" t="s">
        <v>53</v>
      </c>
      <c r="E144" s="30" t="s">
        <v>43</v>
      </c>
      <c r="F144" s="30"/>
      <c r="G144" s="30"/>
      <c r="H144" s="30" t="s">
        <v>19</v>
      </c>
      <c r="I144" s="30" t="s">
        <v>114</v>
      </c>
      <c r="J144" s="31" t="s">
        <v>115</v>
      </c>
      <c r="K144" s="30">
        <v>34</v>
      </c>
      <c r="L144" s="32">
        <v>10</v>
      </c>
      <c r="M144" s="33" t="str">
        <f>_xlfn.TEXTBEFORE(Table13[[#This Row],[Shipping Address]], ",")</f>
        <v>789 Brigade Road</v>
      </c>
      <c r="N144" s="33" t="str">
        <f>_xlfn.TEXTBEFORE(_xlfn.TEXTAFTER(Table13[[#This Row],[Shipping Address]], ", "), ",")</f>
        <v>Mumbai</v>
      </c>
      <c r="O144" s="34" t="str">
        <f>_xlfn.TEXTAFTER(Table13[[#This Row],[Shipping Address]], ", ", 2)</f>
        <v>560025</v>
      </c>
      <c r="P144" s="35" t="e" vm="9">
        <v>#VALUE!</v>
      </c>
      <c r="Q144" s="35" t="s">
        <v>176</v>
      </c>
      <c r="R144" s="36">
        <v>235</v>
      </c>
      <c r="S144" s="37">
        <f>Table13[[#This Row],[Unit Price (USD)]]*Table13[[#This Row],[Units Sold]]*(100-Table13[[#This Row],[Discount (%)]])</f>
        <v>719100</v>
      </c>
      <c r="T144" s="34" t="str">
        <f>IF(ISNUMBER(SEARCH("m/s",Table13[[#This Row],[Min Speed]])),--_xlfn.TEXTBEFORE(Table13[[#This Row],[Min Speed]]," "),IF(ISNUMBER(SEARCH("cycles/min",Table13[[#This Row],[Min Speed]])),--_xlfn.TEXTBEFORE(Table13[[#This Row],[Min Speed]]," ")/60,IF(ISNUMBER(SEARCH("cups/hour",Table13[[#This Row],[Min Speed]])),--_xlfn.TEXTBEFORE(Table13[[#This Row],[Min Speed]]," ")/3600,"")))</f>
        <v/>
      </c>
      <c r="U144" s="34" t="str">
        <f>IF(ISNUMBER(SEARCH("m/s",Table13[[#This Row],[Max Speed]])),--_xlfn.TEXTBEFORE(Table13[[#This Row],[Max Speed]]," "),IF(ISNUMBER(SEARCH("cycles/min",Table13[[#This Row],[Max Speed]])),--_xlfn.TEXTBEFORE(Table13[[#This Row],[Max Speed]]," ")/60,IF(ISNUMBER(SEARCH("cups/hour",Table13[[#This Row],[Max Speed]])),--_xlfn.TEXTBEFORE(Table13[[#This Row],[Max Speed]]," ")/3600,"")))</f>
        <v/>
      </c>
      <c r="V144" s="34" t="str">
        <f>IF(AND(Table13[[#This Row],[Min Speed (m/s)]]&lt;&gt;"",Table13[[#This Row],[Max Speed (m/s)]]&lt;&gt;""),TEXT(Table13[[#This Row],[Min Speed (m/s)]],"0.00")&amp;" - "&amp;TEXT(Table13[[#This Row],[Max Speed (m/s)]],"0.00"),"")</f>
        <v/>
      </c>
      <c r="W144" s="34" t="str">
        <f>CONCATENATE(Table13[[#This Row],[Rep First Name]]," ",Table13[[#This Row],[Rep Last Name]])</f>
        <v>Jamie Taylor</v>
      </c>
    </row>
    <row r="145" spans="1:23">
      <c r="A145" s="29">
        <v>144</v>
      </c>
      <c r="B145" s="30" t="s">
        <v>13</v>
      </c>
      <c r="C145" s="30" t="s">
        <v>14</v>
      </c>
      <c r="D145" s="30" t="s">
        <v>34</v>
      </c>
      <c r="E145" s="30" t="s">
        <v>16</v>
      </c>
      <c r="F145" s="30" t="s">
        <v>27</v>
      </c>
      <c r="G145" s="30" t="s">
        <v>28</v>
      </c>
      <c r="H145" s="30" t="s">
        <v>19</v>
      </c>
      <c r="I145" s="30" t="s">
        <v>116</v>
      </c>
      <c r="J145" s="31" t="s">
        <v>117</v>
      </c>
      <c r="K145" s="30">
        <v>9</v>
      </c>
      <c r="L145" s="32">
        <v>5</v>
      </c>
      <c r="M145" s="33" t="str">
        <f>_xlfn.TEXTBEFORE(Table13[[#This Row],[Shipping Address]], ",")</f>
        <v>321 Jayanagar</v>
      </c>
      <c r="N145" s="33" t="str">
        <f>_xlfn.TEXTBEFORE(_xlfn.TEXTAFTER(Table13[[#This Row],[Shipping Address]], ", "), ",")</f>
        <v>Kolkata</v>
      </c>
      <c r="O145" s="34" t="str">
        <f>_xlfn.TEXTAFTER(Table13[[#This Row],[Shipping Address]], ", ", 2)</f>
        <v>560041</v>
      </c>
      <c r="P145" s="35" t="e" vm="9">
        <v>#VALUE!</v>
      </c>
      <c r="Q145" s="35" t="s">
        <v>176</v>
      </c>
      <c r="R145" s="36">
        <v>282</v>
      </c>
      <c r="S145" s="37">
        <f>Table13[[#This Row],[Unit Price (USD)]]*Table13[[#This Row],[Units Sold]]*(100-Table13[[#This Row],[Discount (%)]])</f>
        <v>241110</v>
      </c>
      <c r="T145" s="34">
        <f>IF(ISNUMBER(SEARCH("m/s",Table13[[#This Row],[Min Speed]])),--_xlfn.TEXTBEFORE(Table13[[#This Row],[Min Speed]]," "),IF(ISNUMBER(SEARCH("cycles/min",Table13[[#This Row],[Min Speed]])),--_xlfn.TEXTBEFORE(Table13[[#This Row],[Min Speed]]," ")/60,IF(ISNUMBER(SEARCH("cups/hour",Table13[[#This Row],[Min Speed]])),--_xlfn.TEXTBEFORE(Table13[[#This Row],[Min Speed]]," ")/3600,"")))</f>
        <v>3.3333333333333333E-2</v>
      </c>
      <c r="U145" s="34">
        <f>IF(ISNUMBER(SEARCH("m/s",Table13[[#This Row],[Max Speed]])),--_xlfn.TEXTBEFORE(Table13[[#This Row],[Max Speed]]," "),IF(ISNUMBER(SEARCH("cycles/min",Table13[[#This Row],[Max Speed]])),--_xlfn.TEXTBEFORE(Table13[[#This Row],[Max Speed]]," ")/60,IF(ISNUMBER(SEARCH("cups/hour",Table13[[#This Row],[Max Speed]])),--_xlfn.TEXTBEFORE(Table13[[#This Row],[Max Speed]]," ")/3600,"")))</f>
        <v>3</v>
      </c>
      <c r="V145" s="34" t="str">
        <f>IF(AND(Table13[[#This Row],[Min Speed (m/s)]]&lt;&gt;"",Table13[[#This Row],[Max Speed (m/s)]]&lt;&gt;""),TEXT(Table13[[#This Row],[Min Speed (m/s)]],"0.00")&amp;" - "&amp;TEXT(Table13[[#This Row],[Max Speed (m/s)]],"0.00"),"")</f>
        <v>0.03 - 3.00</v>
      </c>
      <c r="W145" s="34" t="str">
        <f>CONCATENATE(Table13[[#This Row],[Rep First Name]]," ",Table13[[#This Row],[Rep Last Name]])</f>
        <v>Jamie Davis</v>
      </c>
    </row>
    <row r="146" spans="1:23">
      <c r="A146" s="29">
        <v>145</v>
      </c>
      <c r="B146" s="30" t="s">
        <v>29</v>
      </c>
      <c r="C146" s="30" t="s">
        <v>14</v>
      </c>
      <c r="D146" s="30" t="s">
        <v>50</v>
      </c>
      <c r="E146" s="30" t="s">
        <v>43</v>
      </c>
      <c r="F146" s="30"/>
      <c r="G146" s="30" t="s">
        <v>47</v>
      </c>
      <c r="H146" s="38" t="s">
        <v>184</v>
      </c>
      <c r="I146" s="30" t="s">
        <v>118</v>
      </c>
      <c r="J146" s="31" t="s">
        <v>120</v>
      </c>
      <c r="K146" s="30">
        <v>274</v>
      </c>
      <c r="L146" s="32">
        <v>5</v>
      </c>
      <c r="M146" s="33" t="str">
        <f>_xlfn.TEXTBEFORE(Table13[[#This Row],[Shipping Address]], ",")</f>
        <v>123 George Street</v>
      </c>
      <c r="N146" s="33" t="str">
        <f>_xlfn.TEXTBEFORE(_xlfn.TEXTAFTER(Table13[[#This Row],[Shipping Address]], ", "), ",")</f>
        <v>Sydney</v>
      </c>
      <c r="O146" s="34" t="str">
        <f>_xlfn.TEXTAFTER(Table13[[#This Row],[Shipping Address]], ", ", 2)</f>
        <v>2000</v>
      </c>
      <c r="P146" s="35" t="e" vm="10">
        <v>#VALUE!</v>
      </c>
      <c r="Q146" s="35" t="s">
        <v>177</v>
      </c>
      <c r="R146" s="36">
        <v>140</v>
      </c>
      <c r="S146" s="37">
        <f>Table13[[#This Row],[Unit Price (USD)]]*Table13[[#This Row],[Units Sold]]*(100-Table13[[#This Row],[Discount (%)]])</f>
        <v>3644200</v>
      </c>
      <c r="T146" s="34" t="str">
        <f>IF(ISNUMBER(SEARCH("m/s",Table13[[#This Row],[Min Speed]])),--_xlfn.TEXTBEFORE(Table13[[#This Row],[Min Speed]]," "),IF(ISNUMBER(SEARCH("cycles/min",Table13[[#This Row],[Min Speed]])),--_xlfn.TEXTBEFORE(Table13[[#This Row],[Min Speed]]," ")/60,IF(ISNUMBER(SEARCH("cups/hour",Table13[[#This Row],[Min Speed]])),--_xlfn.TEXTBEFORE(Table13[[#This Row],[Min Speed]]," ")/3600,"")))</f>
        <v/>
      </c>
      <c r="U146" s="34">
        <f>IF(ISNUMBER(SEARCH("m/s",Table13[[#This Row],[Max Speed]])),--_xlfn.TEXTBEFORE(Table13[[#This Row],[Max Speed]]," "),IF(ISNUMBER(SEARCH("cycles/min",Table13[[#This Row],[Max Speed]])),--_xlfn.TEXTBEFORE(Table13[[#This Row],[Max Speed]]," ")/60,IF(ISNUMBER(SEARCH("cups/hour",Table13[[#This Row],[Max Speed]])),--_xlfn.TEXTBEFORE(Table13[[#This Row],[Max Speed]]," ")/3600,"")))</f>
        <v>8.3333333333333329E-2</v>
      </c>
      <c r="V146" s="34" t="str">
        <f>IF(AND(Table13[[#This Row],[Min Speed (m/s)]]&lt;&gt;"",Table13[[#This Row],[Max Speed (m/s)]]&lt;&gt;""),TEXT(Table13[[#This Row],[Min Speed (m/s)]],"0.00")&amp;" - "&amp;TEXT(Table13[[#This Row],[Max Speed (m/s)]],"0.00"),"")</f>
        <v/>
      </c>
      <c r="W146" s="34" t="str">
        <f>CONCATENATE(Table13[[#This Row],[Rep First Name]]," ",Table13[[#This Row],[Rep Last Name]])</f>
        <v>Alex Davis</v>
      </c>
    </row>
    <row r="147" spans="1:23">
      <c r="A147" s="29">
        <v>146</v>
      </c>
      <c r="B147" s="30" t="s">
        <v>67</v>
      </c>
      <c r="C147" s="30" t="s">
        <v>56</v>
      </c>
      <c r="D147" s="30" t="s">
        <v>15</v>
      </c>
      <c r="E147" s="30" t="s">
        <v>39</v>
      </c>
      <c r="F147" s="30"/>
      <c r="G147" s="30" t="s">
        <v>28</v>
      </c>
      <c r="H147" s="30" t="s">
        <v>57</v>
      </c>
      <c r="I147" s="30" t="s">
        <v>121</v>
      </c>
      <c r="J147" s="31" t="s">
        <v>122</v>
      </c>
      <c r="K147" s="30">
        <v>245</v>
      </c>
      <c r="L147" s="32">
        <v>10</v>
      </c>
      <c r="M147" s="33" t="str">
        <f>_xlfn.TEXTBEFORE(Table13[[#This Row],[Shipping Address]], ",")</f>
        <v>456 King Street</v>
      </c>
      <c r="N147" s="33" t="str">
        <f>_xlfn.TEXTBEFORE(_xlfn.TEXTAFTER(Table13[[#This Row],[Shipping Address]], ", "), ",")</f>
        <v>Melbourne</v>
      </c>
      <c r="O147" s="34" t="str">
        <f>_xlfn.TEXTAFTER(Table13[[#This Row],[Shipping Address]], ", ", 2)</f>
        <v>3000</v>
      </c>
      <c r="P147" s="35" t="e" vm="10">
        <v>#VALUE!</v>
      </c>
      <c r="Q147" s="35" t="s">
        <v>177</v>
      </c>
      <c r="R147" s="36">
        <v>186</v>
      </c>
      <c r="S147" s="37">
        <f>Table13[[#This Row],[Unit Price (USD)]]*Table13[[#This Row],[Units Sold]]*(100-Table13[[#This Row],[Discount (%)]])</f>
        <v>4101300</v>
      </c>
      <c r="T147" s="34" t="str">
        <f>IF(ISNUMBER(SEARCH("m/s",Table13[[#This Row],[Min Speed]])),--_xlfn.TEXTBEFORE(Table13[[#This Row],[Min Speed]]," "),IF(ISNUMBER(SEARCH("cycles/min",Table13[[#This Row],[Min Speed]])),--_xlfn.TEXTBEFORE(Table13[[#This Row],[Min Speed]]," ")/60,IF(ISNUMBER(SEARCH("cups/hour",Table13[[#This Row],[Min Speed]])),--_xlfn.TEXTBEFORE(Table13[[#This Row],[Min Speed]]," ")/3600,"")))</f>
        <v/>
      </c>
      <c r="U147" s="34">
        <f>IF(ISNUMBER(SEARCH("m/s",Table13[[#This Row],[Max Speed]])),--_xlfn.TEXTBEFORE(Table13[[#This Row],[Max Speed]]," "),IF(ISNUMBER(SEARCH("cycles/min",Table13[[#This Row],[Max Speed]])),--_xlfn.TEXTBEFORE(Table13[[#This Row],[Max Speed]]," ")/60,IF(ISNUMBER(SEARCH("cups/hour",Table13[[#This Row],[Max Speed]])),--_xlfn.TEXTBEFORE(Table13[[#This Row],[Max Speed]]," ")/3600,"")))</f>
        <v>3</v>
      </c>
      <c r="V147" s="34" t="str">
        <f>IF(AND(Table13[[#This Row],[Min Speed (m/s)]]&lt;&gt;"",Table13[[#This Row],[Max Speed (m/s)]]&lt;&gt;""),TEXT(Table13[[#This Row],[Min Speed (m/s)]],"0.00")&amp;" - "&amp;TEXT(Table13[[#This Row],[Max Speed (m/s)]],"0.00"),"")</f>
        <v/>
      </c>
      <c r="W147" s="34" t="str">
        <f>CONCATENATE(Table13[[#This Row],[Rep First Name]]," ",Table13[[#This Row],[Rep Last Name]])</f>
        <v>Morgan Johnson</v>
      </c>
    </row>
    <row r="148" spans="1:23">
      <c r="A148" s="29">
        <v>147</v>
      </c>
      <c r="B148" s="30" t="s">
        <v>13</v>
      </c>
      <c r="C148" s="30" t="s">
        <v>37</v>
      </c>
      <c r="D148" s="30" t="s">
        <v>50</v>
      </c>
      <c r="E148" s="30" t="s">
        <v>43</v>
      </c>
      <c r="F148" s="30" t="s">
        <v>27</v>
      </c>
      <c r="G148" s="30" t="s">
        <v>18</v>
      </c>
      <c r="H148" s="30" t="s">
        <v>19</v>
      </c>
      <c r="I148" s="30" t="s">
        <v>123</v>
      </c>
      <c r="J148" s="31" t="s">
        <v>124</v>
      </c>
      <c r="K148" s="30">
        <v>238</v>
      </c>
      <c r="L148" s="32">
        <v>10</v>
      </c>
      <c r="M148" s="33" t="str">
        <f>_xlfn.TEXTBEFORE(Table13[[#This Row],[Shipping Address]], ",")</f>
        <v>789 Victoria Road</v>
      </c>
      <c r="N148" s="33" t="str">
        <f>_xlfn.TEXTBEFORE(_xlfn.TEXTAFTER(Table13[[#This Row],[Shipping Address]], ", "), ",")</f>
        <v>Brisbane</v>
      </c>
      <c r="O148" s="34" t="str">
        <f>_xlfn.TEXTAFTER(Table13[[#This Row],[Shipping Address]], ", ", 2)</f>
        <v>2048</v>
      </c>
      <c r="P148" s="35" t="e" vm="10">
        <v>#VALUE!</v>
      </c>
      <c r="Q148" s="35" t="s">
        <v>177</v>
      </c>
      <c r="R148" s="36">
        <v>232</v>
      </c>
      <c r="S148" s="37">
        <f>Table13[[#This Row],[Unit Price (USD)]]*Table13[[#This Row],[Units Sold]]*(100-Table13[[#This Row],[Discount (%)]])</f>
        <v>4969440</v>
      </c>
      <c r="T148" s="34">
        <f>IF(ISNUMBER(SEARCH("m/s",Table13[[#This Row],[Min Speed]])),--_xlfn.TEXTBEFORE(Table13[[#This Row],[Min Speed]]," "),IF(ISNUMBER(SEARCH("cycles/min",Table13[[#This Row],[Min Speed]])),--_xlfn.TEXTBEFORE(Table13[[#This Row],[Min Speed]]," ")/60,IF(ISNUMBER(SEARCH("cups/hour",Table13[[#This Row],[Min Speed]])),--_xlfn.TEXTBEFORE(Table13[[#This Row],[Min Speed]]," ")/3600,"")))</f>
        <v>3.3333333333333333E-2</v>
      </c>
      <c r="U148" s="34">
        <f>IF(ISNUMBER(SEARCH("m/s",Table13[[#This Row],[Max Speed]])),--_xlfn.TEXTBEFORE(Table13[[#This Row],[Max Speed]]," "),IF(ISNUMBER(SEARCH("cycles/min",Table13[[#This Row],[Max Speed]])),--_xlfn.TEXTBEFORE(Table13[[#This Row],[Max Speed]]," ")/60,IF(ISNUMBER(SEARCH("cups/hour",Table13[[#This Row],[Max Speed]])),--_xlfn.TEXTBEFORE(Table13[[#This Row],[Max Speed]]," ")/3600,"")))</f>
        <v>4.1666666666666666E-3</v>
      </c>
      <c r="V148" s="34" t="str">
        <f>IF(AND(Table13[[#This Row],[Min Speed (m/s)]]&lt;&gt;"",Table13[[#This Row],[Max Speed (m/s)]]&lt;&gt;""),TEXT(Table13[[#This Row],[Min Speed (m/s)]],"0.00")&amp;" - "&amp;TEXT(Table13[[#This Row],[Max Speed (m/s)]],"0.00"),"")</f>
        <v>0.03 - 0.00</v>
      </c>
      <c r="W148" s="34" t="str">
        <f>CONCATENATE(Table13[[#This Row],[Rep First Name]]," ",Table13[[#This Row],[Rep Last Name]])</f>
        <v>Jamie Lee</v>
      </c>
    </row>
    <row r="149" spans="1:23">
      <c r="A149" s="29">
        <v>148</v>
      </c>
      <c r="B149" s="30" t="s">
        <v>13</v>
      </c>
      <c r="C149" s="30" t="s">
        <v>56</v>
      </c>
      <c r="D149" s="30" t="s">
        <v>50</v>
      </c>
      <c r="E149" s="30" t="s">
        <v>26</v>
      </c>
      <c r="F149" s="30" t="s">
        <v>17</v>
      </c>
      <c r="G149" s="30" t="s">
        <v>28</v>
      </c>
      <c r="H149" s="30" t="s">
        <v>19</v>
      </c>
      <c r="I149" s="30" t="s">
        <v>123</v>
      </c>
      <c r="J149" s="31" t="s">
        <v>124</v>
      </c>
      <c r="K149" s="30">
        <v>129</v>
      </c>
      <c r="L149" s="32">
        <v>10</v>
      </c>
      <c r="M149" s="33" t="str">
        <f>_xlfn.TEXTBEFORE(Table13[[#This Row],[Shipping Address]], ",")</f>
        <v>789 Victoria Road</v>
      </c>
      <c r="N149" s="33" t="str">
        <f>_xlfn.TEXTBEFORE(_xlfn.TEXTAFTER(Table13[[#This Row],[Shipping Address]], ", "), ",")</f>
        <v>Brisbane</v>
      </c>
      <c r="O149" s="34" t="str">
        <f>_xlfn.TEXTAFTER(Table13[[#This Row],[Shipping Address]], ", ", 2)</f>
        <v>2048</v>
      </c>
      <c r="P149" s="35" t="e" vm="10">
        <v>#VALUE!</v>
      </c>
      <c r="Q149" s="35" t="s">
        <v>177</v>
      </c>
      <c r="R149" s="36">
        <v>232</v>
      </c>
      <c r="S149" s="37">
        <f>Table13[[#This Row],[Unit Price (USD)]]*Table13[[#This Row],[Units Sold]]*(100-Table13[[#This Row],[Discount (%)]])</f>
        <v>2693520</v>
      </c>
      <c r="T149" s="34">
        <f>IF(ISNUMBER(SEARCH("m/s",Table13[[#This Row],[Min Speed]])),--_xlfn.TEXTBEFORE(Table13[[#This Row],[Min Speed]]," "),IF(ISNUMBER(SEARCH("cycles/min",Table13[[#This Row],[Min Speed]])),--_xlfn.TEXTBEFORE(Table13[[#This Row],[Min Speed]]," ")/60,IF(ISNUMBER(SEARCH("cups/hour",Table13[[#This Row],[Min Speed]])),--_xlfn.TEXTBEFORE(Table13[[#This Row],[Min Speed]]," ")/3600,"")))</f>
        <v>1</v>
      </c>
      <c r="U149" s="34">
        <f>IF(ISNUMBER(SEARCH("m/s",Table13[[#This Row],[Max Speed]])),--_xlfn.TEXTBEFORE(Table13[[#This Row],[Max Speed]]," "),IF(ISNUMBER(SEARCH("cycles/min",Table13[[#This Row],[Max Speed]])),--_xlfn.TEXTBEFORE(Table13[[#This Row],[Max Speed]]," ")/60,IF(ISNUMBER(SEARCH("cups/hour",Table13[[#This Row],[Max Speed]])),--_xlfn.TEXTBEFORE(Table13[[#This Row],[Max Speed]]," ")/3600,"")))</f>
        <v>3</v>
      </c>
      <c r="V149" s="34" t="str">
        <f>IF(AND(Table13[[#This Row],[Min Speed (m/s)]]&lt;&gt;"",Table13[[#This Row],[Max Speed (m/s)]]&lt;&gt;""),TEXT(Table13[[#This Row],[Min Speed (m/s)]],"0.00")&amp;" - "&amp;TEXT(Table13[[#This Row],[Max Speed (m/s)]],"0.00"),"")</f>
        <v>1.00 - 3.00</v>
      </c>
      <c r="W149" s="34" t="str">
        <f>CONCATENATE(Table13[[#This Row],[Rep First Name]]," ",Table13[[#This Row],[Rep Last Name]])</f>
        <v>Jamie Johnson</v>
      </c>
    </row>
    <row r="150" spans="1:23">
      <c r="A150" s="29">
        <v>149</v>
      </c>
      <c r="B150" s="30" t="s">
        <v>13</v>
      </c>
      <c r="C150" s="30" t="s">
        <v>56</v>
      </c>
      <c r="D150" s="30" t="s">
        <v>34</v>
      </c>
      <c r="E150" s="30" t="s">
        <v>39</v>
      </c>
      <c r="F150" s="30" t="s">
        <v>44</v>
      </c>
      <c r="G150" s="30" t="s">
        <v>47</v>
      </c>
      <c r="H150" s="38" t="s">
        <v>184</v>
      </c>
      <c r="I150" s="30" t="s">
        <v>125</v>
      </c>
      <c r="J150" s="31" t="s">
        <v>126</v>
      </c>
      <c r="K150" s="30">
        <v>283</v>
      </c>
      <c r="L150" s="32">
        <v>5</v>
      </c>
      <c r="M150" s="33" t="str">
        <f>_xlfn.TEXTBEFORE(Table13[[#This Row],[Shipping Address]], ",")</f>
        <v>321 Oxford Street</v>
      </c>
      <c r="N150" s="33" t="str">
        <f>_xlfn.TEXTBEFORE(_xlfn.TEXTAFTER(Table13[[#This Row],[Shipping Address]], ", "), ",")</f>
        <v>Perth</v>
      </c>
      <c r="O150" s="34" t="str">
        <f>_xlfn.TEXTAFTER(Table13[[#This Row],[Shipping Address]], ", ", 2)</f>
        <v>2011</v>
      </c>
      <c r="P150" s="35" t="e" vm="10">
        <v>#VALUE!</v>
      </c>
      <c r="Q150" s="35" t="s">
        <v>177</v>
      </c>
      <c r="R150" s="36">
        <v>280</v>
      </c>
      <c r="S150" s="37">
        <f>Table13[[#This Row],[Unit Price (USD)]]*Table13[[#This Row],[Units Sold]]*(100-Table13[[#This Row],[Discount (%)]])</f>
        <v>7527800</v>
      </c>
      <c r="T150" s="34">
        <f>IF(ISNUMBER(SEARCH("m/s",Table13[[#This Row],[Min Speed]])),--_xlfn.TEXTBEFORE(Table13[[#This Row],[Min Speed]]," "),IF(ISNUMBER(SEARCH("cycles/min",Table13[[#This Row],[Min Speed]])),--_xlfn.TEXTBEFORE(Table13[[#This Row],[Min Speed]]," ")/60,IF(ISNUMBER(SEARCH("cups/hour",Table13[[#This Row],[Min Speed]])),--_xlfn.TEXTBEFORE(Table13[[#This Row],[Min Speed]]," ")/3600,"")))</f>
        <v>1.3888888888888889E-3</v>
      </c>
      <c r="U150" s="34">
        <f>IF(ISNUMBER(SEARCH("m/s",Table13[[#This Row],[Max Speed]])),--_xlfn.TEXTBEFORE(Table13[[#This Row],[Max Speed]]," "),IF(ISNUMBER(SEARCH("cycles/min",Table13[[#This Row],[Max Speed]])),--_xlfn.TEXTBEFORE(Table13[[#This Row],[Max Speed]]," ")/60,IF(ISNUMBER(SEARCH("cups/hour",Table13[[#This Row],[Max Speed]])),--_xlfn.TEXTBEFORE(Table13[[#This Row],[Max Speed]]," ")/3600,"")))</f>
        <v>8.3333333333333329E-2</v>
      </c>
      <c r="V150" s="34" t="str">
        <f>IF(AND(Table13[[#This Row],[Min Speed (m/s)]]&lt;&gt;"",Table13[[#This Row],[Max Speed (m/s)]]&lt;&gt;""),TEXT(Table13[[#This Row],[Min Speed (m/s)]],"0.00")&amp;" - "&amp;TEXT(Table13[[#This Row],[Max Speed (m/s)]],"0.00"),"")</f>
        <v>0.00 - 0.08</v>
      </c>
      <c r="W150" s="34" t="str">
        <f>CONCATENATE(Table13[[#This Row],[Rep First Name]]," ",Table13[[#This Row],[Rep Last Name]])</f>
        <v>Jamie Johnson</v>
      </c>
    </row>
    <row r="151" spans="1:23">
      <c r="A151" s="29">
        <v>150</v>
      </c>
      <c r="B151" s="30" t="s">
        <v>67</v>
      </c>
      <c r="C151" s="30" t="s">
        <v>23</v>
      </c>
      <c r="D151" s="30" t="s">
        <v>53</v>
      </c>
      <c r="E151" s="30" t="s">
        <v>26</v>
      </c>
      <c r="F151" s="30" t="s">
        <v>27</v>
      </c>
      <c r="G151" s="30" t="s">
        <v>18</v>
      </c>
      <c r="H151" s="38" t="s">
        <v>184</v>
      </c>
      <c r="I151" s="30" t="s">
        <v>127</v>
      </c>
      <c r="J151" s="31" t="s">
        <v>129</v>
      </c>
      <c r="K151" s="30">
        <v>122</v>
      </c>
      <c r="L151" s="32">
        <v>5</v>
      </c>
      <c r="M151" s="33" t="str">
        <f>_xlfn.TEXTBEFORE(Table13[[#This Row],[Shipping Address]], ",")</f>
        <v>123 Long Street</v>
      </c>
      <c r="N151" s="33" t="str">
        <f>_xlfn.TEXTBEFORE(_xlfn.TEXTAFTER(Table13[[#This Row],[Shipping Address]], ", "), ",")</f>
        <v>Cape Town</v>
      </c>
      <c r="O151" s="34" t="str">
        <f>_xlfn.TEXTAFTER(Table13[[#This Row],[Shipping Address]], ", ", 2)</f>
        <v>8001</v>
      </c>
      <c r="P151" s="35" t="e" vm="11">
        <v>#VALUE!</v>
      </c>
      <c r="Q151" s="35" t="s">
        <v>174</v>
      </c>
      <c r="R151" s="36">
        <v>149</v>
      </c>
      <c r="S151" s="37">
        <f>Table13[[#This Row],[Unit Price (USD)]]*Table13[[#This Row],[Units Sold]]*(100-Table13[[#This Row],[Discount (%)]])</f>
        <v>1726910</v>
      </c>
      <c r="T151" s="34">
        <f>IF(ISNUMBER(SEARCH("m/s",Table13[[#This Row],[Min Speed]])),--_xlfn.TEXTBEFORE(Table13[[#This Row],[Min Speed]]," "),IF(ISNUMBER(SEARCH("cycles/min",Table13[[#This Row],[Min Speed]])),--_xlfn.TEXTBEFORE(Table13[[#This Row],[Min Speed]]," ")/60,IF(ISNUMBER(SEARCH("cups/hour",Table13[[#This Row],[Min Speed]])),--_xlfn.TEXTBEFORE(Table13[[#This Row],[Min Speed]]," ")/3600,"")))</f>
        <v>3.3333333333333333E-2</v>
      </c>
      <c r="U151" s="34">
        <f>IF(ISNUMBER(SEARCH("m/s",Table13[[#This Row],[Max Speed]])),--_xlfn.TEXTBEFORE(Table13[[#This Row],[Max Speed]]," "),IF(ISNUMBER(SEARCH("cycles/min",Table13[[#This Row],[Max Speed]])),--_xlfn.TEXTBEFORE(Table13[[#This Row],[Max Speed]]," ")/60,IF(ISNUMBER(SEARCH("cups/hour",Table13[[#This Row],[Max Speed]])),--_xlfn.TEXTBEFORE(Table13[[#This Row],[Max Speed]]," ")/3600,"")))</f>
        <v>4.1666666666666666E-3</v>
      </c>
      <c r="V151" s="34" t="str">
        <f>IF(AND(Table13[[#This Row],[Min Speed (m/s)]]&lt;&gt;"",Table13[[#This Row],[Max Speed (m/s)]]&lt;&gt;""),TEXT(Table13[[#This Row],[Min Speed (m/s)]],"0.00")&amp;" - "&amp;TEXT(Table13[[#This Row],[Max Speed (m/s)]],"0.00"),"")</f>
        <v>0.03 - 0.00</v>
      </c>
      <c r="W151" s="34" t="str">
        <f>CONCATENATE(Table13[[#This Row],[Rep First Name]]," ",Table13[[#This Row],[Rep Last Name]])</f>
        <v>Morgan Taylor</v>
      </c>
    </row>
    <row r="152" spans="1:23">
      <c r="A152" s="29">
        <v>151</v>
      </c>
      <c r="B152" s="30" t="s">
        <v>67</v>
      </c>
      <c r="C152" s="30" t="s">
        <v>24</v>
      </c>
      <c r="D152" s="30" t="s">
        <v>50</v>
      </c>
      <c r="E152" s="30" t="s">
        <v>16</v>
      </c>
      <c r="F152" s="30"/>
      <c r="G152" s="30" t="s">
        <v>28</v>
      </c>
      <c r="H152" s="38" t="s">
        <v>184</v>
      </c>
      <c r="I152" s="30" t="s">
        <v>145</v>
      </c>
      <c r="J152" s="31" t="s">
        <v>146</v>
      </c>
      <c r="K152" s="30">
        <v>85</v>
      </c>
      <c r="L152" s="32">
        <v>5</v>
      </c>
      <c r="M152" s="33" t="str">
        <f>_xlfn.TEXTBEFORE(Table13[[#This Row],[Shipping Address]], ",")</f>
        <v>696 Oak St</v>
      </c>
      <c r="N152" s="33" t="str">
        <f>_xlfn.TEXTBEFORE(_xlfn.TEXTAFTER(Table13[[#This Row],[Shipping Address]], ", "), ",")</f>
        <v>San Francisco</v>
      </c>
      <c r="O152" s="34" t="str">
        <f>_xlfn.TEXTAFTER(Table13[[#This Row],[Shipping Address]], ", ", 2)</f>
        <v>CA, 37702</v>
      </c>
      <c r="P152" s="35" t="e" vm="1">
        <v>#VALUE!</v>
      </c>
      <c r="Q152" s="35" t="s">
        <v>171</v>
      </c>
      <c r="R152" s="36">
        <v>1050</v>
      </c>
      <c r="S152" s="37">
        <f>Table13[[#This Row],[Unit Price (USD)]]*Table13[[#This Row],[Units Sold]]*(100-Table13[[#This Row],[Discount (%)]])</f>
        <v>8478750</v>
      </c>
      <c r="T152" s="34" t="str">
        <f>IF(ISNUMBER(SEARCH("m/s",Table13[[#This Row],[Min Speed]])),--_xlfn.TEXTBEFORE(Table13[[#This Row],[Min Speed]]," "),IF(ISNUMBER(SEARCH("cycles/min",Table13[[#This Row],[Min Speed]])),--_xlfn.TEXTBEFORE(Table13[[#This Row],[Min Speed]]," ")/60,IF(ISNUMBER(SEARCH("cups/hour",Table13[[#This Row],[Min Speed]])),--_xlfn.TEXTBEFORE(Table13[[#This Row],[Min Speed]]," ")/3600,"")))</f>
        <v/>
      </c>
      <c r="U152" s="34">
        <f>IF(ISNUMBER(SEARCH("m/s",Table13[[#This Row],[Max Speed]])),--_xlfn.TEXTBEFORE(Table13[[#This Row],[Max Speed]]," "),IF(ISNUMBER(SEARCH("cycles/min",Table13[[#This Row],[Max Speed]])),--_xlfn.TEXTBEFORE(Table13[[#This Row],[Max Speed]]," ")/60,IF(ISNUMBER(SEARCH("cups/hour",Table13[[#This Row],[Max Speed]])),--_xlfn.TEXTBEFORE(Table13[[#This Row],[Max Speed]]," ")/3600,"")))</f>
        <v>3</v>
      </c>
      <c r="V152" s="34" t="str">
        <f>IF(AND(Table13[[#This Row],[Min Speed (m/s)]]&lt;&gt;"",Table13[[#This Row],[Max Speed (m/s)]]&lt;&gt;""),TEXT(Table13[[#This Row],[Min Speed (m/s)]],"0.00")&amp;" - "&amp;TEXT(Table13[[#This Row],[Max Speed (m/s)]],"0.00"),"")</f>
        <v/>
      </c>
      <c r="W152" s="34" t="str">
        <f>CONCATENATE(Table13[[#This Row],[Rep First Name]]," ",Table13[[#This Row],[Rep Last Name]])</f>
        <v>Morgan Smith</v>
      </c>
    </row>
    <row r="153" spans="1:23">
      <c r="A153" s="29">
        <v>152</v>
      </c>
      <c r="B153" s="30" t="s">
        <v>23</v>
      </c>
      <c r="C153" s="30" t="s">
        <v>37</v>
      </c>
      <c r="D153" s="30" t="s">
        <v>46</v>
      </c>
      <c r="E153" s="30" t="s">
        <v>43</v>
      </c>
      <c r="F153" s="30" t="s">
        <v>44</v>
      </c>
      <c r="G153" s="30" t="s">
        <v>18</v>
      </c>
      <c r="H153" s="30" t="s">
        <v>57</v>
      </c>
      <c r="I153" s="30" t="s">
        <v>147</v>
      </c>
      <c r="J153" s="31">
        <v>1200</v>
      </c>
      <c r="K153" s="30">
        <v>31</v>
      </c>
      <c r="L153" s="32">
        <v>10</v>
      </c>
      <c r="M153" s="33" t="str">
        <f>_xlfn.TEXTBEFORE(Table13[[#This Row],[Shipping Address]], ",")</f>
        <v>817 Pine St</v>
      </c>
      <c r="N153" s="33" t="str">
        <f>_xlfn.TEXTBEFORE(_xlfn.TEXTAFTER(Table13[[#This Row],[Shipping Address]], ", "), ",")</f>
        <v>Chicago</v>
      </c>
      <c r="O153" s="34" t="str">
        <f>_xlfn.TEXTAFTER(Table13[[#This Row],[Shipping Address]], ", ", 2)</f>
        <v>IL, 63584</v>
      </c>
      <c r="P153" s="35" t="e" vm="1">
        <v>#VALUE!</v>
      </c>
      <c r="Q153" s="35" t="s">
        <v>171</v>
      </c>
      <c r="R153" s="36">
        <v>1200</v>
      </c>
      <c r="S153" s="37">
        <f>Table13[[#This Row],[Unit Price (USD)]]*Table13[[#This Row],[Units Sold]]*(100-Table13[[#This Row],[Discount (%)]])</f>
        <v>3348000</v>
      </c>
      <c r="T153" s="34">
        <f>IF(ISNUMBER(SEARCH("m/s",Table13[[#This Row],[Min Speed]])),--_xlfn.TEXTBEFORE(Table13[[#This Row],[Min Speed]]," "),IF(ISNUMBER(SEARCH("cycles/min",Table13[[#This Row],[Min Speed]])),--_xlfn.TEXTBEFORE(Table13[[#This Row],[Min Speed]]," ")/60,IF(ISNUMBER(SEARCH("cups/hour",Table13[[#This Row],[Min Speed]])),--_xlfn.TEXTBEFORE(Table13[[#This Row],[Min Speed]]," ")/3600,"")))</f>
        <v>1.3888888888888889E-3</v>
      </c>
      <c r="U153" s="34">
        <f>IF(ISNUMBER(SEARCH("m/s",Table13[[#This Row],[Max Speed]])),--_xlfn.TEXTBEFORE(Table13[[#This Row],[Max Speed]]," "),IF(ISNUMBER(SEARCH("cycles/min",Table13[[#This Row],[Max Speed]])),--_xlfn.TEXTBEFORE(Table13[[#This Row],[Max Speed]]," ")/60,IF(ISNUMBER(SEARCH("cups/hour",Table13[[#This Row],[Max Speed]])),--_xlfn.TEXTBEFORE(Table13[[#This Row],[Max Speed]]," ")/3600,"")))</f>
        <v>4.1666666666666666E-3</v>
      </c>
      <c r="V153" s="34" t="str">
        <f>IF(AND(Table13[[#This Row],[Min Speed (m/s)]]&lt;&gt;"",Table13[[#This Row],[Max Speed (m/s)]]&lt;&gt;""),TEXT(Table13[[#This Row],[Min Speed (m/s)]],"0.00")&amp;" - "&amp;TEXT(Table13[[#This Row],[Max Speed (m/s)]],"0.00"),"")</f>
        <v>0.00 - 0.00</v>
      </c>
      <c r="W153" s="34" t="str">
        <f>CONCATENATE(Table13[[#This Row],[Rep First Name]]," ",Table13[[#This Row],[Rep Last Name]])</f>
        <v>Taylor Lee</v>
      </c>
    </row>
    <row r="154" spans="1:23">
      <c r="A154" s="29">
        <v>153</v>
      </c>
      <c r="B154" s="30" t="s">
        <v>67</v>
      </c>
      <c r="C154" s="30" t="s">
        <v>37</v>
      </c>
      <c r="D154" s="30" t="s">
        <v>25</v>
      </c>
      <c r="E154" s="30" t="s">
        <v>26</v>
      </c>
      <c r="F154" s="30"/>
      <c r="G154" s="30" t="s">
        <v>28</v>
      </c>
      <c r="H154" s="30" t="s">
        <v>19</v>
      </c>
      <c r="I154" s="30" t="s">
        <v>148</v>
      </c>
      <c r="J154" s="31" t="s">
        <v>149</v>
      </c>
      <c r="K154" s="30">
        <v>30</v>
      </c>
      <c r="L154" s="32">
        <v>5</v>
      </c>
      <c r="M154" s="33" t="str">
        <f>_xlfn.TEXTBEFORE(Table13[[#This Row],[Shipping Address]], ",")</f>
        <v>794 Maple Ave</v>
      </c>
      <c r="N154" s="33" t="str">
        <f>_xlfn.TEXTBEFORE(_xlfn.TEXTAFTER(Table13[[#This Row],[Shipping Address]], ", "), ",")</f>
        <v>New York</v>
      </c>
      <c r="O154" s="34" t="str">
        <f>_xlfn.TEXTAFTER(Table13[[#This Row],[Shipping Address]], ", ", 2)</f>
        <v>NY, 24126</v>
      </c>
      <c r="P154" s="35" t="e" vm="1">
        <v>#VALUE!</v>
      </c>
      <c r="Q154" s="35" t="s">
        <v>171</v>
      </c>
      <c r="R154" s="36">
        <v>950</v>
      </c>
      <c r="S154" s="37">
        <f>Table13[[#This Row],[Unit Price (USD)]]*Table13[[#This Row],[Units Sold]]*(100-Table13[[#This Row],[Discount (%)]])</f>
        <v>2707500</v>
      </c>
      <c r="T154" s="34" t="str">
        <f>IF(ISNUMBER(SEARCH("m/s",Table13[[#This Row],[Min Speed]])),--_xlfn.TEXTBEFORE(Table13[[#This Row],[Min Speed]]," "),IF(ISNUMBER(SEARCH("cycles/min",Table13[[#This Row],[Min Speed]])),--_xlfn.TEXTBEFORE(Table13[[#This Row],[Min Speed]]," ")/60,IF(ISNUMBER(SEARCH("cups/hour",Table13[[#This Row],[Min Speed]])),--_xlfn.TEXTBEFORE(Table13[[#This Row],[Min Speed]]," ")/3600,"")))</f>
        <v/>
      </c>
      <c r="U154" s="34">
        <f>IF(ISNUMBER(SEARCH("m/s",Table13[[#This Row],[Max Speed]])),--_xlfn.TEXTBEFORE(Table13[[#This Row],[Max Speed]]," "),IF(ISNUMBER(SEARCH("cycles/min",Table13[[#This Row],[Max Speed]])),--_xlfn.TEXTBEFORE(Table13[[#This Row],[Max Speed]]," ")/60,IF(ISNUMBER(SEARCH("cups/hour",Table13[[#This Row],[Max Speed]])),--_xlfn.TEXTBEFORE(Table13[[#This Row],[Max Speed]]," ")/3600,"")))</f>
        <v>3</v>
      </c>
      <c r="V154" s="34" t="str">
        <f>IF(AND(Table13[[#This Row],[Min Speed (m/s)]]&lt;&gt;"",Table13[[#This Row],[Max Speed (m/s)]]&lt;&gt;""),TEXT(Table13[[#This Row],[Min Speed (m/s)]],"0.00")&amp;" - "&amp;TEXT(Table13[[#This Row],[Max Speed (m/s)]],"0.00"),"")</f>
        <v/>
      </c>
      <c r="W154" s="34" t="str">
        <f>CONCATENATE(Table13[[#This Row],[Rep First Name]]," ",Table13[[#This Row],[Rep Last Name]])</f>
        <v>Morgan Lee</v>
      </c>
    </row>
    <row r="155" spans="1:23">
      <c r="A155" s="29">
        <v>154</v>
      </c>
      <c r="B155" s="30" t="s">
        <v>67</v>
      </c>
      <c r="C155" s="30" t="s">
        <v>37</v>
      </c>
      <c r="D155" s="30" t="s">
        <v>46</v>
      </c>
      <c r="E155" s="30" t="s">
        <v>43</v>
      </c>
      <c r="F155" s="30" t="s">
        <v>44</v>
      </c>
      <c r="G155" s="30" t="s">
        <v>47</v>
      </c>
      <c r="H155" s="30" t="s">
        <v>57</v>
      </c>
      <c r="I155" s="30" t="s">
        <v>150</v>
      </c>
      <c r="J155" s="31" t="s">
        <v>146</v>
      </c>
      <c r="K155" s="30">
        <v>235</v>
      </c>
      <c r="L155" s="32">
        <v>10</v>
      </c>
      <c r="M155" s="33" t="str">
        <f>_xlfn.TEXTBEFORE(Table13[[#This Row],[Shipping Address]], ",")</f>
        <v>553 Cedar Rd</v>
      </c>
      <c r="N155" s="33" t="str">
        <f>_xlfn.TEXTBEFORE(_xlfn.TEXTAFTER(Table13[[#This Row],[Shipping Address]], ", "), ",")</f>
        <v>New York</v>
      </c>
      <c r="O155" s="34" t="str">
        <f>_xlfn.TEXTAFTER(Table13[[#This Row],[Shipping Address]], ", ", 2)</f>
        <v>NY, 98297</v>
      </c>
      <c r="P155" s="35" t="e" vm="1">
        <v>#VALUE!</v>
      </c>
      <c r="Q155" s="35" t="s">
        <v>171</v>
      </c>
      <c r="R155" s="36">
        <v>1050</v>
      </c>
      <c r="S155" s="37">
        <f>Table13[[#This Row],[Unit Price (USD)]]*Table13[[#This Row],[Units Sold]]*(100-Table13[[#This Row],[Discount (%)]])</f>
        <v>22207500</v>
      </c>
      <c r="T155" s="34">
        <f>IF(ISNUMBER(SEARCH("m/s",Table13[[#This Row],[Min Speed]])),--_xlfn.TEXTBEFORE(Table13[[#This Row],[Min Speed]]," "),IF(ISNUMBER(SEARCH("cycles/min",Table13[[#This Row],[Min Speed]])),--_xlfn.TEXTBEFORE(Table13[[#This Row],[Min Speed]]," ")/60,IF(ISNUMBER(SEARCH("cups/hour",Table13[[#This Row],[Min Speed]])),--_xlfn.TEXTBEFORE(Table13[[#This Row],[Min Speed]]," ")/3600,"")))</f>
        <v>1.3888888888888889E-3</v>
      </c>
      <c r="U155" s="34">
        <f>IF(ISNUMBER(SEARCH("m/s",Table13[[#This Row],[Max Speed]])),--_xlfn.TEXTBEFORE(Table13[[#This Row],[Max Speed]]," "),IF(ISNUMBER(SEARCH("cycles/min",Table13[[#This Row],[Max Speed]])),--_xlfn.TEXTBEFORE(Table13[[#This Row],[Max Speed]]," ")/60,IF(ISNUMBER(SEARCH("cups/hour",Table13[[#This Row],[Max Speed]])),--_xlfn.TEXTBEFORE(Table13[[#This Row],[Max Speed]]," ")/3600,"")))</f>
        <v>8.3333333333333329E-2</v>
      </c>
      <c r="V155" s="34" t="str">
        <f>IF(AND(Table13[[#This Row],[Min Speed (m/s)]]&lt;&gt;"",Table13[[#This Row],[Max Speed (m/s)]]&lt;&gt;""),TEXT(Table13[[#This Row],[Min Speed (m/s)]],"0.00")&amp;" - "&amp;TEXT(Table13[[#This Row],[Max Speed (m/s)]],"0.00"),"")</f>
        <v>0.00 - 0.08</v>
      </c>
      <c r="W155" s="34" t="str">
        <f>CONCATENATE(Table13[[#This Row],[Rep First Name]]," ",Table13[[#This Row],[Rep Last Name]])</f>
        <v>Morgan Lee</v>
      </c>
    </row>
    <row r="156" spans="1:23">
      <c r="A156" s="29">
        <v>155</v>
      </c>
      <c r="B156" s="30" t="s">
        <v>23</v>
      </c>
      <c r="C156" s="30" t="s">
        <v>14</v>
      </c>
      <c r="D156" s="30" t="s">
        <v>50</v>
      </c>
      <c r="E156" s="30" t="s">
        <v>26</v>
      </c>
      <c r="F156" s="30" t="s">
        <v>44</v>
      </c>
      <c r="G156" s="30" t="s">
        <v>47</v>
      </c>
      <c r="H156" s="30" t="s">
        <v>57</v>
      </c>
      <c r="I156" s="30" t="s">
        <v>151</v>
      </c>
      <c r="J156" s="31">
        <v>1200</v>
      </c>
      <c r="K156" s="30">
        <v>192</v>
      </c>
      <c r="L156" s="32">
        <v>5</v>
      </c>
      <c r="M156" s="33" t="str">
        <f>_xlfn.TEXTBEFORE(Table13[[#This Row],[Shipping Address]], ",")</f>
        <v>391 Pine St</v>
      </c>
      <c r="N156" s="33" t="str">
        <f>_xlfn.TEXTBEFORE(_xlfn.TEXTAFTER(Table13[[#This Row],[Shipping Address]], ", "), ",")</f>
        <v>New York</v>
      </c>
      <c r="O156" s="34" t="str">
        <f>_xlfn.TEXTAFTER(Table13[[#This Row],[Shipping Address]], ", ", 2)</f>
        <v>NY, 69250</v>
      </c>
      <c r="P156" s="35" t="e" vm="1">
        <v>#VALUE!</v>
      </c>
      <c r="Q156" s="35" t="s">
        <v>171</v>
      </c>
      <c r="R156" s="36">
        <v>1200</v>
      </c>
      <c r="S156" s="37">
        <f>Table13[[#This Row],[Unit Price (USD)]]*Table13[[#This Row],[Units Sold]]*(100-Table13[[#This Row],[Discount (%)]])</f>
        <v>21888000</v>
      </c>
      <c r="T156" s="34">
        <f>IF(ISNUMBER(SEARCH("m/s",Table13[[#This Row],[Min Speed]])),--_xlfn.TEXTBEFORE(Table13[[#This Row],[Min Speed]]," "),IF(ISNUMBER(SEARCH("cycles/min",Table13[[#This Row],[Min Speed]])),--_xlfn.TEXTBEFORE(Table13[[#This Row],[Min Speed]]," ")/60,IF(ISNUMBER(SEARCH("cups/hour",Table13[[#This Row],[Min Speed]])),--_xlfn.TEXTBEFORE(Table13[[#This Row],[Min Speed]]," ")/3600,"")))</f>
        <v>1.3888888888888889E-3</v>
      </c>
      <c r="U156" s="34">
        <f>IF(ISNUMBER(SEARCH("m/s",Table13[[#This Row],[Max Speed]])),--_xlfn.TEXTBEFORE(Table13[[#This Row],[Max Speed]]," "),IF(ISNUMBER(SEARCH("cycles/min",Table13[[#This Row],[Max Speed]])),--_xlfn.TEXTBEFORE(Table13[[#This Row],[Max Speed]]," ")/60,IF(ISNUMBER(SEARCH("cups/hour",Table13[[#This Row],[Max Speed]])),--_xlfn.TEXTBEFORE(Table13[[#This Row],[Max Speed]]," ")/3600,"")))</f>
        <v>8.3333333333333329E-2</v>
      </c>
      <c r="V156" s="34" t="str">
        <f>IF(AND(Table13[[#This Row],[Min Speed (m/s)]]&lt;&gt;"",Table13[[#This Row],[Max Speed (m/s)]]&lt;&gt;""),TEXT(Table13[[#This Row],[Min Speed (m/s)]],"0.00")&amp;" - "&amp;TEXT(Table13[[#This Row],[Max Speed (m/s)]],"0.00"),"")</f>
        <v>0.00 - 0.08</v>
      </c>
      <c r="W156" s="34" t="str">
        <f>CONCATENATE(Table13[[#This Row],[Rep First Name]]," ",Table13[[#This Row],[Rep Last Name]])</f>
        <v>Taylor Davis</v>
      </c>
    </row>
    <row r="157" spans="1:23">
      <c r="A157" s="29">
        <v>156</v>
      </c>
      <c r="B157" s="30" t="s">
        <v>67</v>
      </c>
      <c r="C157" s="30" t="s">
        <v>56</v>
      </c>
      <c r="D157" s="30" t="s">
        <v>34</v>
      </c>
      <c r="E157" s="30" t="s">
        <v>43</v>
      </c>
      <c r="F157" s="30" t="s">
        <v>44</v>
      </c>
      <c r="G157" s="30" t="s">
        <v>28</v>
      </c>
      <c r="H157" s="38" t="s">
        <v>184</v>
      </c>
      <c r="I157" s="30" t="s">
        <v>152</v>
      </c>
      <c r="J157" s="31" t="s">
        <v>146</v>
      </c>
      <c r="K157" s="30">
        <v>208</v>
      </c>
      <c r="L157" s="32">
        <v>10</v>
      </c>
      <c r="M157" s="33" t="str">
        <f>_xlfn.TEXTBEFORE(Table13[[#This Row],[Shipping Address]], ",")</f>
        <v>993 Cedar Rd</v>
      </c>
      <c r="N157" s="33" t="str">
        <f>_xlfn.TEXTBEFORE(_xlfn.TEXTAFTER(Table13[[#This Row],[Shipping Address]], ", "), ",")</f>
        <v>Toronto</v>
      </c>
      <c r="O157" s="34" t="str">
        <f>_xlfn.TEXTAFTER(Table13[[#This Row],[Shipping Address]], ", ", 2)</f>
        <v>ON, 44299</v>
      </c>
      <c r="P157" s="35" t="e" vm="2">
        <v>#VALUE!</v>
      </c>
      <c r="Q157" s="35" t="s">
        <v>171</v>
      </c>
      <c r="R157" s="36">
        <v>1050</v>
      </c>
      <c r="S157" s="37">
        <f>Table13[[#This Row],[Unit Price (USD)]]*Table13[[#This Row],[Units Sold]]*(100-Table13[[#This Row],[Discount (%)]])</f>
        <v>19656000</v>
      </c>
      <c r="T157" s="34">
        <f>IF(ISNUMBER(SEARCH("m/s",Table13[[#This Row],[Min Speed]])),--_xlfn.TEXTBEFORE(Table13[[#This Row],[Min Speed]]," "),IF(ISNUMBER(SEARCH("cycles/min",Table13[[#This Row],[Min Speed]])),--_xlfn.TEXTBEFORE(Table13[[#This Row],[Min Speed]]," ")/60,IF(ISNUMBER(SEARCH("cups/hour",Table13[[#This Row],[Min Speed]])),--_xlfn.TEXTBEFORE(Table13[[#This Row],[Min Speed]]," ")/3600,"")))</f>
        <v>1.3888888888888889E-3</v>
      </c>
      <c r="U157" s="34">
        <f>IF(ISNUMBER(SEARCH("m/s",Table13[[#This Row],[Max Speed]])),--_xlfn.TEXTBEFORE(Table13[[#This Row],[Max Speed]]," "),IF(ISNUMBER(SEARCH("cycles/min",Table13[[#This Row],[Max Speed]])),--_xlfn.TEXTBEFORE(Table13[[#This Row],[Max Speed]]," ")/60,IF(ISNUMBER(SEARCH("cups/hour",Table13[[#This Row],[Max Speed]])),--_xlfn.TEXTBEFORE(Table13[[#This Row],[Max Speed]]," ")/3600,"")))</f>
        <v>3</v>
      </c>
      <c r="V157" s="34" t="str">
        <f>IF(AND(Table13[[#This Row],[Min Speed (m/s)]]&lt;&gt;"",Table13[[#This Row],[Max Speed (m/s)]]&lt;&gt;""),TEXT(Table13[[#This Row],[Min Speed (m/s)]],"0.00")&amp;" - "&amp;TEXT(Table13[[#This Row],[Max Speed (m/s)]],"0.00"),"")</f>
        <v>0.00 - 3.00</v>
      </c>
      <c r="W157" s="34" t="str">
        <f>CONCATENATE(Table13[[#This Row],[Rep First Name]]," ",Table13[[#This Row],[Rep Last Name]])</f>
        <v>Morgan Johnson</v>
      </c>
    </row>
    <row r="158" spans="1:23">
      <c r="A158" s="29">
        <v>157</v>
      </c>
      <c r="B158" s="30" t="s">
        <v>45</v>
      </c>
      <c r="C158" s="30" t="s">
        <v>24</v>
      </c>
      <c r="D158" s="30" t="s">
        <v>46</v>
      </c>
      <c r="E158" s="30" t="s">
        <v>39</v>
      </c>
      <c r="F158" s="30" t="s">
        <v>27</v>
      </c>
      <c r="G158" s="30" t="s">
        <v>47</v>
      </c>
      <c r="H158" s="30" t="s">
        <v>57</v>
      </c>
      <c r="I158" s="30" t="s">
        <v>153</v>
      </c>
      <c r="J158" s="31">
        <v>1200</v>
      </c>
      <c r="K158" s="30">
        <v>258</v>
      </c>
      <c r="L158" s="32">
        <v>10</v>
      </c>
      <c r="M158" s="33" t="str">
        <f>_xlfn.TEXTBEFORE(Table13[[#This Row],[Shipping Address]], ",")</f>
        <v>107 Pine St</v>
      </c>
      <c r="N158" s="33" t="str">
        <f>_xlfn.TEXTBEFORE(_xlfn.TEXTAFTER(Table13[[#This Row],[Shipping Address]], ", "), ",")</f>
        <v>Toronto</v>
      </c>
      <c r="O158" s="34" t="str">
        <f>_xlfn.TEXTAFTER(Table13[[#This Row],[Shipping Address]], ", ", 2)</f>
        <v>ON, 45432</v>
      </c>
      <c r="P158" s="35" t="e" vm="2">
        <v>#VALUE!</v>
      </c>
      <c r="Q158" s="35" t="s">
        <v>171</v>
      </c>
      <c r="R158" s="36">
        <v>1200</v>
      </c>
      <c r="S158" s="37">
        <f>Table13[[#This Row],[Unit Price (USD)]]*Table13[[#This Row],[Units Sold]]*(100-Table13[[#This Row],[Discount (%)]])</f>
        <v>27864000</v>
      </c>
      <c r="T158" s="34">
        <f>IF(ISNUMBER(SEARCH("m/s",Table13[[#This Row],[Min Speed]])),--_xlfn.TEXTBEFORE(Table13[[#This Row],[Min Speed]]," "),IF(ISNUMBER(SEARCH("cycles/min",Table13[[#This Row],[Min Speed]])),--_xlfn.TEXTBEFORE(Table13[[#This Row],[Min Speed]]," ")/60,IF(ISNUMBER(SEARCH("cups/hour",Table13[[#This Row],[Min Speed]])),--_xlfn.TEXTBEFORE(Table13[[#This Row],[Min Speed]]," ")/3600,"")))</f>
        <v>3.3333333333333333E-2</v>
      </c>
      <c r="U158" s="34">
        <f>IF(ISNUMBER(SEARCH("m/s",Table13[[#This Row],[Max Speed]])),--_xlfn.TEXTBEFORE(Table13[[#This Row],[Max Speed]]," "),IF(ISNUMBER(SEARCH("cycles/min",Table13[[#This Row],[Max Speed]])),--_xlfn.TEXTBEFORE(Table13[[#This Row],[Max Speed]]," ")/60,IF(ISNUMBER(SEARCH("cups/hour",Table13[[#This Row],[Max Speed]])),--_xlfn.TEXTBEFORE(Table13[[#This Row],[Max Speed]]," ")/3600,"")))</f>
        <v>8.3333333333333329E-2</v>
      </c>
      <c r="V158" s="34" t="str">
        <f>IF(AND(Table13[[#This Row],[Min Speed (m/s)]]&lt;&gt;"",Table13[[#This Row],[Max Speed (m/s)]]&lt;&gt;""),TEXT(Table13[[#This Row],[Min Speed (m/s)]],"0.00")&amp;" - "&amp;TEXT(Table13[[#This Row],[Max Speed (m/s)]],"0.00"),"")</f>
        <v>0.03 - 0.08</v>
      </c>
      <c r="W158" s="34" t="str">
        <f>CONCATENATE(Table13[[#This Row],[Rep First Name]]," ",Table13[[#This Row],[Rep Last Name]])</f>
        <v>Jordan Smith</v>
      </c>
    </row>
    <row r="159" spans="1:23">
      <c r="A159" s="29">
        <v>158</v>
      </c>
      <c r="B159" s="30" t="s">
        <v>23</v>
      </c>
      <c r="C159" s="30" t="s">
        <v>56</v>
      </c>
      <c r="D159" s="30" t="s">
        <v>53</v>
      </c>
      <c r="E159" s="30" t="s">
        <v>26</v>
      </c>
      <c r="F159" s="30"/>
      <c r="G159" s="30" t="s">
        <v>28</v>
      </c>
      <c r="H159" s="38" t="s">
        <v>184</v>
      </c>
      <c r="I159" s="30" t="s">
        <v>154</v>
      </c>
      <c r="J159" s="31" t="s">
        <v>149</v>
      </c>
      <c r="K159" s="30">
        <v>164</v>
      </c>
      <c r="L159" s="32">
        <v>15</v>
      </c>
      <c r="M159" s="33" t="str">
        <f>_xlfn.TEXTBEFORE(Table13[[#This Row],[Shipping Address]], ",")</f>
        <v>851 Cedar Rd</v>
      </c>
      <c r="N159" s="33" t="str">
        <f>_xlfn.TEXTBEFORE(_xlfn.TEXTAFTER(Table13[[#This Row],[Shipping Address]], ", "), ",")</f>
        <v>New York</v>
      </c>
      <c r="O159" s="34" t="str">
        <f>_xlfn.TEXTAFTER(Table13[[#This Row],[Shipping Address]], ", ", 2)</f>
        <v>NY, 62652</v>
      </c>
      <c r="P159" s="35" t="e" vm="1">
        <v>#VALUE!</v>
      </c>
      <c r="Q159" s="35" t="s">
        <v>171</v>
      </c>
      <c r="R159" s="36">
        <v>950</v>
      </c>
      <c r="S159" s="37">
        <f>Table13[[#This Row],[Unit Price (USD)]]*Table13[[#This Row],[Units Sold]]*(100-Table13[[#This Row],[Discount (%)]])</f>
        <v>13243000</v>
      </c>
      <c r="T159" s="34" t="str">
        <f>IF(ISNUMBER(SEARCH("m/s",Table13[[#This Row],[Min Speed]])),--_xlfn.TEXTBEFORE(Table13[[#This Row],[Min Speed]]," "),IF(ISNUMBER(SEARCH("cycles/min",Table13[[#This Row],[Min Speed]])),--_xlfn.TEXTBEFORE(Table13[[#This Row],[Min Speed]]," ")/60,IF(ISNUMBER(SEARCH("cups/hour",Table13[[#This Row],[Min Speed]])),--_xlfn.TEXTBEFORE(Table13[[#This Row],[Min Speed]]," ")/3600,"")))</f>
        <v/>
      </c>
      <c r="U159" s="34">
        <f>IF(ISNUMBER(SEARCH("m/s",Table13[[#This Row],[Max Speed]])),--_xlfn.TEXTBEFORE(Table13[[#This Row],[Max Speed]]," "),IF(ISNUMBER(SEARCH("cycles/min",Table13[[#This Row],[Max Speed]])),--_xlfn.TEXTBEFORE(Table13[[#This Row],[Max Speed]]," ")/60,IF(ISNUMBER(SEARCH("cups/hour",Table13[[#This Row],[Max Speed]])),--_xlfn.TEXTBEFORE(Table13[[#This Row],[Max Speed]]," ")/3600,"")))</f>
        <v>3</v>
      </c>
      <c r="V159" s="34" t="str">
        <f>IF(AND(Table13[[#This Row],[Min Speed (m/s)]]&lt;&gt;"",Table13[[#This Row],[Max Speed (m/s)]]&lt;&gt;""),TEXT(Table13[[#This Row],[Min Speed (m/s)]],"0.00")&amp;" - "&amp;TEXT(Table13[[#This Row],[Max Speed (m/s)]],"0.00"),"")</f>
        <v/>
      </c>
      <c r="W159" s="34" t="str">
        <f>CONCATENATE(Table13[[#This Row],[Rep First Name]]," ",Table13[[#This Row],[Rep Last Name]])</f>
        <v>Taylor Johnson</v>
      </c>
    </row>
    <row r="160" spans="1:23">
      <c r="A160" s="29">
        <v>159</v>
      </c>
      <c r="B160" s="30" t="s">
        <v>13</v>
      </c>
      <c r="C160" s="30" t="s">
        <v>24</v>
      </c>
      <c r="D160" s="30" t="s">
        <v>53</v>
      </c>
      <c r="E160" s="30" t="s">
        <v>16</v>
      </c>
      <c r="F160" s="30" t="s">
        <v>17</v>
      </c>
      <c r="G160" s="30" t="s">
        <v>18</v>
      </c>
      <c r="H160" s="30" t="s">
        <v>19</v>
      </c>
      <c r="I160" s="30" t="s">
        <v>155</v>
      </c>
      <c r="J160" s="31" t="s">
        <v>146</v>
      </c>
      <c r="K160" s="30">
        <v>103</v>
      </c>
      <c r="L160" s="32">
        <v>10</v>
      </c>
      <c r="M160" s="33" t="str">
        <f>_xlfn.TEXTBEFORE(Table13[[#This Row],[Shipping Address]], ",")</f>
        <v>218 Oak St</v>
      </c>
      <c r="N160" s="33" t="str">
        <f>_xlfn.TEXTBEFORE(_xlfn.TEXTAFTER(Table13[[#This Row],[Shipping Address]], ", "), ",")</f>
        <v>Chicago</v>
      </c>
      <c r="O160" s="34" t="str">
        <f>_xlfn.TEXTAFTER(Table13[[#This Row],[Shipping Address]], ", ", 2)</f>
        <v>IL, 92687</v>
      </c>
      <c r="P160" s="35" t="e" vm="1">
        <v>#VALUE!</v>
      </c>
      <c r="Q160" s="35" t="s">
        <v>171</v>
      </c>
      <c r="R160" s="36">
        <v>1050</v>
      </c>
      <c r="S160" s="37">
        <f>Table13[[#This Row],[Unit Price (USD)]]*Table13[[#This Row],[Units Sold]]*(100-Table13[[#This Row],[Discount (%)]])</f>
        <v>9733500</v>
      </c>
      <c r="T160" s="34">
        <f>IF(ISNUMBER(SEARCH("m/s",Table13[[#This Row],[Min Speed]])),--_xlfn.TEXTBEFORE(Table13[[#This Row],[Min Speed]]," "),IF(ISNUMBER(SEARCH("cycles/min",Table13[[#This Row],[Min Speed]])),--_xlfn.TEXTBEFORE(Table13[[#This Row],[Min Speed]]," ")/60,IF(ISNUMBER(SEARCH("cups/hour",Table13[[#This Row],[Min Speed]])),--_xlfn.TEXTBEFORE(Table13[[#This Row],[Min Speed]]," ")/3600,"")))</f>
        <v>1</v>
      </c>
      <c r="U160" s="34">
        <f>IF(ISNUMBER(SEARCH("m/s",Table13[[#This Row],[Max Speed]])),--_xlfn.TEXTBEFORE(Table13[[#This Row],[Max Speed]]," "),IF(ISNUMBER(SEARCH("cycles/min",Table13[[#This Row],[Max Speed]])),--_xlfn.TEXTBEFORE(Table13[[#This Row],[Max Speed]]," ")/60,IF(ISNUMBER(SEARCH("cups/hour",Table13[[#This Row],[Max Speed]])),--_xlfn.TEXTBEFORE(Table13[[#This Row],[Max Speed]]," ")/3600,"")))</f>
        <v>4.1666666666666666E-3</v>
      </c>
      <c r="V160" s="34" t="str">
        <f>IF(AND(Table13[[#This Row],[Min Speed (m/s)]]&lt;&gt;"",Table13[[#This Row],[Max Speed (m/s)]]&lt;&gt;""),TEXT(Table13[[#This Row],[Min Speed (m/s)]],"0.00")&amp;" - "&amp;TEXT(Table13[[#This Row],[Max Speed (m/s)]],"0.00"),"")</f>
        <v>1.00 - 0.00</v>
      </c>
      <c r="W160" s="34" t="str">
        <f>CONCATENATE(Table13[[#This Row],[Rep First Name]]," ",Table13[[#This Row],[Rep Last Name]])</f>
        <v>Jamie Smith</v>
      </c>
    </row>
    <row r="161" spans="1:23">
      <c r="A161" s="29">
        <v>160</v>
      </c>
      <c r="B161" s="30" t="s">
        <v>23</v>
      </c>
      <c r="C161" s="30" t="s">
        <v>37</v>
      </c>
      <c r="D161" s="30" t="s">
        <v>25</v>
      </c>
      <c r="E161" s="30" t="s">
        <v>39</v>
      </c>
      <c r="F161" s="30" t="s">
        <v>17</v>
      </c>
      <c r="G161" s="30" t="s">
        <v>28</v>
      </c>
      <c r="H161" s="30" t="s">
        <v>19</v>
      </c>
      <c r="I161" s="30" t="s">
        <v>156</v>
      </c>
      <c r="J161" s="31" t="s">
        <v>149</v>
      </c>
      <c r="K161" s="30">
        <v>93</v>
      </c>
      <c r="L161" s="32">
        <v>15</v>
      </c>
      <c r="M161" s="33" t="str">
        <f>_xlfn.TEXTBEFORE(Table13[[#This Row],[Shipping Address]], ",")</f>
        <v>235 Maple Ave</v>
      </c>
      <c r="N161" s="33" t="str">
        <f>_xlfn.TEXTBEFORE(_xlfn.TEXTAFTER(Table13[[#This Row],[Shipping Address]], ", "), ",")</f>
        <v>Toronto</v>
      </c>
      <c r="O161" s="34" t="str">
        <f>_xlfn.TEXTAFTER(Table13[[#This Row],[Shipping Address]], ", ", 2)</f>
        <v>ON, 32887</v>
      </c>
      <c r="P161" s="35" t="e" vm="2">
        <v>#VALUE!</v>
      </c>
      <c r="Q161" s="35" t="s">
        <v>171</v>
      </c>
      <c r="R161" s="36">
        <v>950</v>
      </c>
      <c r="S161" s="37">
        <f>Table13[[#This Row],[Unit Price (USD)]]*Table13[[#This Row],[Units Sold]]*(100-Table13[[#This Row],[Discount (%)]])</f>
        <v>7509750</v>
      </c>
      <c r="T161" s="34">
        <f>IF(ISNUMBER(SEARCH("m/s",Table13[[#This Row],[Min Speed]])),--_xlfn.TEXTBEFORE(Table13[[#This Row],[Min Speed]]," "),IF(ISNUMBER(SEARCH("cycles/min",Table13[[#This Row],[Min Speed]])),--_xlfn.TEXTBEFORE(Table13[[#This Row],[Min Speed]]," ")/60,IF(ISNUMBER(SEARCH("cups/hour",Table13[[#This Row],[Min Speed]])),--_xlfn.TEXTBEFORE(Table13[[#This Row],[Min Speed]]," ")/3600,"")))</f>
        <v>1</v>
      </c>
      <c r="U161" s="34">
        <f>IF(ISNUMBER(SEARCH("m/s",Table13[[#This Row],[Max Speed]])),--_xlfn.TEXTBEFORE(Table13[[#This Row],[Max Speed]]," "),IF(ISNUMBER(SEARCH("cycles/min",Table13[[#This Row],[Max Speed]])),--_xlfn.TEXTBEFORE(Table13[[#This Row],[Max Speed]]," ")/60,IF(ISNUMBER(SEARCH("cups/hour",Table13[[#This Row],[Max Speed]])),--_xlfn.TEXTBEFORE(Table13[[#This Row],[Max Speed]]," ")/3600,"")))</f>
        <v>3</v>
      </c>
      <c r="V161" s="34" t="str">
        <f>IF(AND(Table13[[#This Row],[Min Speed (m/s)]]&lt;&gt;"",Table13[[#This Row],[Max Speed (m/s)]]&lt;&gt;""),TEXT(Table13[[#This Row],[Min Speed (m/s)]],"0.00")&amp;" - "&amp;TEXT(Table13[[#This Row],[Max Speed (m/s)]],"0.00"),"")</f>
        <v>1.00 - 3.00</v>
      </c>
      <c r="W161" s="34" t="str">
        <f>CONCATENATE(Table13[[#This Row],[Rep First Name]]," ",Table13[[#This Row],[Rep Last Name]])</f>
        <v>Taylor Lee</v>
      </c>
    </row>
    <row r="162" spans="1:23">
      <c r="A162" s="29">
        <v>161</v>
      </c>
      <c r="B162" s="30" t="s">
        <v>67</v>
      </c>
      <c r="C162" s="30" t="s">
        <v>56</v>
      </c>
      <c r="D162" s="30" t="s">
        <v>53</v>
      </c>
      <c r="E162" s="30" t="s">
        <v>39</v>
      </c>
      <c r="F162" s="30" t="s">
        <v>27</v>
      </c>
      <c r="G162" s="30" t="s">
        <v>18</v>
      </c>
      <c r="H162" s="30" t="s">
        <v>19</v>
      </c>
      <c r="I162" s="30" t="s">
        <v>157</v>
      </c>
      <c r="J162" s="31" t="s">
        <v>146</v>
      </c>
      <c r="K162" s="30">
        <v>123</v>
      </c>
      <c r="L162" s="32">
        <v>10</v>
      </c>
      <c r="M162" s="33" t="str">
        <f>_xlfn.TEXTBEFORE(Table13[[#This Row],[Shipping Address]], ",")</f>
        <v>891 Cedar Rd</v>
      </c>
      <c r="N162" s="33" t="str">
        <f>_xlfn.TEXTBEFORE(_xlfn.TEXTAFTER(Table13[[#This Row],[Shipping Address]], ", "), ",")</f>
        <v>San Francisco</v>
      </c>
      <c r="O162" s="34" t="str">
        <f>_xlfn.TEXTAFTER(Table13[[#This Row],[Shipping Address]], ", ", 2)</f>
        <v>CA, 94121</v>
      </c>
      <c r="P162" s="35" t="e" vm="1">
        <v>#VALUE!</v>
      </c>
      <c r="Q162" s="35" t="s">
        <v>171</v>
      </c>
      <c r="R162" s="36">
        <v>1050</v>
      </c>
      <c r="S162" s="37">
        <f>Table13[[#This Row],[Unit Price (USD)]]*Table13[[#This Row],[Units Sold]]*(100-Table13[[#This Row],[Discount (%)]])</f>
        <v>11623500</v>
      </c>
      <c r="T162" s="34">
        <f>IF(ISNUMBER(SEARCH("m/s",Table13[[#This Row],[Min Speed]])),--_xlfn.TEXTBEFORE(Table13[[#This Row],[Min Speed]]," "),IF(ISNUMBER(SEARCH("cycles/min",Table13[[#This Row],[Min Speed]])),--_xlfn.TEXTBEFORE(Table13[[#This Row],[Min Speed]]," ")/60,IF(ISNUMBER(SEARCH("cups/hour",Table13[[#This Row],[Min Speed]])),--_xlfn.TEXTBEFORE(Table13[[#This Row],[Min Speed]]," ")/3600,"")))</f>
        <v>3.3333333333333333E-2</v>
      </c>
      <c r="U162" s="34">
        <f>IF(ISNUMBER(SEARCH("m/s",Table13[[#This Row],[Max Speed]])),--_xlfn.TEXTBEFORE(Table13[[#This Row],[Max Speed]]," "),IF(ISNUMBER(SEARCH("cycles/min",Table13[[#This Row],[Max Speed]])),--_xlfn.TEXTBEFORE(Table13[[#This Row],[Max Speed]]," ")/60,IF(ISNUMBER(SEARCH("cups/hour",Table13[[#This Row],[Max Speed]])),--_xlfn.TEXTBEFORE(Table13[[#This Row],[Max Speed]]," ")/3600,"")))</f>
        <v>4.1666666666666666E-3</v>
      </c>
      <c r="V162" s="34" t="str">
        <f>IF(AND(Table13[[#This Row],[Min Speed (m/s)]]&lt;&gt;"",Table13[[#This Row],[Max Speed (m/s)]]&lt;&gt;""),TEXT(Table13[[#This Row],[Min Speed (m/s)]],"0.00")&amp;" - "&amp;TEXT(Table13[[#This Row],[Max Speed (m/s)]],"0.00"),"")</f>
        <v>0.03 - 0.00</v>
      </c>
      <c r="W162" s="34" t="str">
        <f>CONCATENATE(Table13[[#This Row],[Rep First Name]]," ",Table13[[#This Row],[Rep Last Name]])</f>
        <v>Morgan Johnson</v>
      </c>
    </row>
    <row r="163" spans="1:23">
      <c r="A163" s="29">
        <v>162</v>
      </c>
      <c r="B163" s="30" t="s">
        <v>45</v>
      </c>
      <c r="C163" s="30" t="s">
        <v>37</v>
      </c>
      <c r="D163" s="30" t="s">
        <v>15</v>
      </c>
      <c r="E163" s="30" t="s">
        <v>26</v>
      </c>
      <c r="F163" s="30"/>
      <c r="G163" s="30" t="s">
        <v>47</v>
      </c>
      <c r="H163" s="38" t="s">
        <v>184</v>
      </c>
      <c r="I163" s="30" t="s">
        <v>158</v>
      </c>
      <c r="J163" s="31" t="s">
        <v>149</v>
      </c>
      <c r="K163" s="30">
        <v>252</v>
      </c>
      <c r="L163" s="32">
        <v>5</v>
      </c>
      <c r="M163" s="33" t="str">
        <f>_xlfn.TEXTBEFORE(Table13[[#This Row],[Shipping Address]], ",")</f>
        <v>826 Pine St</v>
      </c>
      <c r="N163" s="33" t="str">
        <f>_xlfn.TEXTBEFORE(_xlfn.TEXTAFTER(Table13[[#This Row],[Shipping Address]], ", "), ",")</f>
        <v>Chicago</v>
      </c>
      <c r="O163" s="34" t="str">
        <f>_xlfn.TEXTAFTER(Table13[[#This Row],[Shipping Address]], ", ", 2)</f>
        <v>IL, 65818</v>
      </c>
      <c r="P163" s="35" t="e" vm="1">
        <v>#VALUE!</v>
      </c>
      <c r="Q163" s="35" t="s">
        <v>171</v>
      </c>
      <c r="R163" s="36">
        <v>950</v>
      </c>
      <c r="S163" s="37">
        <f>Table13[[#This Row],[Unit Price (USD)]]*Table13[[#This Row],[Units Sold]]*(100-Table13[[#This Row],[Discount (%)]])</f>
        <v>22743000</v>
      </c>
      <c r="T163" s="34" t="str">
        <f>IF(ISNUMBER(SEARCH("m/s",Table13[[#This Row],[Min Speed]])),--_xlfn.TEXTBEFORE(Table13[[#This Row],[Min Speed]]," "),IF(ISNUMBER(SEARCH("cycles/min",Table13[[#This Row],[Min Speed]])),--_xlfn.TEXTBEFORE(Table13[[#This Row],[Min Speed]]," ")/60,IF(ISNUMBER(SEARCH("cups/hour",Table13[[#This Row],[Min Speed]])),--_xlfn.TEXTBEFORE(Table13[[#This Row],[Min Speed]]," ")/3600,"")))</f>
        <v/>
      </c>
      <c r="U163" s="34">
        <f>IF(ISNUMBER(SEARCH("m/s",Table13[[#This Row],[Max Speed]])),--_xlfn.TEXTBEFORE(Table13[[#This Row],[Max Speed]]," "),IF(ISNUMBER(SEARCH("cycles/min",Table13[[#This Row],[Max Speed]])),--_xlfn.TEXTBEFORE(Table13[[#This Row],[Max Speed]]," ")/60,IF(ISNUMBER(SEARCH("cups/hour",Table13[[#This Row],[Max Speed]])),--_xlfn.TEXTBEFORE(Table13[[#This Row],[Max Speed]]," ")/3600,"")))</f>
        <v>8.3333333333333329E-2</v>
      </c>
      <c r="V163" s="34" t="str">
        <f>IF(AND(Table13[[#This Row],[Min Speed (m/s)]]&lt;&gt;"",Table13[[#This Row],[Max Speed (m/s)]]&lt;&gt;""),TEXT(Table13[[#This Row],[Min Speed (m/s)]],"0.00")&amp;" - "&amp;TEXT(Table13[[#This Row],[Max Speed (m/s)]],"0.00"),"")</f>
        <v/>
      </c>
      <c r="W163" s="34" t="str">
        <f>CONCATENATE(Table13[[#This Row],[Rep First Name]]," ",Table13[[#This Row],[Rep Last Name]])</f>
        <v>Jordan Lee</v>
      </c>
    </row>
    <row r="164" spans="1:23">
      <c r="A164" s="29">
        <v>163</v>
      </c>
      <c r="B164" s="30" t="s">
        <v>45</v>
      </c>
      <c r="C164" s="30" t="s">
        <v>23</v>
      </c>
      <c r="D164" s="30" t="s">
        <v>38</v>
      </c>
      <c r="E164" s="30" t="s">
        <v>39</v>
      </c>
      <c r="F164" s="30"/>
      <c r="G164" s="30" t="s">
        <v>28</v>
      </c>
      <c r="H164" s="30" t="s">
        <v>19</v>
      </c>
      <c r="I164" s="30" t="s">
        <v>159</v>
      </c>
      <c r="J164" s="31">
        <v>1200</v>
      </c>
      <c r="K164" s="30">
        <v>253</v>
      </c>
      <c r="L164" s="32">
        <v>5</v>
      </c>
      <c r="M164" s="33" t="str">
        <f>_xlfn.TEXTBEFORE(Table13[[#This Row],[Shipping Address]], ",")</f>
        <v>284 Oak St</v>
      </c>
      <c r="N164" s="33" t="str">
        <f>_xlfn.TEXTBEFORE(_xlfn.TEXTAFTER(Table13[[#This Row],[Shipping Address]], ", "), ",")</f>
        <v>Chicago</v>
      </c>
      <c r="O164" s="34" t="str">
        <f>_xlfn.TEXTAFTER(Table13[[#This Row],[Shipping Address]], ", ", 2)</f>
        <v>IL, 46713</v>
      </c>
      <c r="P164" s="35" t="e" vm="1">
        <v>#VALUE!</v>
      </c>
      <c r="Q164" s="35" t="s">
        <v>171</v>
      </c>
      <c r="R164" s="36">
        <v>1200</v>
      </c>
      <c r="S164" s="37">
        <f>Table13[[#This Row],[Unit Price (USD)]]*Table13[[#This Row],[Units Sold]]*(100-Table13[[#This Row],[Discount (%)]])</f>
        <v>28842000</v>
      </c>
      <c r="T164" s="34" t="str">
        <f>IF(ISNUMBER(SEARCH("m/s",Table13[[#This Row],[Min Speed]])),--_xlfn.TEXTBEFORE(Table13[[#This Row],[Min Speed]]," "),IF(ISNUMBER(SEARCH("cycles/min",Table13[[#This Row],[Min Speed]])),--_xlfn.TEXTBEFORE(Table13[[#This Row],[Min Speed]]," ")/60,IF(ISNUMBER(SEARCH("cups/hour",Table13[[#This Row],[Min Speed]])),--_xlfn.TEXTBEFORE(Table13[[#This Row],[Min Speed]]," ")/3600,"")))</f>
        <v/>
      </c>
      <c r="U164" s="34">
        <f>IF(ISNUMBER(SEARCH("m/s",Table13[[#This Row],[Max Speed]])),--_xlfn.TEXTBEFORE(Table13[[#This Row],[Max Speed]]," "),IF(ISNUMBER(SEARCH("cycles/min",Table13[[#This Row],[Max Speed]])),--_xlfn.TEXTBEFORE(Table13[[#This Row],[Max Speed]]," ")/60,IF(ISNUMBER(SEARCH("cups/hour",Table13[[#This Row],[Max Speed]])),--_xlfn.TEXTBEFORE(Table13[[#This Row],[Max Speed]]," ")/3600,"")))</f>
        <v>3</v>
      </c>
      <c r="V164" s="34" t="str">
        <f>IF(AND(Table13[[#This Row],[Min Speed (m/s)]]&lt;&gt;"",Table13[[#This Row],[Max Speed (m/s)]]&lt;&gt;""),TEXT(Table13[[#This Row],[Min Speed (m/s)]],"0.00")&amp;" - "&amp;TEXT(Table13[[#This Row],[Max Speed (m/s)]],"0.00"),"")</f>
        <v/>
      </c>
      <c r="W164" s="34" t="str">
        <f>CONCATENATE(Table13[[#This Row],[Rep First Name]]," ",Table13[[#This Row],[Rep Last Name]])</f>
        <v>Jordan Taylor</v>
      </c>
    </row>
    <row r="165" spans="1:23">
      <c r="A165" s="29">
        <v>164</v>
      </c>
      <c r="B165" s="30" t="s">
        <v>13</v>
      </c>
      <c r="C165" s="30" t="s">
        <v>14</v>
      </c>
      <c r="D165" s="30" t="s">
        <v>38</v>
      </c>
      <c r="E165" s="30" t="s">
        <v>43</v>
      </c>
      <c r="F165" s="30" t="s">
        <v>17</v>
      </c>
      <c r="G165" s="30"/>
      <c r="H165" s="38" t="s">
        <v>184</v>
      </c>
      <c r="I165" s="30" t="s">
        <v>160</v>
      </c>
      <c r="J165" s="31" t="s">
        <v>146</v>
      </c>
      <c r="K165" s="30">
        <v>82</v>
      </c>
      <c r="L165" s="32">
        <v>15</v>
      </c>
      <c r="M165" s="33" t="str">
        <f>_xlfn.TEXTBEFORE(Table13[[#This Row],[Shipping Address]], ",")</f>
        <v>399 Pine St</v>
      </c>
      <c r="N165" s="33" t="str">
        <f>_xlfn.TEXTBEFORE(_xlfn.TEXTAFTER(Table13[[#This Row],[Shipping Address]], ", "), ",")</f>
        <v>San Francisco</v>
      </c>
      <c r="O165" s="34" t="str">
        <f>_xlfn.TEXTAFTER(Table13[[#This Row],[Shipping Address]], ", ", 2)</f>
        <v>CA, 51599</v>
      </c>
      <c r="P165" s="35" t="e" vm="1">
        <v>#VALUE!</v>
      </c>
      <c r="Q165" s="35" t="s">
        <v>171</v>
      </c>
      <c r="R165" s="36">
        <v>1050</v>
      </c>
      <c r="S165" s="37">
        <f>Table13[[#This Row],[Unit Price (USD)]]*Table13[[#This Row],[Units Sold]]*(100-Table13[[#This Row],[Discount (%)]])</f>
        <v>7318500</v>
      </c>
      <c r="T165" s="34">
        <f>IF(ISNUMBER(SEARCH("m/s",Table13[[#This Row],[Min Speed]])),--_xlfn.TEXTBEFORE(Table13[[#This Row],[Min Speed]]," "),IF(ISNUMBER(SEARCH("cycles/min",Table13[[#This Row],[Min Speed]])),--_xlfn.TEXTBEFORE(Table13[[#This Row],[Min Speed]]," ")/60,IF(ISNUMBER(SEARCH("cups/hour",Table13[[#This Row],[Min Speed]])),--_xlfn.TEXTBEFORE(Table13[[#This Row],[Min Speed]]," ")/3600,"")))</f>
        <v>1</v>
      </c>
      <c r="U165" s="34" t="str">
        <f>IF(ISNUMBER(SEARCH("m/s",Table13[[#This Row],[Max Speed]])),--_xlfn.TEXTBEFORE(Table13[[#This Row],[Max Speed]]," "),IF(ISNUMBER(SEARCH("cycles/min",Table13[[#This Row],[Max Speed]])),--_xlfn.TEXTBEFORE(Table13[[#This Row],[Max Speed]]," ")/60,IF(ISNUMBER(SEARCH("cups/hour",Table13[[#This Row],[Max Speed]])),--_xlfn.TEXTBEFORE(Table13[[#This Row],[Max Speed]]," ")/3600,"")))</f>
        <v/>
      </c>
      <c r="V165" s="34" t="str">
        <f>IF(AND(Table13[[#This Row],[Min Speed (m/s)]]&lt;&gt;"",Table13[[#This Row],[Max Speed (m/s)]]&lt;&gt;""),TEXT(Table13[[#This Row],[Min Speed (m/s)]],"0.00")&amp;" - "&amp;TEXT(Table13[[#This Row],[Max Speed (m/s)]],"0.00"),"")</f>
        <v/>
      </c>
      <c r="W165" s="34" t="str">
        <f>CONCATENATE(Table13[[#This Row],[Rep First Name]]," ",Table13[[#This Row],[Rep Last Name]])</f>
        <v>Jamie Davis</v>
      </c>
    </row>
    <row r="166" spans="1:23">
      <c r="A166" s="29">
        <v>165</v>
      </c>
      <c r="B166" s="30" t="s">
        <v>67</v>
      </c>
      <c r="C166" s="30" t="s">
        <v>24</v>
      </c>
      <c r="D166" s="30" t="s">
        <v>53</v>
      </c>
      <c r="E166" s="30" t="s">
        <v>43</v>
      </c>
      <c r="F166" s="30" t="s">
        <v>27</v>
      </c>
      <c r="G166" s="30" t="s">
        <v>18</v>
      </c>
      <c r="H166" s="38" t="s">
        <v>184</v>
      </c>
      <c r="I166" s="30" t="s">
        <v>161</v>
      </c>
      <c r="J166" s="31">
        <v>1200</v>
      </c>
      <c r="K166" s="30">
        <v>53</v>
      </c>
      <c r="L166" s="32">
        <v>15</v>
      </c>
      <c r="M166" s="33" t="str">
        <f>_xlfn.TEXTBEFORE(Table13[[#This Row],[Shipping Address]], ",")</f>
        <v>919 Oak St</v>
      </c>
      <c r="N166" s="33" t="str">
        <f>_xlfn.TEXTBEFORE(_xlfn.TEXTAFTER(Table13[[#This Row],[Shipping Address]], ", "), ",")</f>
        <v>San Francisco</v>
      </c>
      <c r="O166" s="34" t="str">
        <f>_xlfn.TEXTAFTER(Table13[[#This Row],[Shipping Address]], ", ", 2)</f>
        <v>CA, 69499</v>
      </c>
      <c r="P166" s="35" t="e" vm="1">
        <v>#VALUE!</v>
      </c>
      <c r="Q166" s="35" t="s">
        <v>171</v>
      </c>
      <c r="R166" s="36">
        <v>1200</v>
      </c>
      <c r="S166" s="37">
        <f>Table13[[#This Row],[Unit Price (USD)]]*Table13[[#This Row],[Units Sold]]*(100-Table13[[#This Row],[Discount (%)]])</f>
        <v>5406000</v>
      </c>
      <c r="T166" s="34">
        <f>IF(ISNUMBER(SEARCH("m/s",Table13[[#This Row],[Min Speed]])),--_xlfn.TEXTBEFORE(Table13[[#This Row],[Min Speed]]," "),IF(ISNUMBER(SEARCH("cycles/min",Table13[[#This Row],[Min Speed]])),--_xlfn.TEXTBEFORE(Table13[[#This Row],[Min Speed]]," ")/60,IF(ISNUMBER(SEARCH("cups/hour",Table13[[#This Row],[Min Speed]])),--_xlfn.TEXTBEFORE(Table13[[#This Row],[Min Speed]]," ")/3600,"")))</f>
        <v>3.3333333333333333E-2</v>
      </c>
      <c r="U166" s="34">
        <f>IF(ISNUMBER(SEARCH("m/s",Table13[[#This Row],[Max Speed]])),--_xlfn.TEXTBEFORE(Table13[[#This Row],[Max Speed]]," "),IF(ISNUMBER(SEARCH("cycles/min",Table13[[#This Row],[Max Speed]])),--_xlfn.TEXTBEFORE(Table13[[#This Row],[Max Speed]]," ")/60,IF(ISNUMBER(SEARCH("cups/hour",Table13[[#This Row],[Max Speed]])),--_xlfn.TEXTBEFORE(Table13[[#This Row],[Max Speed]]," ")/3600,"")))</f>
        <v>4.1666666666666666E-3</v>
      </c>
      <c r="V166" s="34" t="str">
        <f>IF(AND(Table13[[#This Row],[Min Speed (m/s)]]&lt;&gt;"",Table13[[#This Row],[Max Speed (m/s)]]&lt;&gt;""),TEXT(Table13[[#This Row],[Min Speed (m/s)]],"0.00")&amp;" - "&amp;TEXT(Table13[[#This Row],[Max Speed (m/s)]],"0.00"),"")</f>
        <v>0.03 - 0.00</v>
      </c>
      <c r="W166" s="34" t="str">
        <f>CONCATENATE(Table13[[#This Row],[Rep First Name]]," ",Table13[[#This Row],[Rep Last Name]])</f>
        <v>Morgan Smith</v>
      </c>
    </row>
    <row r="167" spans="1:23">
      <c r="A167" s="29">
        <v>166</v>
      </c>
      <c r="B167" s="30" t="s">
        <v>45</v>
      </c>
      <c r="C167" s="30" t="s">
        <v>14</v>
      </c>
      <c r="D167" s="30" t="s">
        <v>38</v>
      </c>
      <c r="E167" s="30" t="s">
        <v>26</v>
      </c>
      <c r="F167" s="30" t="s">
        <v>17</v>
      </c>
      <c r="G167" s="30" t="s">
        <v>28</v>
      </c>
      <c r="H167" s="38" t="s">
        <v>184</v>
      </c>
      <c r="I167" s="30" t="s">
        <v>162</v>
      </c>
      <c r="J167" s="31" t="s">
        <v>146</v>
      </c>
      <c r="K167" s="30">
        <v>11</v>
      </c>
      <c r="L167" s="32">
        <v>10</v>
      </c>
      <c r="M167" s="33" t="str">
        <f>_xlfn.TEXTBEFORE(Table13[[#This Row],[Shipping Address]], ",")</f>
        <v>245 Cedar Rd</v>
      </c>
      <c r="N167" s="33" t="str">
        <f>_xlfn.TEXTBEFORE(_xlfn.TEXTAFTER(Table13[[#This Row],[Shipping Address]], ", "), ",")</f>
        <v>Chicago</v>
      </c>
      <c r="O167" s="34" t="str">
        <f>_xlfn.TEXTAFTER(Table13[[#This Row],[Shipping Address]], ", ", 2)</f>
        <v>IL, 77580</v>
      </c>
      <c r="P167" s="35" t="e" vm="1">
        <v>#VALUE!</v>
      </c>
      <c r="Q167" s="35" t="s">
        <v>171</v>
      </c>
      <c r="R167" s="36">
        <v>1050</v>
      </c>
      <c r="S167" s="37">
        <f>Table13[[#This Row],[Unit Price (USD)]]*Table13[[#This Row],[Units Sold]]*(100-Table13[[#This Row],[Discount (%)]])</f>
        <v>1039500</v>
      </c>
      <c r="T167" s="34">
        <f>IF(ISNUMBER(SEARCH("m/s",Table13[[#This Row],[Min Speed]])),--_xlfn.TEXTBEFORE(Table13[[#This Row],[Min Speed]]," "),IF(ISNUMBER(SEARCH("cycles/min",Table13[[#This Row],[Min Speed]])),--_xlfn.TEXTBEFORE(Table13[[#This Row],[Min Speed]]," ")/60,IF(ISNUMBER(SEARCH("cups/hour",Table13[[#This Row],[Min Speed]])),--_xlfn.TEXTBEFORE(Table13[[#This Row],[Min Speed]]," ")/3600,"")))</f>
        <v>1</v>
      </c>
      <c r="U167" s="34">
        <f>IF(ISNUMBER(SEARCH("m/s",Table13[[#This Row],[Max Speed]])),--_xlfn.TEXTBEFORE(Table13[[#This Row],[Max Speed]]," "),IF(ISNUMBER(SEARCH("cycles/min",Table13[[#This Row],[Max Speed]])),--_xlfn.TEXTBEFORE(Table13[[#This Row],[Max Speed]]," ")/60,IF(ISNUMBER(SEARCH("cups/hour",Table13[[#This Row],[Max Speed]])),--_xlfn.TEXTBEFORE(Table13[[#This Row],[Max Speed]]," ")/3600,"")))</f>
        <v>3</v>
      </c>
      <c r="V167" s="34" t="str">
        <f>IF(AND(Table13[[#This Row],[Min Speed (m/s)]]&lt;&gt;"",Table13[[#This Row],[Max Speed (m/s)]]&lt;&gt;""),TEXT(Table13[[#This Row],[Min Speed (m/s)]],"0.00")&amp;" - "&amp;TEXT(Table13[[#This Row],[Max Speed (m/s)]],"0.00"),"")</f>
        <v>1.00 - 3.00</v>
      </c>
      <c r="W167" s="34" t="str">
        <f>CONCATENATE(Table13[[#This Row],[Rep First Name]]," ",Table13[[#This Row],[Rep Last Name]])</f>
        <v>Jordan Davis</v>
      </c>
    </row>
    <row r="168" spans="1:23">
      <c r="A168" s="29">
        <v>167</v>
      </c>
      <c r="B168" s="30" t="s">
        <v>13</v>
      </c>
      <c r="C168" s="30" t="s">
        <v>37</v>
      </c>
      <c r="D168" s="30" t="s">
        <v>15</v>
      </c>
      <c r="E168" s="30" t="s">
        <v>26</v>
      </c>
      <c r="F168" s="30" t="s">
        <v>44</v>
      </c>
      <c r="G168" s="30" t="s">
        <v>28</v>
      </c>
      <c r="H168" s="38" t="s">
        <v>184</v>
      </c>
      <c r="I168" s="30" t="s">
        <v>163</v>
      </c>
      <c r="J168" s="31" t="s">
        <v>149</v>
      </c>
      <c r="K168" s="30">
        <v>292</v>
      </c>
      <c r="L168" s="32">
        <v>15</v>
      </c>
      <c r="M168" s="33" t="str">
        <f>_xlfn.TEXTBEFORE(Table13[[#This Row],[Shipping Address]], ",")</f>
        <v>709 Cedar Rd</v>
      </c>
      <c r="N168" s="33" t="str">
        <f>_xlfn.TEXTBEFORE(_xlfn.TEXTAFTER(Table13[[#This Row],[Shipping Address]], ", "), ",")</f>
        <v>San Francisco</v>
      </c>
      <c r="O168" s="34" t="str">
        <f>_xlfn.TEXTAFTER(Table13[[#This Row],[Shipping Address]], ", ", 2)</f>
        <v>CA, 74115</v>
      </c>
      <c r="P168" s="35" t="e" vm="1">
        <v>#VALUE!</v>
      </c>
      <c r="Q168" s="35" t="s">
        <v>171</v>
      </c>
      <c r="R168" s="36">
        <v>950</v>
      </c>
      <c r="S168" s="37">
        <f>Table13[[#This Row],[Unit Price (USD)]]*Table13[[#This Row],[Units Sold]]*(100-Table13[[#This Row],[Discount (%)]])</f>
        <v>23579000</v>
      </c>
      <c r="T168" s="34">
        <f>IF(ISNUMBER(SEARCH("m/s",Table13[[#This Row],[Min Speed]])),--_xlfn.TEXTBEFORE(Table13[[#This Row],[Min Speed]]," "),IF(ISNUMBER(SEARCH("cycles/min",Table13[[#This Row],[Min Speed]])),--_xlfn.TEXTBEFORE(Table13[[#This Row],[Min Speed]]," ")/60,IF(ISNUMBER(SEARCH("cups/hour",Table13[[#This Row],[Min Speed]])),--_xlfn.TEXTBEFORE(Table13[[#This Row],[Min Speed]]," ")/3600,"")))</f>
        <v>1.3888888888888889E-3</v>
      </c>
      <c r="U168" s="34">
        <f>IF(ISNUMBER(SEARCH("m/s",Table13[[#This Row],[Max Speed]])),--_xlfn.TEXTBEFORE(Table13[[#This Row],[Max Speed]]," "),IF(ISNUMBER(SEARCH("cycles/min",Table13[[#This Row],[Max Speed]])),--_xlfn.TEXTBEFORE(Table13[[#This Row],[Max Speed]]," ")/60,IF(ISNUMBER(SEARCH("cups/hour",Table13[[#This Row],[Max Speed]])),--_xlfn.TEXTBEFORE(Table13[[#This Row],[Max Speed]]," ")/3600,"")))</f>
        <v>3</v>
      </c>
      <c r="V168" s="34" t="str">
        <f>IF(AND(Table13[[#This Row],[Min Speed (m/s)]]&lt;&gt;"",Table13[[#This Row],[Max Speed (m/s)]]&lt;&gt;""),TEXT(Table13[[#This Row],[Min Speed (m/s)]],"0.00")&amp;" - "&amp;TEXT(Table13[[#This Row],[Max Speed (m/s)]],"0.00"),"")</f>
        <v>0.00 - 3.00</v>
      </c>
      <c r="W168" s="34" t="str">
        <f>CONCATENATE(Table13[[#This Row],[Rep First Name]]," ",Table13[[#This Row],[Rep Last Name]])</f>
        <v>Jamie Lee</v>
      </c>
    </row>
    <row r="169" spans="1:23">
      <c r="A169" s="29">
        <v>168</v>
      </c>
      <c r="B169" s="30" t="s">
        <v>23</v>
      </c>
      <c r="C169" s="30" t="s">
        <v>23</v>
      </c>
      <c r="D169" s="30" t="s">
        <v>38</v>
      </c>
      <c r="E169" s="30" t="s">
        <v>16</v>
      </c>
      <c r="F169" s="30" t="s">
        <v>44</v>
      </c>
      <c r="G169" s="30" t="s">
        <v>28</v>
      </c>
      <c r="H169" s="38" t="s">
        <v>184</v>
      </c>
      <c r="I169" s="30" t="s">
        <v>164</v>
      </c>
      <c r="J169" s="31">
        <v>1200</v>
      </c>
      <c r="K169" s="30">
        <v>51</v>
      </c>
      <c r="L169" s="32">
        <v>5</v>
      </c>
      <c r="M169" s="33" t="str">
        <f>_xlfn.TEXTBEFORE(Table13[[#This Row],[Shipping Address]], ",")</f>
        <v>265 Pine St</v>
      </c>
      <c r="N169" s="33" t="str">
        <f>_xlfn.TEXTBEFORE(_xlfn.TEXTAFTER(Table13[[#This Row],[Shipping Address]], ", "), ",")</f>
        <v>New York</v>
      </c>
      <c r="O169" s="34" t="str">
        <f>_xlfn.TEXTAFTER(Table13[[#This Row],[Shipping Address]], ", ", 2)</f>
        <v>NY, 43516</v>
      </c>
      <c r="P169" s="35" t="e" vm="1">
        <v>#VALUE!</v>
      </c>
      <c r="Q169" s="35" t="s">
        <v>171</v>
      </c>
      <c r="R169" s="36">
        <v>1200</v>
      </c>
      <c r="S169" s="37">
        <f>Table13[[#This Row],[Unit Price (USD)]]*Table13[[#This Row],[Units Sold]]*(100-Table13[[#This Row],[Discount (%)]])</f>
        <v>5814000</v>
      </c>
      <c r="T169" s="34">
        <f>IF(ISNUMBER(SEARCH("m/s",Table13[[#This Row],[Min Speed]])),--_xlfn.TEXTBEFORE(Table13[[#This Row],[Min Speed]]," "),IF(ISNUMBER(SEARCH("cycles/min",Table13[[#This Row],[Min Speed]])),--_xlfn.TEXTBEFORE(Table13[[#This Row],[Min Speed]]," ")/60,IF(ISNUMBER(SEARCH("cups/hour",Table13[[#This Row],[Min Speed]])),--_xlfn.TEXTBEFORE(Table13[[#This Row],[Min Speed]]," ")/3600,"")))</f>
        <v>1.3888888888888889E-3</v>
      </c>
      <c r="U169" s="34">
        <f>IF(ISNUMBER(SEARCH("m/s",Table13[[#This Row],[Max Speed]])),--_xlfn.TEXTBEFORE(Table13[[#This Row],[Max Speed]]," "),IF(ISNUMBER(SEARCH("cycles/min",Table13[[#This Row],[Max Speed]])),--_xlfn.TEXTBEFORE(Table13[[#This Row],[Max Speed]]," ")/60,IF(ISNUMBER(SEARCH("cups/hour",Table13[[#This Row],[Max Speed]])),--_xlfn.TEXTBEFORE(Table13[[#This Row],[Max Speed]]," ")/3600,"")))</f>
        <v>3</v>
      </c>
      <c r="V169" s="34" t="str">
        <f>IF(AND(Table13[[#This Row],[Min Speed (m/s)]]&lt;&gt;"",Table13[[#This Row],[Max Speed (m/s)]]&lt;&gt;""),TEXT(Table13[[#This Row],[Min Speed (m/s)]],"0.00")&amp;" - "&amp;TEXT(Table13[[#This Row],[Max Speed (m/s)]],"0.00"),"")</f>
        <v>0.00 - 3.00</v>
      </c>
      <c r="W169" s="34" t="str">
        <f>CONCATENATE(Table13[[#This Row],[Rep First Name]]," ",Table13[[#This Row],[Rep Last Name]])</f>
        <v>Taylor Taylor</v>
      </c>
    </row>
    <row r="170" spans="1:23">
      <c r="A170" s="29">
        <v>169</v>
      </c>
      <c r="B170" s="30" t="s">
        <v>45</v>
      </c>
      <c r="C170" s="30" t="s">
        <v>14</v>
      </c>
      <c r="D170" s="30" t="s">
        <v>34</v>
      </c>
      <c r="E170" s="30" t="s">
        <v>16</v>
      </c>
      <c r="F170" s="30"/>
      <c r="G170" s="30" t="s">
        <v>47</v>
      </c>
      <c r="H170" s="30" t="s">
        <v>57</v>
      </c>
      <c r="I170" s="30" t="s">
        <v>165</v>
      </c>
      <c r="J170" s="31" t="s">
        <v>146</v>
      </c>
      <c r="K170" s="30">
        <v>69</v>
      </c>
      <c r="L170" s="32">
        <v>5</v>
      </c>
      <c r="M170" s="33" t="str">
        <f>_xlfn.TEXTBEFORE(Table13[[#This Row],[Shipping Address]], ",")</f>
        <v>164 Maple Ave</v>
      </c>
      <c r="N170" s="33" t="str">
        <f>_xlfn.TEXTBEFORE(_xlfn.TEXTAFTER(Table13[[#This Row],[Shipping Address]], ", "), ",")</f>
        <v>New York</v>
      </c>
      <c r="O170" s="34" t="str">
        <f>_xlfn.TEXTAFTER(Table13[[#This Row],[Shipping Address]], ", ", 2)</f>
        <v>NY, 35789</v>
      </c>
      <c r="P170" s="35" t="e" vm="1">
        <v>#VALUE!</v>
      </c>
      <c r="Q170" s="35" t="s">
        <v>171</v>
      </c>
      <c r="R170" s="36">
        <v>1050</v>
      </c>
      <c r="S170" s="37">
        <f>Table13[[#This Row],[Unit Price (USD)]]*Table13[[#This Row],[Units Sold]]*(100-Table13[[#This Row],[Discount (%)]])</f>
        <v>6882750</v>
      </c>
      <c r="T170" s="34" t="str">
        <f>IF(ISNUMBER(SEARCH("m/s",Table13[[#This Row],[Min Speed]])),--_xlfn.TEXTBEFORE(Table13[[#This Row],[Min Speed]]," "),IF(ISNUMBER(SEARCH("cycles/min",Table13[[#This Row],[Min Speed]])),--_xlfn.TEXTBEFORE(Table13[[#This Row],[Min Speed]]," ")/60,IF(ISNUMBER(SEARCH("cups/hour",Table13[[#This Row],[Min Speed]])),--_xlfn.TEXTBEFORE(Table13[[#This Row],[Min Speed]]," ")/3600,"")))</f>
        <v/>
      </c>
      <c r="U170" s="34">
        <f>IF(ISNUMBER(SEARCH("m/s",Table13[[#This Row],[Max Speed]])),--_xlfn.TEXTBEFORE(Table13[[#This Row],[Max Speed]]," "),IF(ISNUMBER(SEARCH("cycles/min",Table13[[#This Row],[Max Speed]])),--_xlfn.TEXTBEFORE(Table13[[#This Row],[Max Speed]]," ")/60,IF(ISNUMBER(SEARCH("cups/hour",Table13[[#This Row],[Max Speed]])),--_xlfn.TEXTBEFORE(Table13[[#This Row],[Max Speed]]," ")/3600,"")))</f>
        <v>8.3333333333333329E-2</v>
      </c>
      <c r="V170" s="34" t="str">
        <f>IF(AND(Table13[[#This Row],[Min Speed (m/s)]]&lt;&gt;"",Table13[[#This Row],[Max Speed (m/s)]]&lt;&gt;""),TEXT(Table13[[#This Row],[Min Speed (m/s)]],"0.00")&amp;" - "&amp;TEXT(Table13[[#This Row],[Max Speed (m/s)]],"0.00"),"")</f>
        <v/>
      </c>
      <c r="W170" s="34" t="str">
        <f>CONCATENATE(Table13[[#This Row],[Rep First Name]]," ",Table13[[#This Row],[Rep Last Name]])</f>
        <v>Jordan Davis</v>
      </c>
    </row>
    <row r="171" spans="1:23">
      <c r="A171" s="39">
        <v>170</v>
      </c>
      <c r="B171" s="40" t="s">
        <v>23</v>
      </c>
      <c r="C171" s="40" t="s">
        <v>14</v>
      </c>
      <c r="D171" s="40" t="s">
        <v>46</v>
      </c>
      <c r="E171" s="40" t="s">
        <v>39</v>
      </c>
      <c r="F171" s="40"/>
      <c r="G171" s="40" t="s">
        <v>47</v>
      </c>
      <c r="H171" s="40" t="s">
        <v>57</v>
      </c>
      <c r="I171" s="40" t="s">
        <v>166</v>
      </c>
      <c r="J171" s="41">
        <v>1200</v>
      </c>
      <c r="K171" s="40">
        <v>66</v>
      </c>
      <c r="L171" s="42">
        <v>10</v>
      </c>
      <c r="M171" s="33" t="str">
        <f>_xlfn.TEXTBEFORE(Table13[[#This Row],[Shipping Address]], ",")</f>
        <v>755 Oak St</v>
      </c>
      <c r="N171" s="33" t="str">
        <f>_xlfn.TEXTBEFORE(_xlfn.TEXTAFTER(Table13[[#This Row],[Shipping Address]], ", "), ",")</f>
        <v>Chicago</v>
      </c>
      <c r="O171" s="34" t="str">
        <f>_xlfn.TEXTAFTER(Table13[[#This Row],[Shipping Address]], ", ", 2)</f>
        <v>IL, 95048</v>
      </c>
      <c r="P171" s="35" t="e" vm="1">
        <v>#VALUE!</v>
      </c>
      <c r="Q171" s="35" t="s">
        <v>171</v>
      </c>
      <c r="R171" s="36">
        <v>1200</v>
      </c>
      <c r="S171" s="37">
        <f>Table13[[#This Row],[Unit Price (USD)]]*Table13[[#This Row],[Units Sold]]*(100-Table13[[#This Row],[Discount (%)]])</f>
        <v>7128000</v>
      </c>
      <c r="T171" s="34" t="str">
        <f>IF(ISNUMBER(SEARCH("m/s",Table13[[#This Row],[Min Speed]])),--_xlfn.TEXTBEFORE(Table13[[#This Row],[Min Speed]]," "),IF(ISNUMBER(SEARCH("cycles/min",Table13[[#This Row],[Min Speed]])),--_xlfn.TEXTBEFORE(Table13[[#This Row],[Min Speed]]," ")/60,IF(ISNUMBER(SEARCH("cups/hour",Table13[[#This Row],[Min Speed]])),--_xlfn.TEXTBEFORE(Table13[[#This Row],[Min Speed]]," ")/3600,"")))</f>
        <v/>
      </c>
      <c r="U171" s="34">
        <f>IF(ISNUMBER(SEARCH("m/s",Table13[[#This Row],[Max Speed]])),--_xlfn.TEXTBEFORE(Table13[[#This Row],[Max Speed]]," "),IF(ISNUMBER(SEARCH("cycles/min",Table13[[#This Row],[Max Speed]])),--_xlfn.TEXTBEFORE(Table13[[#This Row],[Max Speed]]," ")/60,IF(ISNUMBER(SEARCH("cups/hour",Table13[[#This Row],[Max Speed]])),--_xlfn.TEXTBEFORE(Table13[[#This Row],[Max Speed]]," ")/3600,"")))</f>
        <v>8.3333333333333329E-2</v>
      </c>
      <c r="V171" s="34" t="str">
        <f>IF(AND(Table13[[#This Row],[Min Speed (m/s)]]&lt;&gt;"",Table13[[#This Row],[Max Speed (m/s)]]&lt;&gt;""),TEXT(Table13[[#This Row],[Min Speed (m/s)]],"0.00")&amp;" - "&amp;TEXT(Table13[[#This Row],[Max Speed (m/s)]],"0.00"),"")</f>
        <v/>
      </c>
      <c r="W171" s="34" t="str">
        <f>CONCATENATE(Table13[[#This Row],[Rep First Name]]," ",Table13[[#This Row],[Rep Last Name]])</f>
        <v>Taylor Davis</v>
      </c>
    </row>
    <row r="172" spans="1:23">
      <c r="A172" s="20"/>
      <c r="B172" s="21"/>
      <c r="C172" s="21"/>
      <c r="D172" s="21"/>
      <c r="E172" s="21"/>
      <c r="F172" s="21"/>
      <c r="G172" s="21"/>
      <c r="H172" s="21"/>
      <c r="I172" s="21"/>
      <c r="J172" s="22"/>
      <c r="K172" s="21"/>
      <c r="L172" s="23"/>
      <c r="M172" s="24"/>
      <c r="N172" s="24"/>
      <c r="O172" s="25"/>
      <c r="P172" s="26"/>
      <c r="Q172" s="26"/>
      <c r="R172" s="27"/>
      <c r="S172" s="28"/>
      <c r="T172" s="25"/>
      <c r="U172" s="25"/>
      <c r="V172" s="25"/>
      <c r="W172" s="25"/>
    </row>
    <row r="173" spans="1:23">
      <c r="H173" s="19" t="s">
        <v>184</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tabSelected="1" workbookViewId="0">
      <selection activeCell="B5" sqref="B5"/>
    </sheetView>
  </sheetViews>
  <sheetFormatPr defaultRowHeight="13.8"/>
  <cols>
    <col min="1" max="1" width="12.69921875" bestFit="1" customWidth="1"/>
    <col min="2" max="2" width="15.59765625" bestFit="1" customWidth="1"/>
  </cols>
  <sheetData>
    <row r="3" spans="1:2">
      <c r="A3" s="43" t="s">
        <v>186</v>
      </c>
      <c r="B3" t="s">
        <v>185</v>
      </c>
    </row>
    <row r="4" spans="1:2">
      <c r="A4" s="44" t="s">
        <v>174</v>
      </c>
      <c r="B4" s="12">
        <v>1447</v>
      </c>
    </row>
    <row r="5" spans="1:2">
      <c r="A5" s="44" t="s">
        <v>176</v>
      </c>
      <c r="B5" s="12">
        <v>4813</v>
      </c>
    </row>
    <row r="6" spans="1:2">
      <c r="A6" s="44" t="s">
        <v>175</v>
      </c>
      <c r="B6" s="12">
        <v>4413</v>
      </c>
    </row>
    <row r="7" spans="1:2">
      <c r="A7" s="44" t="s">
        <v>171</v>
      </c>
      <c r="B7" s="12">
        <v>8978</v>
      </c>
    </row>
    <row r="8" spans="1:2">
      <c r="A8" s="44" t="s">
        <v>177</v>
      </c>
      <c r="B8" s="12">
        <v>2411</v>
      </c>
    </row>
    <row r="9" spans="1:2">
      <c r="A9" s="44" t="s">
        <v>173</v>
      </c>
      <c r="B9" s="12">
        <v>2033</v>
      </c>
    </row>
    <row r="10" spans="1:2">
      <c r="A10" s="44" t="s">
        <v>187</v>
      </c>
      <c r="B10" s="12">
        <v>24095</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B5" sqref="B5"/>
    </sheetView>
  </sheetViews>
  <sheetFormatPr defaultRowHeight="13.8"/>
  <cols>
    <col min="1" max="1" width="15.796875" bestFit="1" customWidth="1"/>
    <col min="2" max="2" width="16.09765625" bestFit="1" customWidth="1"/>
  </cols>
  <sheetData>
    <row r="3" spans="1:2">
      <c r="A3" s="43" t="s">
        <v>186</v>
      </c>
      <c r="B3" t="s">
        <v>188</v>
      </c>
    </row>
    <row r="4" spans="1:2">
      <c r="A4" s="44" t="s">
        <v>16</v>
      </c>
      <c r="B4" s="18">
        <v>146738037.75</v>
      </c>
    </row>
    <row r="5" spans="1:2">
      <c r="A5" s="44" t="s">
        <v>26</v>
      </c>
      <c r="B5" s="18">
        <v>175250988.25</v>
      </c>
    </row>
    <row r="6" spans="1:2">
      <c r="A6" s="44" t="s">
        <v>43</v>
      </c>
      <c r="B6" s="18">
        <v>155543256</v>
      </c>
    </row>
    <row r="7" spans="1:2">
      <c r="A7" s="44" t="s">
        <v>39</v>
      </c>
      <c r="B7" s="18">
        <v>189404791.5</v>
      </c>
    </row>
    <row r="8" spans="1:2">
      <c r="A8" s="44" t="s">
        <v>187</v>
      </c>
      <c r="B8" s="18">
        <v>666937073.5</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A4" sqref="A4"/>
    </sheetView>
  </sheetViews>
  <sheetFormatPr defaultRowHeight="13.8"/>
  <cols>
    <col min="1" max="1" width="29.09765625" customWidth="1"/>
    <col min="2" max="2" width="15.59765625" bestFit="1" customWidth="1"/>
    <col min="3" max="3" width="10" bestFit="1" customWidth="1"/>
    <col min="4" max="4" width="11.59765625" bestFit="1" customWidth="1"/>
    <col min="5" max="5" width="10" bestFit="1" customWidth="1"/>
    <col min="6" max="6" width="10.8984375" bestFit="1" customWidth="1"/>
    <col min="7" max="7" width="12.796875" bestFit="1" customWidth="1"/>
    <col min="8" max="8" width="9.3984375" bestFit="1" customWidth="1"/>
    <col min="9" max="9" width="10" bestFit="1" customWidth="1"/>
    <col min="10" max="10" width="11.09765625" bestFit="1" customWidth="1"/>
    <col min="11" max="11" width="15.19921875" bestFit="1" customWidth="1"/>
    <col min="12" max="12" width="18.59765625" bestFit="1" customWidth="1"/>
    <col min="13" max="13" width="16.3984375" bestFit="1" customWidth="1"/>
    <col min="14" max="14" width="10.59765625" bestFit="1" customWidth="1"/>
  </cols>
  <sheetData>
    <row r="3" spans="1:2">
      <c r="A3" s="43" t="s">
        <v>186</v>
      </c>
      <c r="B3" t="s">
        <v>185</v>
      </c>
    </row>
    <row r="4" spans="1:2">
      <c r="A4" s="44" t="e" vm="10">
        <v>#VALUE!</v>
      </c>
      <c r="B4" s="12">
        <v>2411</v>
      </c>
    </row>
    <row r="5" spans="1:2">
      <c r="A5" s="44" t="e" vm="2">
        <v>#VALUE!</v>
      </c>
      <c r="B5" s="12">
        <v>2471</v>
      </c>
    </row>
    <row r="6" spans="1:2">
      <c r="A6" s="44" t="e" vm="1">
        <v>#VALUE!</v>
      </c>
      <c r="B6" s="12">
        <v>4292</v>
      </c>
    </row>
    <row r="7" spans="1:2">
      <c r="A7" s="44" t="s">
        <v>187</v>
      </c>
      <c r="B7" s="12">
        <v>9174</v>
      </c>
    </row>
  </sheetData>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Smart appliance sales</vt:lpstr>
      <vt:lpstr>Smart Appliances Table 2</vt:lpstr>
      <vt:lpstr>Units Sold By Continent</vt:lpstr>
      <vt:lpstr>Total Sales by Product Type</vt:lpstr>
      <vt:lpstr>Top 3 Units Sold By Country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2025-02-09T03:07:09Z</dcterms:created>
  <dcterms:modified xsi:type="dcterms:W3CDTF">2025-02-09T03:07:31Z</dcterms:modified>
  <cp:category/>
  <cp:contentStatus/>
</cp:coreProperties>
</file>