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hidePivotFieldList="1" defaultThemeVersion="124226"/>
  <xr:revisionPtr revIDLastSave="0" documentId="8_{E166F913-A723-4709-8DC8-D2F4BCAA618B}" xr6:coauthVersionLast="47" xr6:coauthVersionMax="47" xr10:uidLastSave="{00000000-0000-0000-0000-000000000000}"/>
  <bookViews>
    <workbookView xWindow="240" yWindow="15" windowWidth="16095" windowHeight="9660" activeTab="4" xr2:uid="{00000000-000D-0000-FFFF-FFFF00000000}"/>
  </bookViews>
  <sheets>
    <sheet name="Marketing Spend" sheetId="4" r:id="rId1"/>
    <sheet name="Expected Conversions" sheetId="2" r:id="rId2"/>
    <sheet name="Revenue by ROI and Trafic" sheetId="3" r:id="rId3"/>
    <sheet name="Profitable Revenue &amp; ROI" sheetId="5" r:id="rId4"/>
    <sheet name="Marketing Channel + ROI" sheetId="6" r:id="rId5"/>
  </sheets>
  <calcPr calcId="191028"/>
  <pivotCaches>
    <pivotCache cacheId="2045" r:id="rId6"/>
    <pivotCache cacheId="207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 a="1"/>
  <c r="C6" i="5"/>
  <c r="F8" i="4"/>
  <c r="F7" i="4"/>
  <c r="F6" i="4"/>
  <c r="F5" i="4"/>
  <c r="F4" i="4"/>
  <c r="F3" i="4"/>
  <c r="F2" i="4"/>
  <c r="G2" i="4" l="1"/>
  <c r="H2" i="4" s="1"/>
  <c r="I2" i="4" s="1"/>
  <c r="J2" i="4" s="1"/>
  <c r="G3" i="4"/>
  <c r="H3" i="4" s="1"/>
  <c r="I3" i="4" s="1"/>
  <c r="J3" i="4" s="1"/>
  <c r="G4" i="4"/>
  <c r="H4" i="4" s="1"/>
  <c r="I4" i="4" s="1"/>
  <c r="J4" i="4" s="1"/>
  <c r="G5" i="4"/>
  <c r="H5" i="4" s="1"/>
  <c r="I5" i="4" s="1"/>
  <c r="J5" i="4" s="1"/>
  <c r="G6" i="4"/>
  <c r="H6" i="4" s="1"/>
  <c r="I6" i="4" s="1"/>
  <c r="J6" i="4" s="1"/>
  <c r="G7" i="4"/>
  <c r="H7" i="4" s="1"/>
  <c r="I7" i="4" s="1"/>
  <c r="J7" i="4" s="1"/>
  <c r="G8" i="4"/>
  <c r="H8" i="4" s="1"/>
  <c r="I8" i="4" s="1"/>
  <c r="J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<sst xmlns="http://schemas.openxmlformats.org/spreadsheetml/2006/main" count="54" uniqueCount="35">
  <si>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Marketing Channel</t>
  </si>
  <si>
    <t>Expenses</t>
  </si>
  <si>
    <t>Median Cost/Traffic</t>
  </si>
  <si>
    <t>Adjusted Expected Traffic</t>
  </si>
  <si>
    <t>Expected Conversion Rate</t>
  </si>
  <si>
    <t>Expected Conversions</t>
  </si>
  <si>
    <t>Cost per Conversion</t>
  </si>
  <si>
    <t>Margin</t>
  </si>
  <si>
    <t>Revenue</t>
  </si>
  <si>
    <t>ROI</t>
  </si>
  <si>
    <t>Social Media Ads</t>
  </si>
  <si>
    <t>Influencer Partnerships</t>
  </si>
  <si>
    <t>Online Video Ads</t>
  </si>
  <si>
    <t>Content Marketing</t>
  </si>
  <si>
    <t>Email Campaigns</t>
  </si>
  <si>
    <t>SEO/SEM</t>
  </si>
  <si>
    <t>Affiliate Marketing</t>
  </si>
  <si>
    <t>Sum of Expected Conversions</t>
  </si>
  <si>
    <t>Grand Total</t>
  </si>
  <si>
    <t>-162.50% Total</t>
  </si>
  <si>
    <t xml:space="preserve"> $(6,250.00) Total</t>
  </si>
  <si>
    <t>-75.00% Total</t>
  </si>
  <si>
    <t xml:space="preserve"> $1,250.00  Total</t>
  </si>
  <si>
    <t xml:space="preserve"> $3,750.00  Total</t>
  </si>
  <si>
    <t>0.00% Total</t>
  </si>
  <si>
    <t xml:space="preserve"> $10,000.00  Total</t>
  </si>
  <si>
    <t>-50.00% Total</t>
  </si>
  <si>
    <t>133.33% Total</t>
  </si>
  <si>
    <t xml:space="preserve"> $23,333.33  Total</t>
  </si>
  <si>
    <t>200.00% Total</t>
  </si>
  <si>
    <t xml:space="preserve"> $90,000.00  Total</t>
  </si>
  <si>
    <t>Sum of Revenue</t>
  </si>
  <si>
    <t>Avg of ROI</t>
  </si>
  <si>
    <t>Sum of Expenses</t>
  </si>
  <si>
    <t>Average of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</si>
</sst>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3" fontId="1" fillId="0" borderId="1" xfId="0" applyNumberFormat="1" applyFont="1" applyBorder="1" applyAlignment="1">
      <alignment vertical="center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pivotButton="1"/>
    <xf numFmtId="0" fontId="3" fillId="2" borderId="0" xfId="0" applyFont="1" applyFill="1"/>
    <xf numFmtId="0" fontId="0" fillId="0" borderId="0" xfId="0" applyNumberFormat="1"/>
  </cellXfs>
  <cellStyles count="1">
    <cellStyle name="Normal" xfId="0" builtinId="0"/>
  </cellStyles>
  <dxfs count="11">
    <dxf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5" formatCode="_(* #,##0_);_(* \(#,##0\);_(* &quot;-&quot;??_);_(@_)"/>
    </dxf>
    <dxf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[Marketing_Spend_GenZ 1 for analysis.xlsx]Expected Conversions!PivotTable1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'Expected Conversions' by 'Marketing Channel'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'Expected Conversions'!$D$4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C-4674-AC96-BE985A8C70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CC-4674-AC96-BE985A8C70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CC-4674-AC96-BE985A8C70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CC-4674-AC96-BE985A8C70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2CC-4674-AC96-BE985A8C70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2CC-4674-AC96-BE985A8C70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2CC-4674-AC96-BE985A8C70EE}"/>
              </c:ext>
            </c:extLst>
          </c:dPt>
          <c:cat>
            <c:strRef>
              <c:f>'Expected Conversions'!$C$5:$C$12</c:f>
              <c:strCache>
                <c:ptCount val="7"/>
                <c:pt idx="0">
                  <c:v>Social Media Ads</c:v>
                </c:pt>
                <c:pt idx="1">
                  <c:v>SEO/SEM</c:v>
                </c:pt>
                <c:pt idx="2">
                  <c:v>Influencer Partnerships</c:v>
                </c:pt>
                <c:pt idx="3">
                  <c:v>Content Marketing</c:v>
                </c:pt>
                <c:pt idx="4">
                  <c:v>Online Video Ads</c:v>
                </c:pt>
                <c:pt idx="5">
                  <c:v>Email Campaigns</c:v>
                </c:pt>
                <c:pt idx="6">
                  <c:v>Affiliate Marketing</c:v>
                </c:pt>
              </c:strCache>
            </c:strRef>
          </c:cat>
          <c:val>
            <c:numRef>
              <c:f>'Expected Conversions'!$D$5:$D$12</c:f>
              <c:numCache>
                <c:formatCode>_(* #,##0_);_(* \(#,##0\);_(* "-"??_);_(@_)</c:formatCode>
                <c:ptCount val="7"/>
                <c:pt idx="0">
                  <c:v>2400</c:v>
                </c:pt>
                <c:pt idx="1">
                  <c:v>666.66666666666686</c:v>
                </c:pt>
                <c:pt idx="2">
                  <c:v>600</c:v>
                </c:pt>
                <c:pt idx="3">
                  <c:v>399.99999999999989</c:v>
                </c:pt>
                <c:pt idx="4">
                  <c:v>375</c:v>
                </c:pt>
                <c:pt idx="5">
                  <c:v>125</c:v>
                </c:pt>
                <c:pt idx="6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80-45F2-BEB7-D85FC0EFA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Pie. 'Expected Conversions' by 'Marketing Channel'&#10;&#10;Description automatically generated">
          <a:extLst>
            <a:ext uri="{FF2B5EF4-FFF2-40B4-BE49-F238E27FC236}">
              <a16:creationId xmlns:a16="http://schemas.microsoft.com/office/drawing/2014/main" id="{48FDD8F9-30F0-E2F9-68DD-D78E41C41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7.815062731483" createdVersion="8" refreshedVersion="8" minRefreshableVersion="3" recordCount="7" xr:uid="{E0B389C4-CDE4-4578-9EFC-37C0C0F9F48C}">
  <cacheSource type="worksheet">
    <worksheetSource name="Table1"/>
  </cacheSource>
  <cacheFields count="10">
    <cacheField name="Marketing Channel" numFmtId="0">
      <sharedItems count="7">
        <s v="Social Media Ads"/>
        <s v="Influencer Partnerships"/>
        <s v="Online Video Ads"/>
        <s v="Content Marketing"/>
        <s v="Email Campaigns"/>
        <s v="SEO/SEM"/>
        <s v="Affiliate Marketing"/>
      </sharedItems>
    </cacheField>
    <cacheField name="Expenses" numFmtId="164">
      <sharedItems containsSemiMixedTypes="0" containsString="0" containsNumber="1" containsInteger="1" minValue="5000" maxValue="30000"/>
    </cacheField>
    <cacheField name="Median Cost/Traffic" numFmtId="164">
      <sharedItems containsSemiMixedTypes="0" containsString="0" containsNumber="1" minValue="0.25" maxValue="2"/>
    </cacheField>
    <cacheField name="Adjusted Expected Traffic" numFmtId="165">
      <sharedItems containsSemiMixedTypes="0" containsString="0" containsNumber="1" minValue="5000" maxValue="120000" count="7">
        <n v="120000"/>
        <n v="40000"/>
        <n v="15000"/>
        <n v="13333.33333333333"/>
        <n v="12500"/>
        <n v="33333.333333333343"/>
        <n v="5000"/>
      </sharedItems>
    </cacheField>
    <cacheField name="Expected Conversion Rate" numFmtId="0">
      <sharedItems containsSemiMixedTypes="0" containsString="0" containsNumber="1" minValue="0.01" maxValue="0.03"/>
    </cacheField>
    <cacheField name="Expected Conversions" numFmtId="165">
      <sharedItems containsSemiMixedTypes="0" containsString="0" containsNumber="1" minValue="75" maxValue="2400"/>
    </cacheField>
    <cacheField name="Cost per Conversion" numFmtId="164">
      <sharedItems containsSemiMixedTypes="0" containsString="0" containsNumber="1" minValue="12.5" maxValue="133.33333333333334"/>
    </cacheField>
    <cacheField name="Margin" numFmtId="164">
      <sharedItems containsSemiMixedTypes="0" containsString="0" containsNumber="1" minValue="-83.333333333333343" maxValue="37.5"/>
    </cacheField>
    <cacheField name="Revenue" numFmtId="164">
      <sharedItems containsSemiMixedTypes="0" containsString="0" containsNumber="1" minValue="-6250.0000000000009" maxValue="90000" count="7">
        <n v="90000"/>
        <n v="9999.9999999999982"/>
        <n v="3750"/>
        <n v="9999.9999999999945"/>
        <n v="1250"/>
        <n v="23333.333333333339"/>
        <n v="-6250.0000000000009"/>
      </sharedItems>
    </cacheField>
    <cacheField name="ROI" numFmtId="10">
      <sharedItems containsSemiMixedTypes="0" containsString="0" containsNumber="1" minValue="-1.625" maxValue="2" count="6">
        <n v="2"/>
        <n v="-0.50000000000000011"/>
        <n v="-0.75"/>
        <n v="-5.4569682106375689E-16"/>
        <n v="1.3333333333333339"/>
        <n v="-1.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77.829549189817" createdVersion="8" refreshedVersion="8" minRefreshableVersion="3" recordCount="7" xr:uid="{C810CA60-A319-40AB-8B56-B4ACBF524850}">
  <cacheSource type="worksheet">
    <worksheetSource name="Table13"/>
  </cacheSource>
  <cacheFields count="10">
    <cacheField name="Marketing Channel" numFmtId="0">
      <sharedItems count="7">
        <s v="Social Media Ads"/>
        <s v="Influencer Partnerships"/>
        <s v="Online Video Ads"/>
        <s v="Content Marketing"/>
        <s v="Email Campaigns"/>
        <s v="SEO/SEM"/>
        <s v="Affiliate Marketing"/>
      </sharedItems>
    </cacheField>
    <cacheField name="Expenses" numFmtId="164">
      <sharedItems containsSemiMixedTypes="0" containsString="0" containsNumber="1" containsInteger="1" minValue="5000" maxValue="30000"/>
    </cacheField>
    <cacheField name="Median Cost/Traffic" numFmtId="164">
      <sharedItems containsSemiMixedTypes="0" containsString="0" containsNumber="1" minValue="0.25" maxValue="2"/>
    </cacheField>
    <cacheField name="Adjusted Expected Traffic" numFmtId="165">
      <sharedItems containsSemiMixedTypes="0" containsString="0" containsNumber="1" minValue="5000" maxValue="120000"/>
    </cacheField>
    <cacheField name="Expected Conversion Rate" numFmtId="0">
      <sharedItems containsSemiMixedTypes="0" containsString="0" containsNumber="1" minValue="0.01" maxValue="0.03"/>
    </cacheField>
    <cacheField name="Expected Conversions" numFmtId="165">
      <sharedItems containsSemiMixedTypes="0" containsString="0" containsNumber="1" minValue="75" maxValue="2400"/>
    </cacheField>
    <cacheField name="Cost per Conversion" numFmtId="164">
      <sharedItems containsSemiMixedTypes="0" containsString="0" containsNumber="1" minValue="12.5" maxValue="133.33333333333334"/>
    </cacheField>
    <cacheField name="Margin" numFmtId="164">
      <sharedItems containsSemiMixedTypes="0" containsString="0" containsNumber="1" minValue="-83.333333333333343" maxValue="37.5"/>
    </cacheField>
    <cacheField name="Revenue" numFmtId="164">
      <sharedItems containsSemiMixedTypes="0" containsString="0" containsNumber="1" minValue="-6250.0000000000009" maxValue="90000"/>
    </cacheField>
    <cacheField name="ROI" numFmtId="10">
      <sharedItems containsSemiMixedTypes="0" containsString="0" containsNumber="1" minValue="-1.625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30000"/>
    <n v="0.25"/>
    <x v="0"/>
    <n v="0.02"/>
    <n v="2400"/>
    <n v="12.5"/>
    <n v="37.5"/>
    <x v="0"/>
    <x v="0"/>
  </r>
  <r>
    <x v="1"/>
    <n v="20000"/>
    <n v="0.5"/>
    <x v="1"/>
    <n v="1.4999999999999999E-2"/>
    <n v="600"/>
    <n v="33.333333333333336"/>
    <n v="16.666666666666664"/>
    <x v="1"/>
    <x v="1"/>
  </r>
  <r>
    <x v="2"/>
    <n v="15000"/>
    <n v="1"/>
    <x v="2"/>
    <n v="2.5000000000000001E-2"/>
    <n v="375"/>
    <n v="40"/>
    <n v="10"/>
    <x v="2"/>
    <x v="2"/>
  </r>
  <r>
    <x v="3"/>
    <n v="10000"/>
    <n v="0.75"/>
    <x v="3"/>
    <n v="0.03"/>
    <n v="399.99999999999989"/>
    <n v="25.000000000000007"/>
    <n v="24.999999999999993"/>
    <x v="3"/>
    <x v="3"/>
  </r>
  <r>
    <x v="4"/>
    <n v="5000"/>
    <n v="0.4"/>
    <x v="4"/>
    <n v="0.01"/>
    <n v="125"/>
    <n v="40"/>
    <n v="10"/>
    <x v="4"/>
    <x v="2"/>
  </r>
  <r>
    <x v="5"/>
    <n v="10000"/>
    <n v="0.3"/>
    <x v="5"/>
    <n v="0.02"/>
    <n v="666.66666666666686"/>
    <n v="14.999999999999996"/>
    <n v="35"/>
    <x v="5"/>
    <x v="4"/>
  </r>
  <r>
    <x v="6"/>
    <n v="10000"/>
    <n v="2"/>
    <x v="6"/>
    <n v="1.4999999999999999E-2"/>
    <n v="75"/>
    <n v="133.33333333333334"/>
    <n v="-83.333333333333343"/>
    <x v="6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30000"/>
    <n v="0.25"/>
    <n v="120000"/>
    <n v="0.02"/>
    <n v="2400"/>
    <n v="12.5"/>
    <n v="37.5"/>
    <n v="90000"/>
    <n v="2"/>
  </r>
  <r>
    <x v="1"/>
    <n v="20000"/>
    <n v="0.5"/>
    <n v="40000"/>
    <n v="1.4999999999999999E-2"/>
    <n v="600"/>
    <n v="33.333333333333336"/>
    <n v="16.666666666666664"/>
    <n v="9999.9999999999982"/>
    <n v="-0.50000000000000011"/>
  </r>
  <r>
    <x v="2"/>
    <n v="15000"/>
    <n v="1"/>
    <n v="15000"/>
    <n v="2.5000000000000001E-2"/>
    <n v="375"/>
    <n v="40"/>
    <n v="10"/>
    <n v="3750"/>
    <n v="-0.75"/>
  </r>
  <r>
    <x v="3"/>
    <n v="10000"/>
    <n v="0.75"/>
    <n v="13333.33333333333"/>
    <n v="0.03"/>
    <n v="399.99999999999989"/>
    <n v="25.000000000000007"/>
    <n v="24.999999999999993"/>
    <n v="9999.9999999999945"/>
    <n v="-5.4569682106375689E-16"/>
  </r>
  <r>
    <x v="4"/>
    <n v="5000"/>
    <n v="0.4"/>
    <n v="12500"/>
    <n v="0.01"/>
    <n v="125"/>
    <n v="40"/>
    <n v="10"/>
    <n v="1250"/>
    <n v="-0.75"/>
  </r>
  <r>
    <x v="5"/>
    <n v="10000"/>
    <n v="0.3"/>
    <n v="33333.333333333343"/>
    <n v="0.02"/>
    <n v="666.66666666666686"/>
    <n v="14.999999999999996"/>
    <n v="35"/>
    <n v="23333.333333333339"/>
    <n v="1.3333333333333339"/>
  </r>
  <r>
    <x v="6"/>
    <n v="10000"/>
    <n v="2"/>
    <n v="5000"/>
    <n v="1.4999999999999999E-2"/>
    <n v="75"/>
    <n v="133.33333333333334"/>
    <n v="-83.333333333333343"/>
    <n v="-6250.0000000000009"/>
    <n v="-1.6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243CE-1FD1-4427-A729-D3590DD4B573}" name="PivotTable1" cacheId="20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12" firstHeaderRow="1" firstDataRow="1" firstDataCol="1"/>
  <pivotFields count="10">
    <pivotField axis="axisRow" compact="0" outline="0" showAll="0" sortType="descending">
      <items count="8">
        <item x="6"/>
        <item x="3"/>
        <item x="4"/>
        <item x="1"/>
        <item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compact="0" numFmtId="164" outline="0" showAll="0"/>
    <pivotField compact="0" numFmtId="165" outline="0" showAll="0"/>
    <pivotField compact="0" outline="0" showAll="0"/>
    <pivotField dataField="1" compact="0" numFmtId="165" outline="0" showAll="0"/>
    <pivotField compact="0" numFmtId="164" outline="0" showAll="0"/>
    <pivotField compact="0" numFmtId="164" outline="0" showAll="0"/>
    <pivotField compact="0" numFmtId="164" outline="0" showAll="0"/>
    <pivotField compact="0" numFmtId="10" outline="0" showAll="0"/>
  </pivotFields>
  <rowFields count="1">
    <field x="0"/>
  </rowFields>
  <rowItems count="8">
    <i>
      <x v="6"/>
    </i>
    <i>
      <x v="5"/>
    </i>
    <i>
      <x v="3"/>
    </i>
    <i>
      <x v="1"/>
    </i>
    <i>
      <x v="4"/>
    </i>
    <i>
      <x v="2"/>
    </i>
    <i>
      <x/>
    </i>
    <i t="grand">
      <x/>
    </i>
  </rowItems>
  <colItems count="1">
    <i/>
  </colItems>
  <dataFields count="1">
    <dataField name="Sum of Expected Conversions" fld="5" baseField="0" baseItem="0" numFmtId="165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5C5AA-99D4-41F2-A15A-214BC21408C5}" name="PivotTable2" cacheId="20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E26" firstHeaderRow="1" firstDataRow="1" firstDataCol="3"/>
  <pivotFields count="10">
    <pivotField compact="0" outline="0" showAll="0"/>
    <pivotField compact="0" numFmtId="164" outline="0" showAll="0"/>
    <pivotField compact="0" numFmtId="164" outline="0" showAll="0"/>
    <pivotField axis="axisRow" compact="0" numFmtId="165" outline="0" showAll="0">
      <items count="8">
        <item x="6"/>
        <item x="4"/>
        <item x="3"/>
        <item x="2"/>
        <item x="5"/>
        <item x="1"/>
        <item x="0"/>
        <item t="default"/>
      </items>
    </pivotField>
    <pivotField compact="0" outline="0" showAll="0"/>
    <pivotField compact="0" numFmtId="165" outline="0" showAll="0"/>
    <pivotField compact="0" numFmtId="164" outline="0" showAll="0"/>
    <pivotField compact="0" numFmtId="164" outline="0" showAll="0"/>
    <pivotField axis="axisRow" compact="0" numFmtId="164" outline="0" showAll="0">
      <items count="8">
        <item x="6"/>
        <item x="4"/>
        <item x="2"/>
        <item x="3"/>
        <item x="1"/>
        <item x="5"/>
        <item x="0"/>
        <item t="default"/>
      </items>
    </pivotField>
    <pivotField axis="axisRow" compact="0" numFmtId="10" outline="0" showAll="0">
      <items count="7">
        <item x="5"/>
        <item x="2"/>
        <item x="1"/>
        <item x="3"/>
        <item x="4"/>
        <item x="0"/>
        <item t="default"/>
      </items>
    </pivotField>
  </pivotFields>
  <rowFields count="3">
    <field x="8"/>
    <field x="9"/>
    <field x="3"/>
  </rowFields>
  <rowItems count="22">
    <i>
      <x/>
      <x/>
      <x/>
    </i>
    <i t="default" r="1">
      <x/>
    </i>
    <i t="default">
      <x/>
    </i>
    <i>
      <x v="1"/>
      <x v="1"/>
      <x v="1"/>
    </i>
    <i t="default" r="1">
      <x v="1"/>
    </i>
    <i t="default">
      <x v="1"/>
    </i>
    <i>
      <x v="2"/>
      <x v="1"/>
      <x v="3"/>
    </i>
    <i t="default" r="1">
      <x v="1"/>
    </i>
    <i t="default">
      <x v="2"/>
    </i>
    <i>
      <x v="3"/>
      <x v="3"/>
      <x v="2"/>
    </i>
    <i t="default" r="1">
      <x v="3"/>
    </i>
    <i t="default">
      <x v="3"/>
    </i>
    <i>
      <x v="4"/>
      <x v="2"/>
      <x v="5"/>
    </i>
    <i t="default" r="1">
      <x v="2"/>
    </i>
    <i t="default">
      <x v="4"/>
    </i>
    <i>
      <x v="5"/>
      <x v="4"/>
      <x v="4"/>
    </i>
    <i t="default" r="1">
      <x v="4"/>
    </i>
    <i t="default">
      <x v="5"/>
    </i>
    <i>
      <x v="6"/>
      <x v="5"/>
      <x v="6"/>
    </i>
    <i t="default" r="1">
      <x v="5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96782-9420-4583-9600-3864D2413DDD}" name="PivotTable3" cacheId="20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C4:E7" firstHeaderRow="0" firstDataRow="1" firstDataCol="1"/>
  <pivotFields count="10">
    <pivotField axis="axisRow" compact="0" outline="0" showAll="0" measureFilter="1">
      <items count="8">
        <item x="6"/>
        <item x="3"/>
        <item x="4"/>
        <item x="1"/>
        <item x="2"/>
        <item x="5"/>
        <item x="0"/>
        <item t="default"/>
      </items>
    </pivotField>
    <pivotField dataField="1" compact="0" numFmtId="164" outline="0" showAll="0"/>
    <pivotField compact="0" numFmtId="164" outline="0" showAll="0"/>
    <pivotField compact="0" numFmtId="165" outline="0" showAll="0"/>
    <pivotField compact="0" outline="0" showAll="0"/>
    <pivotField compact="0" numFmtId="165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10" outline="0" showAll="0"/>
  </pivotFields>
  <rowFields count="1">
    <field x="0"/>
  </rowFields>
  <rowItems count="3"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s" fld="1" baseField="0" baseItem="0" numFmtId="164"/>
    <dataField name="Average of ROI" fld="9" subtotal="average" baseField="0" baseItem="0" numFmtId="10"/>
  </dataFields>
  <pivotTableStyleInfo name="PivotStyleLight16" showRowHeaders="1" showColHeaders="1" showRowStripes="0" showColStripes="0" showLastColumn="1"/>
  <filters count="1">
    <filter fld="0" type="valueGreaterThan" evalOrder="-1" id="1" iMeasureFld="1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1C964-DB8E-4D08-899E-0F54FA537750}" name="Table13" displayName="Table13" ref="A1:J8" totalsRowShown="0" headerRowDxfId="10" headerRowBorderDxfId="8" tableBorderDxfId="9">
  <autoFilter ref="A1:J8" xr:uid="{1E37EB0A-7C78-4F23-836E-8C402B670292}"/>
  <tableColumns count="10">
    <tableColumn id="1" xr3:uid="{7F419FD0-76FB-4A3D-AF28-684D1D568C17}" name="Marketing Channel"/>
    <tableColumn id="2" xr3:uid="{6752D5C6-675A-4785-A69A-D1F59DF70C83}" name="Expenses" dataDxfId="7"/>
    <tableColumn id="3" xr3:uid="{2A669A95-BEC4-4615-BB53-0D7ADC9E8D1B}" name="Median Cost/Traffic" dataDxfId="6"/>
    <tableColumn id="4" xr3:uid="{EADAB633-C5DE-4887-8CE8-807DF1405003}" name="Adjusted Expected Traffic" dataDxfId="5"/>
    <tableColumn id="5" xr3:uid="{6C7FAA2E-92C3-4B28-8840-AE77011B0D43}" name="Expected Conversion Rate"/>
    <tableColumn id="6" xr3:uid="{0C7336AD-C133-4DC0-97C8-D21F7AC5119B}" name="Expected Conversions" dataDxfId="4">
      <calculatedColumnFormula>Table13[[#This Row],[Adjusted Expected Traffic]]*Table13[[#This Row],[Expected Conversion Rate]]</calculatedColumnFormula>
    </tableColumn>
    <tableColumn id="7" xr3:uid="{F2606AB2-BDFB-4E23-A29D-D41D15F70903}" name="Cost per Conversion" dataDxfId="3">
      <calculatedColumnFormula>B2/F2</calculatedColumnFormula>
    </tableColumn>
    <tableColumn id="11" xr3:uid="{9B1E9D13-63D9-4EED-A0A4-1F5F46ED9E7C}" name="Margin" dataDxfId="2">
      <calculatedColumnFormula>50 - Table13[[#This Row],[Cost per Conversion]]</calculatedColumnFormula>
    </tableColumn>
    <tableColumn id="10" xr3:uid="{A0639A50-5AA1-4FC4-878C-0467D3CD55D1}" name="Revenue" dataDxfId="1">
      <calculatedColumnFormula>Table13[[#This Row],[Expected Conversions]]*Table13[[#This Row],[Margin]]</calculatedColumnFormula>
    </tableColumn>
    <tableColumn id="8" xr3:uid="{54BDE70B-3715-49B3-8B69-286E49A65425}" name="ROI" dataDxfId="0">
      <calculatedColumnFormula>(Table13[[#This Row],[Revenue]] - Table13[[#This Row],[Expenses]]) / Table13[[#This Row],[Expenses]]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3E05-A4A2-468C-A1A9-02CBCD364CC4}">
  <dimension ref="A1:J8"/>
  <sheetViews>
    <sheetView topLeftCell="C1" workbookViewId="0"/>
  </sheetViews>
  <sheetFormatPr defaultRowHeight="15"/>
  <cols>
    <col min="1" max="1" width="21.85546875" bestFit="1" customWidth="1"/>
    <col min="2" max="2" width="20.5703125" style="1" bestFit="1" customWidth="1"/>
    <col min="3" max="3" width="22.42578125" style="1" bestFit="1" customWidth="1"/>
    <col min="4" max="4" width="27.5703125" style="2" bestFit="1" customWidth="1"/>
    <col min="5" max="5" width="27" bestFit="1" customWidth="1"/>
    <col min="6" max="6" width="24.7109375" customWidth="1"/>
    <col min="7" max="7" width="21.5703125" bestFit="1" customWidth="1"/>
    <col min="8" max="9" width="21.5703125" customWidth="1"/>
    <col min="10" max="10" width="9.28515625" bestFit="1" customWidth="1"/>
  </cols>
  <sheetData>
    <row r="1" spans="1:10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t="s">
        <v>10</v>
      </c>
      <c r="B2" s="1">
        <v>30000</v>
      </c>
      <c r="C2" s="1">
        <v>0.25</v>
      </c>
      <c r="D2" s="3">
        <v>120000</v>
      </c>
      <c r="E2">
        <v>0.02</v>
      </c>
      <c r="F2" s="4">
        <f>Table13[[#This Row],[Adjusted Expected Traffic]]*Table13[[#This Row],[Expected Conversion Rate]]</f>
        <v>2400</v>
      </c>
      <c r="G2" s="1">
        <f>B2/F2</f>
        <v>12.5</v>
      </c>
      <c r="H2" s="1">
        <f>50 - Table13[[#This Row],[Cost per Conversion]]</f>
        <v>37.5</v>
      </c>
      <c r="I2" s="1">
        <f>Table13[[#This Row],[Expected Conversions]]*Table13[[#This Row],[Margin]]</f>
        <v>90000</v>
      </c>
      <c r="J2" s="8">
        <f>(Table13[[#This Row],[Revenue]] - Table13[[#This Row],[Expenses]]) / Table13[[#This Row],[Expenses]]</f>
        <v>2</v>
      </c>
    </row>
    <row r="3" spans="1:10">
      <c r="A3" t="s">
        <v>11</v>
      </c>
      <c r="B3" s="1">
        <v>20000</v>
      </c>
      <c r="C3" s="1">
        <v>0.5</v>
      </c>
      <c r="D3" s="3">
        <v>40000</v>
      </c>
      <c r="E3">
        <v>1.4999999999999999E-2</v>
      </c>
      <c r="F3" s="4">
        <f>Table13[[#This Row],[Adjusted Expected Traffic]]*Table13[[#This Row],[Expected Conversion Rate]]</f>
        <v>600</v>
      </c>
      <c r="G3" s="1">
        <f t="shared" ref="G3:G8" si="0">B3/F3</f>
        <v>33.333333333333336</v>
      </c>
      <c r="H3" s="1">
        <f>50 - Table13[[#This Row],[Cost per Conversion]]</f>
        <v>16.666666666666664</v>
      </c>
      <c r="I3" s="1">
        <f>Table13[[#This Row],[Expected Conversions]]*Table13[[#This Row],[Margin]]</f>
        <v>9999.9999999999982</v>
      </c>
      <c r="J3" s="8">
        <f>(Table13[[#This Row],[Revenue]] - Table13[[#This Row],[Expenses]]) / Table13[[#This Row],[Expenses]]</f>
        <v>-0.50000000000000011</v>
      </c>
    </row>
    <row r="4" spans="1:10">
      <c r="A4" t="s">
        <v>12</v>
      </c>
      <c r="B4" s="1">
        <v>15000</v>
      </c>
      <c r="C4" s="1">
        <v>1</v>
      </c>
      <c r="D4" s="3">
        <v>15000</v>
      </c>
      <c r="E4">
        <v>2.5000000000000001E-2</v>
      </c>
      <c r="F4" s="4">
        <f>Table13[[#This Row],[Adjusted Expected Traffic]]*Table13[[#This Row],[Expected Conversion Rate]]</f>
        <v>375</v>
      </c>
      <c r="G4" s="1">
        <f t="shared" si="0"/>
        <v>40</v>
      </c>
      <c r="H4" s="1">
        <f>50 - Table13[[#This Row],[Cost per Conversion]]</f>
        <v>10</v>
      </c>
      <c r="I4" s="1">
        <f>Table13[[#This Row],[Expected Conversions]]*Table13[[#This Row],[Margin]]</f>
        <v>3750</v>
      </c>
      <c r="J4" s="8">
        <f>(Table13[[#This Row],[Revenue]] - Table13[[#This Row],[Expenses]]) / Table13[[#This Row],[Expenses]]</f>
        <v>-0.75</v>
      </c>
    </row>
    <row r="5" spans="1:10">
      <c r="A5" t="s">
        <v>13</v>
      </c>
      <c r="B5" s="1">
        <v>10000</v>
      </c>
      <c r="C5" s="1">
        <v>0.75</v>
      </c>
      <c r="D5" s="3">
        <v>13333.33333333333</v>
      </c>
      <c r="E5">
        <v>0.03</v>
      </c>
      <c r="F5" s="4">
        <f>Table13[[#This Row],[Adjusted Expected Traffic]]*Table13[[#This Row],[Expected Conversion Rate]]</f>
        <v>399.99999999999989</v>
      </c>
      <c r="G5" s="1">
        <f t="shared" si="0"/>
        <v>25.000000000000007</v>
      </c>
      <c r="H5" s="1">
        <f>50 - Table13[[#This Row],[Cost per Conversion]]</f>
        <v>24.999999999999993</v>
      </c>
      <c r="I5" s="1">
        <f>Table13[[#This Row],[Expected Conversions]]*Table13[[#This Row],[Margin]]</f>
        <v>9999.9999999999945</v>
      </c>
      <c r="J5" s="8">
        <f>(Table13[[#This Row],[Revenue]] - Table13[[#This Row],[Expenses]]) / Table13[[#This Row],[Expenses]]</f>
        <v>-5.4569682106375689E-16</v>
      </c>
    </row>
    <row r="6" spans="1:10">
      <c r="A6" t="s">
        <v>14</v>
      </c>
      <c r="B6" s="1">
        <v>5000</v>
      </c>
      <c r="C6" s="1">
        <v>0.4</v>
      </c>
      <c r="D6" s="3">
        <v>12500</v>
      </c>
      <c r="E6">
        <v>0.01</v>
      </c>
      <c r="F6" s="4">
        <f>Table13[[#This Row],[Adjusted Expected Traffic]]*Table13[[#This Row],[Expected Conversion Rate]]</f>
        <v>125</v>
      </c>
      <c r="G6" s="1">
        <f t="shared" si="0"/>
        <v>40</v>
      </c>
      <c r="H6" s="1">
        <f>50 - Table13[[#This Row],[Cost per Conversion]]</f>
        <v>10</v>
      </c>
      <c r="I6" s="1">
        <f>Table13[[#This Row],[Expected Conversions]]*Table13[[#This Row],[Margin]]</f>
        <v>1250</v>
      </c>
      <c r="J6" s="8">
        <f>(Table13[[#This Row],[Revenue]] - Table13[[#This Row],[Expenses]]) / Table13[[#This Row],[Expenses]]</f>
        <v>-0.75</v>
      </c>
    </row>
    <row r="7" spans="1:10">
      <c r="A7" t="s">
        <v>15</v>
      </c>
      <c r="B7" s="1">
        <v>10000</v>
      </c>
      <c r="C7" s="1">
        <v>0.3</v>
      </c>
      <c r="D7" s="3">
        <v>33333.333333333343</v>
      </c>
      <c r="E7">
        <v>0.02</v>
      </c>
      <c r="F7" s="4">
        <f>Table13[[#This Row],[Adjusted Expected Traffic]]*Table13[[#This Row],[Expected Conversion Rate]]</f>
        <v>666.66666666666686</v>
      </c>
      <c r="G7" s="1">
        <f t="shared" si="0"/>
        <v>14.999999999999996</v>
      </c>
      <c r="H7" s="1">
        <f>50 - Table13[[#This Row],[Cost per Conversion]]</f>
        <v>35</v>
      </c>
      <c r="I7" s="1">
        <f>Table13[[#This Row],[Expected Conversions]]*Table13[[#This Row],[Margin]]</f>
        <v>23333.333333333339</v>
      </c>
      <c r="J7" s="8">
        <f>(Table13[[#This Row],[Revenue]] - Table13[[#This Row],[Expenses]]) / Table13[[#This Row],[Expenses]]</f>
        <v>1.3333333333333339</v>
      </c>
    </row>
    <row r="8" spans="1:10">
      <c r="A8" t="s">
        <v>16</v>
      </c>
      <c r="B8" s="1">
        <v>10000</v>
      </c>
      <c r="C8" s="1">
        <v>2</v>
      </c>
      <c r="D8" s="3">
        <v>5000</v>
      </c>
      <c r="E8">
        <v>1.4999999999999999E-2</v>
      </c>
      <c r="F8" s="4">
        <f>Table13[[#This Row],[Adjusted Expected Traffic]]*Table13[[#This Row],[Expected Conversion Rate]]</f>
        <v>75</v>
      </c>
      <c r="G8" s="1">
        <f t="shared" si="0"/>
        <v>133.33333333333334</v>
      </c>
      <c r="H8" s="1">
        <f>50 - Table13[[#This Row],[Cost per Conversion]]</f>
        <v>-83.333333333333343</v>
      </c>
      <c r="I8" s="1">
        <f>Table13[[#This Row],[Expected Conversions]]*Table13[[#This Row],[Margin]]</f>
        <v>-6250.0000000000009</v>
      </c>
      <c r="J8" s="8">
        <f>(Table13[[#This Row],[Revenue]] - Table13[[#This Row],[Expenses]]) / Table13[[#This Row],[Expenses]]</f>
        <v>-1.625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67C9-AAD4-4076-83CF-184644C16F47}">
  <dimension ref="B2:D12"/>
  <sheetViews>
    <sheetView showGridLines="0" workbookViewId="0"/>
  </sheetViews>
  <sheetFormatPr defaultRowHeight="15"/>
  <cols>
    <col min="2" max="2" width="3.85546875" customWidth="1"/>
    <col min="3" max="3" width="21.85546875" bestFit="1" customWidth="1"/>
    <col min="4" max="4" width="27.85546875" bestFit="1" customWidth="1"/>
  </cols>
  <sheetData>
    <row r="2" spans="2:4">
      <c r="B2" s="9"/>
    </row>
    <row r="4" spans="2:4">
      <c r="C4" s="10" t="s">
        <v>0</v>
      </c>
      <c r="D4" t="s">
        <v>17</v>
      </c>
    </row>
    <row r="5" spans="2:4">
      <c r="C5" t="s">
        <v>10</v>
      </c>
      <c r="D5" s="4">
        <v>2400</v>
      </c>
    </row>
    <row r="6" spans="2:4">
      <c r="C6" t="s">
        <v>15</v>
      </c>
      <c r="D6" s="4">
        <v>666.66666666666686</v>
      </c>
    </row>
    <row r="7" spans="2:4">
      <c r="C7" t="s">
        <v>11</v>
      </c>
      <c r="D7" s="4">
        <v>600</v>
      </c>
    </row>
    <row r="8" spans="2:4">
      <c r="C8" t="s">
        <v>13</v>
      </c>
      <c r="D8" s="4">
        <v>399.99999999999989</v>
      </c>
    </row>
    <row r="9" spans="2:4">
      <c r="C9" t="s">
        <v>12</v>
      </c>
      <c r="D9" s="4">
        <v>375</v>
      </c>
    </row>
    <row r="10" spans="2:4">
      <c r="C10" t="s">
        <v>14</v>
      </c>
      <c r="D10" s="4">
        <v>125</v>
      </c>
    </row>
    <row r="11" spans="2:4">
      <c r="C11" t="s">
        <v>16</v>
      </c>
      <c r="D11" s="4">
        <v>75</v>
      </c>
    </row>
    <row r="12" spans="2:4">
      <c r="C12" t="s">
        <v>18</v>
      </c>
      <c r="D12" s="4">
        <v>4641.666666666667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0131-926A-4A5F-AD04-8B8EDB30BA87}">
  <dimension ref="B2:E26"/>
  <sheetViews>
    <sheetView showGridLines="0" workbookViewId="0">
      <selection activeCell="C5" sqref="C5"/>
    </sheetView>
  </sheetViews>
  <sheetFormatPr defaultRowHeight="15"/>
  <cols>
    <col min="2" max="2" width="3.85546875" customWidth="1"/>
    <col min="3" max="3" width="18" bestFit="1" customWidth="1"/>
    <col min="4" max="4" width="14.28515625" bestFit="1" customWidth="1"/>
    <col min="5" max="5" width="27.42578125" bestFit="1" customWidth="1"/>
  </cols>
  <sheetData>
    <row r="2" spans="2:5">
      <c r="B2" s="9"/>
    </row>
    <row r="4" spans="2:5">
      <c r="C4" s="10" t="s">
        <v>8</v>
      </c>
      <c r="D4" s="10" t="s">
        <v>9</v>
      </c>
      <c r="E4" s="10" t="s">
        <v>3</v>
      </c>
    </row>
    <row r="5" spans="2:5">
      <c r="C5" s="1">
        <v>-6250.0000000000009</v>
      </c>
      <c r="D5" s="8">
        <v>-1.625</v>
      </c>
      <c r="E5" s="4">
        <v>5000</v>
      </c>
    </row>
    <row r="6" spans="2:5">
      <c r="D6" s="8" t="s">
        <v>19</v>
      </c>
    </row>
    <row r="7" spans="2:5">
      <c r="C7" s="1" t="s">
        <v>20</v>
      </c>
    </row>
    <row r="8" spans="2:5">
      <c r="C8" s="1">
        <v>1250</v>
      </c>
      <c r="D8" s="8">
        <v>-0.75</v>
      </c>
      <c r="E8" s="4">
        <v>12500</v>
      </c>
    </row>
    <row r="9" spans="2:5">
      <c r="D9" s="8" t="s">
        <v>21</v>
      </c>
    </row>
    <row r="10" spans="2:5">
      <c r="C10" s="1" t="s">
        <v>22</v>
      </c>
    </row>
    <row r="11" spans="2:5">
      <c r="C11" s="1">
        <v>3750</v>
      </c>
      <c r="D11" s="8">
        <v>-0.75</v>
      </c>
      <c r="E11" s="4">
        <v>15000</v>
      </c>
    </row>
    <row r="12" spans="2:5">
      <c r="D12" s="8" t="s">
        <v>21</v>
      </c>
    </row>
    <row r="13" spans="2:5">
      <c r="C13" s="1" t="s">
        <v>23</v>
      </c>
    </row>
    <row r="14" spans="2:5">
      <c r="C14" s="1">
        <v>9999.9999999999945</v>
      </c>
      <c r="D14" s="8">
        <v>-5.4569682106375689E-16</v>
      </c>
      <c r="E14" s="4">
        <v>13333.33333333333</v>
      </c>
    </row>
    <row r="15" spans="2:5">
      <c r="D15" s="8" t="s">
        <v>24</v>
      </c>
    </row>
    <row r="16" spans="2:5">
      <c r="C16" s="1" t="s">
        <v>25</v>
      </c>
    </row>
    <row r="17" spans="3:5">
      <c r="C17" s="1">
        <v>9999.9999999999982</v>
      </c>
      <c r="D17" s="8">
        <v>-0.50000000000000011</v>
      </c>
      <c r="E17" s="4">
        <v>40000</v>
      </c>
    </row>
    <row r="18" spans="3:5">
      <c r="D18" s="8" t="s">
        <v>26</v>
      </c>
    </row>
    <row r="19" spans="3:5">
      <c r="C19" s="1" t="s">
        <v>25</v>
      </c>
    </row>
    <row r="20" spans="3:5">
      <c r="C20" s="1">
        <v>23333.333333333339</v>
      </c>
      <c r="D20" s="8">
        <v>1.3333333333333339</v>
      </c>
      <c r="E20" s="4">
        <v>33333.333333333343</v>
      </c>
    </row>
    <row r="21" spans="3:5">
      <c r="D21" s="8" t="s">
        <v>27</v>
      </c>
    </row>
    <row r="22" spans="3:5">
      <c r="C22" s="1" t="s">
        <v>28</v>
      </c>
    </row>
    <row r="23" spans="3:5">
      <c r="C23" s="1">
        <v>90000</v>
      </c>
      <c r="D23" s="8">
        <v>2</v>
      </c>
      <c r="E23" s="4">
        <v>120000</v>
      </c>
    </row>
    <row r="24" spans="3:5">
      <c r="D24" s="8" t="s">
        <v>29</v>
      </c>
    </row>
    <row r="25" spans="3:5">
      <c r="C25" s="1" t="s">
        <v>30</v>
      </c>
    </row>
    <row r="26" spans="3:5">
      <c r="C2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BB7B-6F6C-45FA-A0BC-F82353275590}">
  <dimension ref="B2:E7"/>
  <sheetViews>
    <sheetView showGridLines="0" workbookViewId="0"/>
  </sheetViews>
  <sheetFormatPr defaultRowHeight="15"/>
  <cols>
    <col min="2" max="2" width="3.85546875" customWidth="1"/>
    <col min="3" max="3" width="18.42578125" bestFit="1" customWidth="1"/>
    <col min="4" max="4" width="15.7109375" bestFit="1" customWidth="1"/>
    <col min="5" max="5" width="10.42578125" bestFit="1" customWidth="1"/>
  </cols>
  <sheetData>
    <row r="2" spans="2:5">
      <c r="B2" s="9"/>
    </row>
    <row r="4" spans="2:5">
      <c r="C4" s="11" t="s">
        <v>0</v>
      </c>
      <c r="D4" s="11" t="s">
        <v>31</v>
      </c>
      <c r="E4" s="11" t="s">
        <v>32</v>
      </c>
    </row>
    <row r="6" spans="2:5">
      <c r="C6" s="12" t="str" cm="1">
        <f t="array" ref="C6:E7">IF(SUM(ISERROR(Table13[])*1,MIN(SUM(1-ISNUMBER(Table13[Marketing Channel])),SUM(1-ISTEXT(Table13[Marketing Channel]))),ISBLANK(Table13[ROI])*1)&gt;0,NA(),_xlfn._xlws.SORT(_xlfn._xlws.FILTER(CHOOSE({1,2,3},_xlfn.UNIQUE(Table13[Marketing Channel]),MMULT(((_xlfn.UNIQUE(Table13[Marketing Channel])=TRANSPOSE(Table13[Marketing Channel]))+0),IF(ISNUMBER(Table13[Revenue]),Table13[Revenue],0)),MMULT(((_xlfn.UNIQUE(Table13[Marketing Channel])=TRANSPOSE(Table13[Marketing Channel]))+0),IF(ISNUMBER(Table13[ROI]),Table13[ROI],0))/MMULT(((_xlfn.UNIQUE(Table13[Marketing Channel])=TRANSPOSE(Table13[Marketing Channel]))+0),ISNUMBER(Table13[ROI])+0)),IFERROR((INDEX(CHOOSE({1,2,3},_xlfn.UNIQUE(Table13[Marketing Channel]),MMULT(((_xlfn.UNIQUE(Table13[Marketing Channel])=TRANSPOSE(Table13[Marketing Channel]))+0),IF(ISNUMBER(Table13[Revenue]),Table13[Revenue],0)),MMULT(((_xlfn.UNIQUE(Table13[Marketing Channel])=TRANSPOSE(Table13[Marketing Channel]))+0),IF(ISNUMBER(Table13[ROI]),Table13[ROI],0))/MMULT(((_xlfn.UNIQUE(Table13[Marketing Channel])=TRANSPOSE(Table13[Marketing Channel]))+0),ISNUMBER(Table13[ROI])+0)),,2)&gt;0)*(INDEX(CHOOSE({1,2,3},_xlfn.UNIQUE(Table13[Marketing Channel]),MMULT(((_xlfn.UNIQUE(Table13[Marketing Channel])=TRANSPOSE(Table13[Marketing Channel]))+0),IF(ISNUMBER(Table13[Revenue]),Table13[Revenue],0)),MMULT(((_xlfn.UNIQUE(Table13[Marketing Channel])=TRANSPOSE(Table13[Marketing Channel]))+0),IF(ISNUMBER(Table13[ROI]),Table13[ROI],0))/MMULT(((_xlfn.UNIQUE(Table13[Marketing Channel])=TRANSPOSE(Table13[Marketing Channel]))+0),ISNUMBER(Table13[ROI])+0)),,3)&gt;0),FALSE)),1))</f>
        <v>SEO/SEM</v>
      </c>
      <c r="D6" s="1">
        <v>23333.333333333339</v>
      </c>
      <c r="E6" s="8">
        <v>1.3333333333333339</v>
      </c>
    </row>
    <row r="7" spans="2:5">
      <c r="C7" s="12" t="str">
        <v>Social Media Ads</v>
      </c>
      <c r="D7" s="1">
        <v>90000</v>
      </c>
      <c r="E7" s="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3C6F-C1E3-435B-A99F-1B1CC518EA25}">
  <dimension ref="B2:E7"/>
  <sheetViews>
    <sheetView showGridLines="0" tabSelected="1" workbookViewId="0"/>
  </sheetViews>
  <sheetFormatPr defaultRowHeight="15"/>
  <cols>
    <col min="2" max="2" width="3.85546875" customWidth="1"/>
    <col min="3" max="3" width="21.5703125" bestFit="1" customWidth="1"/>
    <col min="4" max="4" width="16.140625" bestFit="1" customWidth="1"/>
    <col min="5" max="5" width="14.5703125" bestFit="1" customWidth="1"/>
  </cols>
  <sheetData>
    <row r="2" spans="2:5">
      <c r="B2" s="9"/>
    </row>
    <row r="4" spans="2:5">
      <c r="C4" s="10" t="s">
        <v>0</v>
      </c>
      <c r="D4" t="s">
        <v>33</v>
      </c>
      <c r="E4" t="s">
        <v>34</v>
      </c>
    </row>
    <row r="5" spans="2:5">
      <c r="C5" t="s">
        <v>15</v>
      </c>
      <c r="D5" s="1">
        <v>10000</v>
      </c>
      <c r="E5" s="8">
        <v>1.3333333333333339</v>
      </c>
    </row>
    <row r="6" spans="2:5">
      <c r="C6" t="s">
        <v>10</v>
      </c>
      <c r="D6" s="1">
        <v>30000</v>
      </c>
      <c r="E6" s="8">
        <v>2</v>
      </c>
    </row>
    <row r="7" spans="2:5">
      <c r="C7" t="s">
        <v>18</v>
      </c>
      <c r="D7" s="1">
        <v>40000</v>
      </c>
      <c r="E7" s="8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2024-03-06T00:23:02Z</dcterms:created>
  <dcterms:modified xsi:type="dcterms:W3CDTF">2024-03-26T17:58:47Z</dcterms:modified>
  <cp:category/>
  <cp:contentStatus/>
</cp:coreProperties>
</file>