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fected orders" sheetId="1" r:id="rId4"/>
    <sheet state="visible" name="Impact on customers" sheetId="2" r:id="rId5"/>
  </sheets>
  <definedNames>
    <definedName name="_xlchart.v1.0">'Impact on customers'!$B$20:$B$33</definedName>
    <definedName name="_xlchart.v1.2">'Impact on customers'!$D$20:$D$33</definedName>
    <definedName name="_xlchart.v1.1">'Impact on customers'!$D$19</definedName>
    <definedName hidden="1" localSheetId="0" name="_xlnm._FilterDatabase">'Affected orders'!$B$3:$O$107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<sst xmlns="http://schemas.openxmlformats.org/spreadsheetml/2006/main" count="1012" uniqueCount="91">
  <si>
    <t>Affected Orders table</t>
  </si>
  <si>
    <t>Country</t>
  </si>
  <si>
    <t>City</t>
  </si>
  <si>
    <t>PO/ORDER#</t>
  </si>
  <si>
    <t>Categories</t>
  </si>
  <si>
    <t>SKU</t>
  </si>
  <si>
    <t>QTY ORD</t>
  </si>
  <si>
    <t>CHANNEL</t>
  </si>
  <si>
    <t>WAREHOUSE</t>
  </si>
  <si>
    <t>Pick-Up / Delivery</t>
  </si>
  <si>
    <t>Customer</t>
  </si>
  <si>
    <t>SALES $</t>
  </si>
  <si>
    <t>EXPECTED</t>
  </si>
  <si>
    <t>WEEK</t>
  </si>
  <si>
    <t>Impact</t>
  </si>
  <si>
    <t>Week 41</t>
  </si>
  <si>
    <t>United States</t>
  </si>
  <si>
    <t>Memphis</t>
  </si>
  <si>
    <t>Fresh Packaged</t>
  </si>
  <si>
    <t>FP2020</t>
  </si>
  <si>
    <t>Closeout</t>
  </si>
  <si>
    <t>Kern</t>
  </si>
  <si>
    <t>Delivery</t>
  </si>
  <si>
    <t>Customer5</t>
  </si>
  <si>
    <t>Covered</t>
  </si>
  <si>
    <t>Demand qty to cover</t>
  </si>
  <si>
    <t>Fort Worth</t>
  </si>
  <si>
    <t>Ecomm</t>
  </si>
  <si>
    <t>Customer2</t>
  </si>
  <si>
    <t>Demand Amt to cover</t>
  </si>
  <si>
    <t>Denver</t>
  </si>
  <si>
    <t>Available Inventory</t>
  </si>
  <si>
    <t>San Jose</t>
  </si>
  <si>
    <t>Orders covered</t>
  </si>
  <si>
    <t>New York City</t>
  </si>
  <si>
    <t>Retail</t>
  </si>
  <si>
    <t>Customer1</t>
  </si>
  <si>
    <t>Amount covered</t>
  </si>
  <si>
    <t>Covered %</t>
  </si>
  <si>
    <t>Canada</t>
  </si>
  <si>
    <t>Calgary</t>
  </si>
  <si>
    <t>D2C</t>
  </si>
  <si>
    <t>Customer12</t>
  </si>
  <si>
    <t>Uncovered demand</t>
  </si>
  <si>
    <t>Indianapolis</t>
  </si>
  <si>
    <t>Uncovered amount</t>
  </si>
  <si>
    <t>Louisville</t>
  </si>
  <si>
    <t>Austin</t>
  </si>
  <si>
    <t>Week 42</t>
  </si>
  <si>
    <t>Edmonton</t>
  </si>
  <si>
    <t>Customer9</t>
  </si>
  <si>
    <t>Houston</t>
  </si>
  <si>
    <t>Columbus</t>
  </si>
  <si>
    <t>Detroit</t>
  </si>
  <si>
    <t>Vancouver</t>
  </si>
  <si>
    <t>Not covered</t>
  </si>
  <si>
    <t>San Diego</t>
  </si>
  <si>
    <t>Mexico</t>
  </si>
  <si>
    <t>Puebla</t>
  </si>
  <si>
    <t>Major Distributor</t>
  </si>
  <si>
    <t>Customer10</t>
  </si>
  <si>
    <t>Customer8</t>
  </si>
  <si>
    <t>Nashville</t>
  </si>
  <si>
    <t>Customer4</t>
  </si>
  <si>
    <t>Jacksonville</t>
  </si>
  <si>
    <t>San Antonio</t>
  </si>
  <si>
    <t>Phoenix</t>
  </si>
  <si>
    <t>Seattle</t>
  </si>
  <si>
    <t>Customer3</t>
  </si>
  <si>
    <t>Dallas</t>
  </si>
  <si>
    <t>Mexico City</t>
  </si>
  <si>
    <t>Tijuana</t>
  </si>
  <si>
    <t>Toronto</t>
  </si>
  <si>
    <t>San Francisco</t>
  </si>
  <si>
    <t>Baltimore</t>
  </si>
  <si>
    <t>Charlotte</t>
  </si>
  <si>
    <t>Weekly impact table</t>
  </si>
  <si>
    <t>Sum of SALES $</t>
  </si>
  <si>
    <t>Total 41</t>
  </si>
  <si>
    <t>Total 42</t>
  </si>
  <si>
    <t>Suma total</t>
  </si>
  <si>
    <t>Full month impact table</t>
  </si>
  <si>
    <t>Month Sales</t>
  </si>
  <si>
    <t>%</t>
  </si>
  <si>
    <t>Impact Share</t>
  </si>
  <si>
    <t>Customer6</t>
  </si>
  <si>
    <t>Customer7</t>
  </si>
  <si>
    <t>Customer11</t>
  </si>
  <si>
    <t>Customer13</t>
  </si>
  <si>
    <t>Customer14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</si>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</sst>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D/M/YYYY"/>
  </numFmts>
  <fonts count="6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FFFFFF"/>
      <name val="Calibri"/>
    </font>
    <font>
      <color rgb="FFFFFFFF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657BA3"/>
        <bgColor rgb="FF657BA3"/>
      </patternFill>
    </fill>
    <fill>
      <patternFill patternType="solid">
        <fgColor rgb="FFD8DEE8"/>
        <bgColor rgb="FFD8DEE8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1" fillId="3" fontId="3" numFmtId="164" xfId="0" applyBorder="1" applyFill="1" applyFont="1" applyNumberFormat="1"/>
    <xf borderId="0" fillId="0" fontId="3" numFmtId="165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9" xfId="0" applyFont="1" applyNumberFormat="1"/>
    <xf borderId="1" fillId="4" fontId="3" numFmtId="164" xfId="0" applyBorder="1" applyFill="1" applyFont="1" applyNumberFormat="1"/>
    <xf borderId="0" fillId="5" fontId="2" numFmtId="0" xfId="0" applyFill="1" applyFont="1"/>
    <xf borderId="0" fillId="0" fontId="3" numFmtId="0" xfId="0" applyAlignment="1" applyFont="1">
      <alignment horizontal="left"/>
    </xf>
    <xf borderId="0" fillId="6" fontId="3" numFmtId="3" xfId="0" applyFill="1" applyFont="1" applyNumberFormat="1"/>
    <xf borderId="0" fillId="0" fontId="1" numFmtId="0" xfId="0" applyAlignment="1" applyFont="1">
      <alignment horizontal="left" readingOrder="0" shrinkToFit="0" wrapText="0"/>
    </xf>
    <xf borderId="0" fillId="7" fontId="4" numFmtId="0" xfId="0" applyAlignment="1" applyFill="1" applyFont="1">
      <alignment horizontal="left"/>
    </xf>
    <xf borderId="0" fillId="7" fontId="5" numFmtId="0" xfId="0" applyFont="1"/>
    <xf borderId="0" fillId="0" fontId="3" numFmtId="4" xfId="0" applyFont="1" applyNumberFormat="1"/>
    <xf borderId="0" fillId="0" fontId="3" numFmtId="9" xfId="0" applyAlignment="1" applyFont="1" applyNumberFormat="1">
      <alignment horizontal="left"/>
    </xf>
    <xf borderId="0" fillId="0" fontId="3" numFmtId="3" xfId="0" applyAlignment="1" applyFont="1" applyNumberFormat="1">
      <alignment readingOrder="0"/>
    </xf>
    <xf borderId="0" fillId="6" fontId="1" numFmtId="0" xfId="0" applyAlignment="1" applyFont="1">
      <alignment horizontal="left" readingOrder="0"/>
    </xf>
    <xf borderId="0" fillId="6" fontId="3" numFmtId="9" xfId="0" applyFont="1" applyNumberFormat="1"/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:O107" sheet="Affected orders"/>
  </cacheSource>
  <cacheFields>
    <cacheField name="Country" numFmtId="0">
      <sharedItems>
        <s v="United States"/>
        <s v="Canada"/>
        <s v="Mexico"/>
      </sharedItems>
    </cacheField>
    <cacheField name="City" numFmtId="0">
      <sharedItems>
        <s v="Memphis"/>
        <s v="Fort Worth"/>
        <s v="Denver"/>
        <s v="San Jose"/>
        <s v="New York City"/>
        <s v="Calgary"/>
        <s v="Indianapolis"/>
        <s v="Louisville"/>
        <s v="Austin"/>
        <s v="Edmonton"/>
        <s v="Houston"/>
        <s v="Columbus"/>
        <s v="Detroit"/>
        <s v="Vancouver"/>
        <s v="San Diego"/>
        <s v="Puebla"/>
        <s v="Nashville"/>
        <s v="Jacksonville"/>
        <s v="San Antonio"/>
        <s v="Phoenix"/>
        <s v="Seattle"/>
        <s v="Dallas"/>
        <s v="Mexico City"/>
        <s v="Tijuana"/>
        <s v="Toronto"/>
        <s v="San Francisco"/>
        <s v="Baltimore"/>
        <s v="Charlotte"/>
      </sharedItems>
    </cacheField>
    <cacheField name="PO/ORDER#" numFmtId="0">
      <sharedItems containsSemiMixedTypes="0" containsString="0" containsNumber="1" containsInteger="1">
        <n v="101577.0"/>
        <n v="102133.0"/>
        <n v="102037.0"/>
        <n v="102454.0"/>
        <n v="102510.0"/>
        <n v="100595.0"/>
        <n v="100331.0"/>
        <n v="102139.0"/>
        <n v="102182.0"/>
        <n v="100428.0"/>
        <n v="100627.0"/>
        <n v="100599.0"/>
        <n v="101189.0"/>
        <n v="102350.0"/>
        <n v="102963.0"/>
        <n v="102807.0"/>
        <n v="101277.0"/>
        <n v="100758.0"/>
        <n v="100995.0"/>
        <n v="101122.0"/>
        <n v="101606.0"/>
        <n v="101251.0"/>
        <n v="101235.0"/>
        <n v="100873.0"/>
        <n v="100647.0"/>
        <n v="100314.0"/>
        <n v="100532.0"/>
        <n v="101883.0"/>
        <n v="101165.0"/>
        <n v="101246.0"/>
        <n v="101376.0"/>
        <n v="101651.0"/>
        <n v="102162.0"/>
        <n v="101904.0"/>
        <n v="101161.0"/>
        <n v="101100.0"/>
        <n v="101034.0"/>
        <n v="100748.0"/>
        <n v="100654.0"/>
        <n v="100718.0"/>
        <n v="100998.0"/>
        <n v="102146.0"/>
        <n v="101243.0"/>
        <n v="101183.0"/>
        <n v="101126.0"/>
        <n v="100936.0"/>
        <n v="100639.0"/>
        <n v="100382.0"/>
        <n v="102751.0"/>
        <n v="102679.0"/>
        <n v="101845.0"/>
        <n v="101735.0"/>
        <n v="101924.0"/>
        <n v="102665.0"/>
        <n v="101685.0"/>
        <n v="100464.0"/>
        <n v="101742.0"/>
        <n v="100994.0"/>
        <n v="102152.0"/>
        <n v="101798.0"/>
        <n v="100469.0"/>
        <n v="101573.0"/>
        <n v="100953.0"/>
        <n v="101512.0"/>
        <n v="100943.0"/>
        <n v="102790.0"/>
        <n v="101294.0"/>
        <n v="102052.0"/>
        <n v="101208.0"/>
        <n v="100917.0"/>
        <n v="100828.0"/>
        <n v="100348.0"/>
        <n v="100727.0"/>
        <n v="102687.0"/>
        <n v="102297.0"/>
        <n v="101250.0"/>
        <n v="102764.0"/>
        <n v="100565.0"/>
        <n v="101084.0"/>
        <n v="100946.0"/>
        <n v="100516.0"/>
        <n v="101120.0"/>
        <n v="102028.0"/>
        <n v="100763.0"/>
        <n v="102529.0"/>
        <n v="101602.0"/>
        <n v="102730.0"/>
        <n v="102059.0"/>
        <n v="101495.0"/>
        <n v="101482.0"/>
        <n v="101281.0"/>
        <n v="101221.0"/>
        <n v="101035.0"/>
        <n v="100845.0"/>
        <n v="100582.0"/>
        <n v="102042.0"/>
        <n v="101351.0"/>
        <n v="101881.0"/>
        <n v="102119.0"/>
        <n v="100391.0"/>
        <n v="100448.0"/>
        <n v="101447.0"/>
        <n v="102969.0"/>
        <n v="102856.0"/>
      </sharedItems>
    </cacheField>
    <cacheField name="Categories" numFmtId="0">
      <sharedItems>
        <s v="Fresh Packaged"/>
      </sharedItems>
    </cacheField>
    <cacheField name="SKU" numFmtId="0">
      <sharedItems>
        <s v="FP2020"/>
      </sharedItems>
    </cacheField>
    <cacheField name="QTY ORD" numFmtId="0">
      <sharedItems containsSemiMixedTypes="0" containsString="0" containsNumber="1" containsInteger="1">
        <n v="472.0"/>
        <n v="372.0"/>
        <n v="217.0"/>
        <n v="193.0"/>
        <n v="156.0"/>
        <n v="152.0"/>
        <n v="141.0"/>
        <n v="117.0"/>
        <n v="104.0"/>
        <n v="102.0"/>
        <n v="88.0"/>
        <n v="75.0"/>
        <n v="59.0"/>
        <n v="52.0"/>
        <n v="50.0"/>
        <n v="40.0"/>
        <n v="39.0"/>
        <n v="38.0"/>
        <n v="36.0"/>
        <n v="34.0"/>
        <n v="30.0"/>
        <n v="28.0"/>
        <n v="27.0"/>
        <n v="26.0"/>
        <n v="21.0"/>
        <n v="20.0"/>
        <n v="16.0"/>
        <n v="14.0"/>
        <n v="13.0"/>
        <n v="12.0"/>
        <n v="11.0"/>
        <n v="10.0"/>
        <n v="9.0"/>
        <n v="7.0"/>
        <n v="6.0"/>
        <n v="5.0"/>
        <n v="4.0"/>
        <n v="3.0"/>
        <n v="2.0"/>
        <n v="832.0"/>
        <n v="380.0"/>
        <n v="252.0"/>
        <n v="78.0"/>
        <n v="58.0"/>
        <n v="53.0"/>
        <n v="41.0"/>
        <n v="22.0"/>
        <n v="17.0"/>
        <n v="8.0"/>
      </sharedItems>
    </cacheField>
    <cacheField name="CHANNEL" numFmtId="0">
      <sharedItems>
        <s v="Closeout"/>
        <s v="Ecomm"/>
        <s v="Retail"/>
        <s v="D2C"/>
        <s v="Major Distributor"/>
      </sharedItems>
    </cacheField>
    <cacheField name="WAREHOUSE" numFmtId="0">
      <sharedItems>
        <s v="Kern"/>
      </sharedItems>
    </cacheField>
    <cacheField name="Pick-Up / Delivery" numFmtId="0">
      <sharedItems>
        <s v="Delivery"/>
      </sharedItems>
    </cacheField>
    <cacheField name="Customer" numFmtId="0">
      <sharedItems>
        <s v="Customer5"/>
        <s v="Customer2"/>
        <s v="Customer1"/>
        <s v="Customer12"/>
        <s v="Customer9"/>
        <s v="Customer10"/>
        <s v="Customer8"/>
        <s v="Customer4"/>
        <s v="Customer3"/>
      </sharedItems>
    </cacheField>
    <cacheField name="SALES $" numFmtId="164">
      <sharedItems containsSemiMixedTypes="0" containsString="0" containsNumber="1" containsInteger="1">
        <n v="59000.0"/>
        <n v="46500.0"/>
        <n v="27125.0"/>
        <n v="24125.0"/>
        <n v="19500.0"/>
        <n v="19000.0"/>
        <n v="17625.0"/>
        <n v="14625.0"/>
        <n v="13000.0"/>
        <n v="12750.0"/>
        <n v="11000.0"/>
        <n v="9375.0"/>
        <n v="7375.0"/>
        <n v="6500.0"/>
        <n v="6250.0"/>
        <n v="5000.0"/>
        <n v="4875.0"/>
        <n v="4750.0"/>
        <n v="4500.0"/>
        <n v="4250.0"/>
        <n v="3750.0"/>
        <n v="3500.0"/>
        <n v="3375.0"/>
        <n v="3250.0"/>
        <n v="2625.0"/>
        <n v="2500.0"/>
        <n v="2000.0"/>
        <n v="1750.0"/>
        <n v="1625.0"/>
        <n v="1500.0"/>
        <n v="1375.0"/>
        <n v="1250.0"/>
        <n v="1125.0"/>
        <n v="875.0"/>
        <n v="750.0"/>
        <n v="625.0"/>
        <n v="500.0"/>
        <n v="375.0"/>
        <n v="250.0"/>
        <n v="104000.0"/>
        <n v="47500.0"/>
        <n v="31500.0"/>
        <n v="9750.0"/>
        <n v="7250.0"/>
        <n v="6625.0"/>
        <n v="5125.0"/>
        <n v="2750.0"/>
        <n v="2125.0"/>
        <n v="1000.0"/>
      </sharedItems>
    </cacheField>
    <cacheField name="EXPECTED" numFmtId="165">
      <sharedItems containsSemiMixedTypes="0" containsDate="1" containsString="0">
        <d v="2023-10-10T00:00:00Z"/>
        <d v="2023-10-12T00:00:00Z"/>
        <d v="2023-10-11T00:00:00Z"/>
        <d v="2023-10-09T00:00:00Z"/>
        <d v="2023-10-13T00:00:00Z"/>
        <d v="2023-10-14T00:00:00Z"/>
        <d v="2023-10-08T00:00:00Z"/>
        <d v="2023-10-21T00:00:00Z"/>
        <d v="2023-10-15T00:00:00Z"/>
        <d v="2023-10-20T00:00:00Z"/>
        <d v="2023-10-17T00:00:00Z"/>
        <d v="2023-10-19T00:00:00Z"/>
        <d v="2023-10-18T00:00:00Z"/>
        <d v="2023-10-16T00:00:00Z"/>
      </sharedItems>
    </cacheField>
    <cacheField name="WEEK" numFmtId="0">
      <sharedItems containsSemiMixedTypes="0" containsString="0" containsNumber="1" containsInteger="1">
        <n v="41.0"/>
        <n v="42.0"/>
      </sharedItems>
    </cacheField>
    <cacheField name="Impact" numFmtId="0">
      <sharedItems>
        <s v="Covered"/>
        <s v="Not cover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mpact on customers" cacheId="0" dataCaption="" compact="0" compactData="0">
  <location ref="B3:I15" firstHeaderRow="0" firstDataRow="1" firstDataCol="2"/>
  <pivotFields>
    <pivotField name="Country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O/ORDER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ategories" compact="0" outline="0" multipleItemSelectionAllowed="1" showAll="0">
      <items>
        <item x="0"/>
        <item t="default"/>
      </items>
    </pivotField>
    <pivotField name="SKU" compact="0" outline="0" multipleItemSelectionAllowed="1" showAll="0">
      <items>
        <item x="0"/>
        <item t="default"/>
      </items>
    </pivotField>
    <pivotField name="QTY 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REHOUSE" compact="0" outline="0" multipleItemSelectionAllowed="1" showAll="0">
      <items>
        <item x="0"/>
        <item t="default"/>
      </items>
    </pivotField>
    <pivotField name="Pick-Up / Delivery" compact="0" outline="0" multipleItemSelectionAllowed="1" showAll="0">
      <items>
        <item x="0"/>
        <item t="default"/>
      </items>
    </pivotField>
    <pivotField name="Customer" axis="axisRow" compact="0" outline="0" multipleItemSelectionAllowed="1" showAll="0" sortType="ascending">
      <items>
        <item x="2"/>
        <item x="5"/>
        <item x="3"/>
        <item x="1"/>
        <item x="8"/>
        <item x="7"/>
        <item x="0"/>
        <item x="6"/>
        <item x="4"/>
        <item t="default"/>
      </items>
    </pivotField>
    <pivotField name="SALES $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EXPECT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axis="axisCol" compact="0" outline="0" multipleItemSelectionAllowed="1" showAll="0" sortType="ascending">
      <items>
        <item x="0"/>
        <item x="1"/>
        <item t="default"/>
      </items>
    </pivotField>
    <pivotField name="Impact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2"/>
    <field x="13"/>
  </colFields>
  <dataFields>
    <dataField name="Sum of SALES $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33"/>
    <col customWidth="1" min="3" max="3" width="12.44"/>
    <col customWidth="1" min="4" max="5" width="13.78"/>
    <col customWidth="1" min="6" max="6" width="7.11"/>
    <col customWidth="1" min="7" max="7" width="11.33"/>
    <col customWidth="1" min="8" max="8" width="15.11"/>
    <col customWidth="1" min="9" max="9" width="14.78"/>
    <col customWidth="1" min="10" max="10" width="19.0"/>
    <col customWidth="1" min="11" max="11" width="11.44"/>
    <col customWidth="1" min="12" max="12" width="10.11"/>
    <col customWidth="1" min="13" max="13" width="12.11"/>
    <col customWidth="1" min="14" max="14" width="8.67"/>
    <col customWidth="1" min="15" max="15" width="12.78"/>
    <col customWidth="1" min="16" max="16" width="10.56"/>
    <col customWidth="1" min="17" max="17" width="23.78"/>
    <col customWidth="1" min="18" max="18" width="11.78"/>
    <col customWidth="1" min="19" max="26" width="10.56"/>
  </cols>
  <sheetData>
    <row r="1" ht="15.75" customHeight="1">
      <c r="A1" s="1" t="s">
        <v>0</v>
      </c>
    </row>
    <row r="2" ht="15.75" customHeight="1"/>
    <row r="3" ht="15.7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Q3" s="3" t="s">
        <v>15</v>
      </c>
    </row>
    <row r="4" ht="15.75" customHeight="1">
      <c r="B4" s="4" t="s">
        <v>16</v>
      </c>
      <c r="C4" s="4" t="s">
        <v>17</v>
      </c>
      <c r="D4" s="4">
        <v>101577.0</v>
      </c>
      <c r="E4" s="4" t="s">
        <v>18</v>
      </c>
      <c r="F4" s="4" t="s">
        <v>19</v>
      </c>
      <c r="G4" s="5">
        <v>472.0</v>
      </c>
      <c r="H4" s="4" t="s">
        <v>20</v>
      </c>
      <c r="I4" s="4" t="s">
        <v>21</v>
      </c>
      <c r="J4" s="4" t="s">
        <v>22</v>
      </c>
      <c r="K4" s="4" t="s">
        <v>23</v>
      </c>
      <c r="L4" s="6">
        <v>59000.0</v>
      </c>
      <c r="M4" s="7">
        <v>45209.0</v>
      </c>
      <c r="N4" s="4">
        <v>41.0</v>
      </c>
      <c r="O4" s="4" t="s">
        <v>24</v>
      </c>
      <c r="Q4" s="4" t="s">
        <v>25</v>
      </c>
      <c r="R4" s="8">
        <f>SUMIF($N$3:$N$107,41,$G$3:$G$107)</f>
        <v>3472</v>
      </c>
    </row>
    <row r="5" ht="15.75" customHeight="1">
      <c r="B5" s="4" t="s">
        <v>16</v>
      </c>
      <c r="C5" s="4" t="s">
        <v>26</v>
      </c>
      <c r="D5" s="4">
        <v>102133.0</v>
      </c>
      <c r="E5" s="4" t="s">
        <v>18</v>
      </c>
      <c r="F5" s="4" t="s">
        <v>19</v>
      </c>
      <c r="G5" s="5">
        <v>372.0</v>
      </c>
      <c r="H5" s="4" t="s">
        <v>27</v>
      </c>
      <c r="I5" s="4" t="s">
        <v>21</v>
      </c>
      <c r="J5" s="4" t="s">
        <v>22</v>
      </c>
      <c r="K5" s="4" t="s">
        <v>28</v>
      </c>
      <c r="L5" s="6">
        <v>46500.0</v>
      </c>
      <c r="M5" s="7">
        <v>45211.0</v>
      </c>
      <c r="N5" s="4">
        <v>41.0</v>
      </c>
      <c r="O5" s="4" t="s">
        <v>24</v>
      </c>
      <c r="Q5" s="4" t="s">
        <v>29</v>
      </c>
      <c r="R5" s="9">
        <f>SUMIF($N$3:$N$107,41,$L$3:$L$107)</f>
        <v>434000</v>
      </c>
    </row>
    <row r="6" ht="15.75" customHeight="1">
      <c r="B6" s="4" t="s">
        <v>16</v>
      </c>
      <c r="C6" s="4" t="s">
        <v>30</v>
      </c>
      <c r="D6" s="4">
        <v>102037.0</v>
      </c>
      <c r="E6" s="4" t="s">
        <v>18</v>
      </c>
      <c r="F6" s="4" t="s">
        <v>19</v>
      </c>
      <c r="G6" s="5">
        <v>217.0</v>
      </c>
      <c r="H6" s="4" t="s">
        <v>20</v>
      </c>
      <c r="I6" s="4" t="s">
        <v>21</v>
      </c>
      <c r="J6" s="4" t="s">
        <v>22</v>
      </c>
      <c r="K6" s="4" t="s">
        <v>23</v>
      </c>
      <c r="L6" s="6">
        <v>27125.0</v>
      </c>
      <c r="M6" s="7">
        <v>45210.0</v>
      </c>
      <c r="N6" s="4">
        <v>41.0</v>
      </c>
      <c r="O6" s="4" t="s">
        <v>24</v>
      </c>
      <c r="Q6" s="4" t="s">
        <v>31</v>
      </c>
      <c r="R6" s="8">
        <v>2677.0</v>
      </c>
    </row>
    <row r="7" ht="15.75" customHeight="1">
      <c r="B7" s="4" t="s">
        <v>16</v>
      </c>
      <c r="C7" s="4" t="s">
        <v>32</v>
      </c>
      <c r="D7" s="4">
        <v>102454.0</v>
      </c>
      <c r="E7" s="4" t="s">
        <v>18</v>
      </c>
      <c r="F7" s="4" t="s">
        <v>19</v>
      </c>
      <c r="G7" s="5">
        <v>193.0</v>
      </c>
      <c r="H7" s="4" t="s">
        <v>27</v>
      </c>
      <c r="I7" s="4" t="s">
        <v>21</v>
      </c>
      <c r="J7" s="4" t="s">
        <v>22</v>
      </c>
      <c r="K7" s="4" t="s">
        <v>28</v>
      </c>
      <c r="L7" s="6">
        <v>24125.0</v>
      </c>
      <c r="M7" s="7">
        <v>45208.0</v>
      </c>
      <c r="N7" s="4">
        <v>41.0</v>
      </c>
      <c r="O7" s="4" t="s">
        <v>24</v>
      </c>
      <c r="Q7" s="4" t="s">
        <v>33</v>
      </c>
      <c r="R7" s="8">
        <f>SUMIFS($G$3:$G$107,$N$3:$N$107,41,$O$3:$O$107,"Covered")</f>
        <v>2677</v>
      </c>
    </row>
    <row r="8" ht="15.75" customHeight="1">
      <c r="B8" s="4" t="s">
        <v>16</v>
      </c>
      <c r="C8" s="4" t="s">
        <v>34</v>
      </c>
      <c r="D8" s="4">
        <v>102510.0</v>
      </c>
      <c r="E8" s="4" t="s">
        <v>18</v>
      </c>
      <c r="F8" s="4" t="s">
        <v>19</v>
      </c>
      <c r="G8" s="5">
        <v>156.0</v>
      </c>
      <c r="H8" s="4" t="s">
        <v>35</v>
      </c>
      <c r="I8" s="4" t="s">
        <v>21</v>
      </c>
      <c r="J8" s="4" t="s">
        <v>22</v>
      </c>
      <c r="K8" s="4" t="s">
        <v>36</v>
      </c>
      <c r="L8" s="6">
        <v>19500.0</v>
      </c>
      <c r="M8" s="7">
        <v>45208.0</v>
      </c>
      <c r="N8" s="4">
        <v>41.0</v>
      </c>
      <c r="O8" s="4" t="s">
        <v>24</v>
      </c>
      <c r="Q8" s="4" t="s">
        <v>37</v>
      </c>
      <c r="R8" s="9">
        <f>SUMIFS($L$3:$L$107,$N$3:$N$107,41,$O$3:$O$107,"Covered")</f>
        <v>334625</v>
      </c>
    </row>
    <row r="9" ht="15.75" customHeight="1">
      <c r="B9" s="4" t="s">
        <v>16</v>
      </c>
      <c r="C9" s="4" t="s">
        <v>26</v>
      </c>
      <c r="D9" s="4">
        <v>100595.0</v>
      </c>
      <c r="E9" s="4" t="s">
        <v>18</v>
      </c>
      <c r="F9" s="4" t="s">
        <v>19</v>
      </c>
      <c r="G9" s="5">
        <v>152.0</v>
      </c>
      <c r="H9" s="4" t="s">
        <v>27</v>
      </c>
      <c r="I9" s="4" t="s">
        <v>21</v>
      </c>
      <c r="J9" s="4" t="s">
        <v>22</v>
      </c>
      <c r="K9" s="4" t="s">
        <v>28</v>
      </c>
      <c r="L9" s="6">
        <v>19000.0</v>
      </c>
      <c r="M9" s="7">
        <v>45212.0</v>
      </c>
      <c r="N9" s="4">
        <v>41.0</v>
      </c>
      <c r="O9" s="4" t="s">
        <v>24</v>
      </c>
      <c r="Q9" s="4" t="s">
        <v>38</v>
      </c>
      <c r="R9" s="10">
        <f>R8/R5</f>
        <v>0.7710253456</v>
      </c>
    </row>
    <row r="10" ht="15.75" customHeight="1">
      <c r="B10" s="4" t="s">
        <v>39</v>
      </c>
      <c r="C10" s="4" t="s">
        <v>40</v>
      </c>
      <c r="D10" s="4">
        <v>100331.0</v>
      </c>
      <c r="E10" s="4" t="s">
        <v>18</v>
      </c>
      <c r="F10" s="4" t="s">
        <v>19</v>
      </c>
      <c r="G10" s="5">
        <v>141.0</v>
      </c>
      <c r="H10" s="4" t="s">
        <v>41</v>
      </c>
      <c r="I10" s="4" t="s">
        <v>21</v>
      </c>
      <c r="J10" s="4" t="s">
        <v>22</v>
      </c>
      <c r="K10" s="4" t="s">
        <v>42</v>
      </c>
      <c r="L10" s="6">
        <v>17625.0</v>
      </c>
      <c r="M10" s="7">
        <v>45213.0</v>
      </c>
      <c r="N10" s="4">
        <v>41.0</v>
      </c>
      <c r="O10" s="4" t="s">
        <v>24</v>
      </c>
      <c r="Q10" s="4" t="s">
        <v>43</v>
      </c>
      <c r="R10" s="8">
        <f t="shared" ref="R10:R11" si="1">R4-R7</f>
        <v>795</v>
      </c>
    </row>
    <row r="11" ht="15.75" customHeight="1">
      <c r="B11" s="4" t="s">
        <v>16</v>
      </c>
      <c r="C11" s="4" t="s">
        <v>44</v>
      </c>
      <c r="D11" s="4">
        <v>102139.0</v>
      </c>
      <c r="E11" s="4" t="s">
        <v>18</v>
      </c>
      <c r="F11" s="4" t="s">
        <v>19</v>
      </c>
      <c r="G11" s="5">
        <v>117.0</v>
      </c>
      <c r="H11" s="4" t="s">
        <v>27</v>
      </c>
      <c r="I11" s="4" t="s">
        <v>21</v>
      </c>
      <c r="J11" s="4" t="s">
        <v>22</v>
      </c>
      <c r="K11" s="4" t="s">
        <v>28</v>
      </c>
      <c r="L11" s="6">
        <v>14625.0</v>
      </c>
      <c r="M11" s="7">
        <v>45210.0</v>
      </c>
      <c r="N11" s="4">
        <v>41.0</v>
      </c>
      <c r="O11" s="4" t="s">
        <v>24</v>
      </c>
      <c r="Q11" s="4" t="s">
        <v>45</v>
      </c>
      <c r="R11" s="9">
        <f t="shared" si="1"/>
        <v>99375</v>
      </c>
    </row>
    <row r="12" ht="15.75" customHeight="1">
      <c r="B12" s="4" t="s">
        <v>16</v>
      </c>
      <c r="C12" s="4" t="s">
        <v>26</v>
      </c>
      <c r="D12" s="4">
        <v>102182.0</v>
      </c>
      <c r="E12" s="4" t="s">
        <v>18</v>
      </c>
      <c r="F12" s="4" t="s">
        <v>19</v>
      </c>
      <c r="G12" s="5">
        <v>104.0</v>
      </c>
      <c r="H12" s="4" t="s">
        <v>27</v>
      </c>
      <c r="I12" s="4" t="s">
        <v>21</v>
      </c>
      <c r="J12" s="4" t="s">
        <v>22</v>
      </c>
      <c r="K12" s="4" t="s">
        <v>28</v>
      </c>
      <c r="L12" s="6">
        <v>13000.0</v>
      </c>
      <c r="M12" s="7">
        <v>45210.0</v>
      </c>
      <c r="N12" s="4">
        <v>41.0</v>
      </c>
      <c r="O12" s="4" t="s">
        <v>24</v>
      </c>
    </row>
    <row r="13" ht="15.75" customHeight="1">
      <c r="B13" s="4" t="s">
        <v>16</v>
      </c>
      <c r="C13" s="4" t="s">
        <v>46</v>
      </c>
      <c r="D13" s="4">
        <v>100428.0</v>
      </c>
      <c r="E13" s="4" t="s">
        <v>18</v>
      </c>
      <c r="F13" s="4" t="s">
        <v>19</v>
      </c>
      <c r="G13" s="5">
        <v>102.0</v>
      </c>
      <c r="H13" s="4" t="s">
        <v>27</v>
      </c>
      <c r="I13" s="4" t="s">
        <v>21</v>
      </c>
      <c r="J13" s="4" t="s">
        <v>22</v>
      </c>
      <c r="K13" s="4" t="s">
        <v>28</v>
      </c>
      <c r="L13" s="6">
        <v>12750.0</v>
      </c>
      <c r="M13" s="7">
        <v>45211.0</v>
      </c>
      <c r="N13" s="4">
        <v>41.0</v>
      </c>
      <c r="O13" s="4" t="s">
        <v>24</v>
      </c>
    </row>
    <row r="14" ht="15.75" customHeight="1">
      <c r="B14" s="4" t="s">
        <v>16</v>
      </c>
      <c r="C14" s="4" t="s">
        <v>47</v>
      </c>
      <c r="D14" s="4">
        <v>100627.0</v>
      </c>
      <c r="E14" s="4" t="s">
        <v>18</v>
      </c>
      <c r="F14" s="4" t="s">
        <v>19</v>
      </c>
      <c r="G14" s="5">
        <v>88.0</v>
      </c>
      <c r="H14" s="4" t="s">
        <v>27</v>
      </c>
      <c r="I14" s="4" t="s">
        <v>21</v>
      </c>
      <c r="J14" s="4" t="s">
        <v>22</v>
      </c>
      <c r="K14" s="4" t="s">
        <v>28</v>
      </c>
      <c r="L14" s="6">
        <v>11000.0</v>
      </c>
      <c r="M14" s="7">
        <v>45208.0</v>
      </c>
      <c r="N14" s="4">
        <v>41.0</v>
      </c>
      <c r="O14" s="4" t="s">
        <v>24</v>
      </c>
      <c r="Q14" s="3" t="s">
        <v>48</v>
      </c>
    </row>
    <row r="15" ht="15.75" customHeight="1">
      <c r="B15" s="4" t="s">
        <v>16</v>
      </c>
      <c r="C15" s="4" t="s">
        <v>26</v>
      </c>
      <c r="D15" s="4">
        <v>100599.0</v>
      </c>
      <c r="E15" s="4" t="s">
        <v>18</v>
      </c>
      <c r="F15" s="4" t="s">
        <v>19</v>
      </c>
      <c r="G15" s="5">
        <v>88.0</v>
      </c>
      <c r="H15" s="4" t="s">
        <v>27</v>
      </c>
      <c r="I15" s="4" t="s">
        <v>21</v>
      </c>
      <c r="J15" s="4" t="s">
        <v>22</v>
      </c>
      <c r="K15" s="4" t="s">
        <v>28</v>
      </c>
      <c r="L15" s="6">
        <v>11000.0</v>
      </c>
      <c r="M15" s="7">
        <v>45212.0</v>
      </c>
      <c r="N15" s="4">
        <v>41.0</v>
      </c>
      <c r="O15" s="4" t="s">
        <v>24</v>
      </c>
      <c r="Q15" s="4" t="s">
        <v>25</v>
      </c>
      <c r="R15" s="8">
        <f>SUMIF($N$3:$N$107,42,$G$3:$G$107)</f>
        <v>2488</v>
      </c>
    </row>
    <row r="16" ht="15.75" customHeight="1">
      <c r="B16" s="4" t="s">
        <v>39</v>
      </c>
      <c r="C16" s="4" t="s">
        <v>49</v>
      </c>
      <c r="D16" s="4">
        <v>101189.0</v>
      </c>
      <c r="E16" s="4" t="s">
        <v>18</v>
      </c>
      <c r="F16" s="4" t="s">
        <v>19</v>
      </c>
      <c r="G16" s="5">
        <v>75.0</v>
      </c>
      <c r="H16" s="4" t="s">
        <v>41</v>
      </c>
      <c r="I16" s="4" t="s">
        <v>21</v>
      </c>
      <c r="J16" s="4" t="s">
        <v>22</v>
      </c>
      <c r="K16" s="4" t="s">
        <v>50</v>
      </c>
      <c r="L16" s="6">
        <v>9375.0</v>
      </c>
      <c r="M16" s="7">
        <v>45208.0</v>
      </c>
      <c r="N16" s="4">
        <v>41.0</v>
      </c>
      <c r="O16" s="4" t="s">
        <v>24</v>
      </c>
      <c r="Q16" s="4" t="s">
        <v>29</v>
      </c>
      <c r="R16" s="9">
        <f>SUMIF($N$3:$N$107,42,$L$3:$L$107)</f>
        <v>311000</v>
      </c>
    </row>
    <row r="17" ht="15.75" customHeight="1">
      <c r="B17" s="4" t="s">
        <v>16</v>
      </c>
      <c r="C17" s="4" t="s">
        <v>44</v>
      </c>
      <c r="D17" s="4">
        <v>102350.0</v>
      </c>
      <c r="E17" s="4" t="s">
        <v>18</v>
      </c>
      <c r="F17" s="4" t="s">
        <v>19</v>
      </c>
      <c r="G17" s="5">
        <v>59.0</v>
      </c>
      <c r="H17" s="4" t="s">
        <v>27</v>
      </c>
      <c r="I17" s="4" t="s">
        <v>21</v>
      </c>
      <c r="J17" s="4" t="s">
        <v>22</v>
      </c>
      <c r="K17" s="4" t="s">
        <v>28</v>
      </c>
      <c r="L17" s="6">
        <v>7375.0</v>
      </c>
      <c r="M17" s="7">
        <v>45212.0</v>
      </c>
      <c r="N17" s="4">
        <v>41.0</v>
      </c>
      <c r="O17" s="4" t="s">
        <v>24</v>
      </c>
      <c r="Q17" s="4" t="s">
        <v>31</v>
      </c>
      <c r="R17" s="8">
        <v>1000.0</v>
      </c>
    </row>
    <row r="18" ht="15.75" customHeight="1">
      <c r="B18" s="4" t="s">
        <v>16</v>
      </c>
      <c r="C18" s="4" t="s">
        <v>51</v>
      </c>
      <c r="D18" s="4">
        <v>102963.0</v>
      </c>
      <c r="E18" s="4" t="s">
        <v>18</v>
      </c>
      <c r="F18" s="4" t="s">
        <v>19</v>
      </c>
      <c r="G18" s="5">
        <v>52.0</v>
      </c>
      <c r="H18" s="4" t="s">
        <v>35</v>
      </c>
      <c r="I18" s="4" t="s">
        <v>21</v>
      </c>
      <c r="J18" s="4" t="s">
        <v>22</v>
      </c>
      <c r="K18" s="4" t="s">
        <v>36</v>
      </c>
      <c r="L18" s="6">
        <v>6500.0</v>
      </c>
      <c r="M18" s="7">
        <v>45211.0</v>
      </c>
      <c r="N18" s="4">
        <v>41.0</v>
      </c>
      <c r="O18" s="4" t="s">
        <v>24</v>
      </c>
      <c r="Q18" s="4" t="s">
        <v>33</v>
      </c>
      <c r="R18" s="8">
        <f>SUMIFS($G$3:$G$107,$N$3:$N$107,42,$O$3:$O$107,"Covered")</f>
        <v>1000</v>
      </c>
    </row>
    <row r="19" ht="15.75" customHeight="1">
      <c r="B19" s="4" t="s">
        <v>16</v>
      </c>
      <c r="C19" s="4" t="s">
        <v>34</v>
      </c>
      <c r="D19" s="4">
        <v>102807.0</v>
      </c>
      <c r="E19" s="4" t="s">
        <v>18</v>
      </c>
      <c r="F19" s="4" t="s">
        <v>19</v>
      </c>
      <c r="G19" s="5">
        <v>52.0</v>
      </c>
      <c r="H19" s="4" t="s">
        <v>35</v>
      </c>
      <c r="I19" s="4" t="s">
        <v>21</v>
      </c>
      <c r="J19" s="4" t="s">
        <v>22</v>
      </c>
      <c r="K19" s="4" t="s">
        <v>36</v>
      </c>
      <c r="L19" s="6">
        <v>6500.0</v>
      </c>
      <c r="M19" s="7">
        <v>45211.0</v>
      </c>
      <c r="N19" s="4">
        <v>41.0</v>
      </c>
      <c r="O19" s="4" t="s">
        <v>24</v>
      </c>
      <c r="Q19" s="4" t="s">
        <v>37</v>
      </c>
      <c r="R19" s="9">
        <f>SUMIFS($L$3:$L$107,$N$3:$N$107,42,$O$3:$O$107,"Covered")</f>
        <v>125000</v>
      </c>
    </row>
    <row r="20" ht="15.75" customHeight="1">
      <c r="B20" s="4" t="s">
        <v>16</v>
      </c>
      <c r="C20" s="4" t="s">
        <v>44</v>
      </c>
      <c r="D20" s="4">
        <v>101277.0</v>
      </c>
      <c r="E20" s="4" t="s">
        <v>18</v>
      </c>
      <c r="F20" s="4" t="s">
        <v>19</v>
      </c>
      <c r="G20" s="5">
        <v>52.0</v>
      </c>
      <c r="H20" s="4" t="s">
        <v>27</v>
      </c>
      <c r="I20" s="4" t="s">
        <v>21</v>
      </c>
      <c r="J20" s="4" t="s">
        <v>22</v>
      </c>
      <c r="K20" s="4" t="s">
        <v>28</v>
      </c>
      <c r="L20" s="6">
        <v>6500.0</v>
      </c>
      <c r="M20" s="7">
        <v>45208.0</v>
      </c>
      <c r="N20" s="4">
        <v>41.0</v>
      </c>
      <c r="O20" s="4" t="s">
        <v>24</v>
      </c>
      <c r="Q20" s="4" t="s">
        <v>38</v>
      </c>
      <c r="R20" s="10">
        <f>R19/R16</f>
        <v>0.4019292605</v>
      </c>
    </row>
    <row r="21" ht="15.75" customHeight="1">
      <c r="B21" s="4" t="s">
        <v>16</v>
      </c>
      <c r="C21" s="4" t="s">
        <v>52</v>
      </c>
      <c r="D21" s="4">
        <v>100758.0</v>
      </c>
      <c r="E21" s="4" t="s">
        <v>18</v>
      </c>
      <c r="F21" s="4" t="s">
        <v>19</v>
      </c>
      <c r="G21" s="5">
        <v>52.0</v>
      </c>
      <c r="H21" s="4" t="s">
        <v>27</v>
      </c>
      <c r="I21" s="4" t="s">
        <v>21</v>
      </c>
      <c r="J21" s="4" t="s">
        <v>22</v>
      </c>
      <c r="K21" s="4" t="s">
        <v>28</v>
      </c>
      <c r="L21" s="6">
        <v>6500.0</v>
      </c>
      <c r="M21" s="7">
        <v>45208.0</v>
      </c>
      <c r="N21" s="4">
        <v>41.0</v>
      </c>
      <c r="O21" s="4" t="s">
        <v>24</v>
      </c>
      <c r="Q21" s="4" t="s">
        <v>43</v>
      </c>
      <c r="R21" s="8">
        <f t="shared" ref="R21:R22" si="2">R15-R18</f>
        <v>1488</v>
      </c>
    </row>
    <row r="22" ht="15.75" customHeight="1">
      <c r="B22" s="4" t="s">
        <v>39</v>
      </c>
      <c r="C22" s="4" t="s">
        <v>40</v>
      </c>
      <c r="D22" s="4">
        <v>100995.0</v>
      </c>
      <c r="E22" s="4" t="s">
        <v>18</v>
      </c>
      <c r="F22" s="4" t="s">
        <v>19</v>
      </c>
      <c r="G22" s="5">
        <v>50.0</v>
      </c>
      <c r="H22" s="4" t="s">
        <v>41</v>
      </c>
      <c r="I22" s="4" t="s">
        <v>21</v>
      </c>
      <c r="J22" s="4" t="s">
        <v>22</v>
      </c>
      <c r="K22" s="4" t="s">
        <v>23</v>
      </c>
      <c r="L22" s="6">
        <v>6250.0</v>
      </c>
      <c r="M22" s="7">
        <v>45207.0</v>
      </c>
      <c r="N22" s="4">
        <v>41.0</v>
      </c>
      <c r="O22" s="4" t="s">
        <v>24</v>
      </c>
      <c r="Q22" s="4" t="s">
        <v>45</v>
      </c>
      <c r="R22" s="9">
        <f t="shared" si="2"/>
        <v>186000</v>
      </c>
    </row>
    <row r="23" ht="15.75" customHeight="1">
      <c r="B23" s="4" t="s">
        <v>39</v>
      </c>
      <c r="C23" s="4" t="s">
        <v>40</v>
      </c>
      <c r="D23" s="4">
        <v>101122.0</v>
      </c>
      <c r="E23" s="4" t="s">
        <v>18</v>
      </c>
      <c r="F23" s="4" t="s">
        <v>19</v>
      </c>
      <c r="G23" s="5">
        <v>40.0</v>
      </c>
      <c r="H23" s="4" t="s">
        <v>41</v>
      </c>
      <c r="I23" s="4" t="s">
        <v>21</v>
      </c>
      <c r="J23" s="4" t="s">
        <v>22</v>
      </c>
      <c r="K23" s="4" t="s">
        <v>23</v>
      </c>
      <c r="L23" s="6">
        <v>5000.0</v>
      </c>
      <c r="M23" s="7">
        <v>45212.0</v>
      </c>
      <c r="N23" s="4">
        <v>41.0</v>
      </c>
      <c r="O23" s="4" t="s">
        <v>24</v>
      </c>
      <c r="R23" s="8"/>
    </row>
    <row r="24" ht="15.75" customHeight="1">
      <c r="B24" s="4" t="s">
        <v>16</v>
      </c>
      <c r="C24" s="4" t="s">
        <v>53</v>
      </c>
      <c r="D24" s="4">
        <v>101606.0</v>
      </c>
      <c r="E24" s="4" t="s">
        <v>18</v>
      </c>
      <c r="F24" s="4" t="s">
        <v>19</v>
      </c>
      <c r="G24" s="5">
        <v>39.0</v>
      </c>
      <c r="H24" s="4" t="s">
        <v>35</v>
      </c>
      <c r="I24" s="4" t="s">
        <v>21</v>
      </c>
      <c r="J24" s="4" t="s">
        <v>22</v>
      </c>
      <c r="K24" s="4" t="s">
        <v>36</v>
      </c>
      <c r="L24" s="6">
        <v>4875.0</v>
      </c>
      <c r="M24" s="7">
        <v>45213.0</v>
      </c>
      <c r="N24" s="4">
        <v>41.0</v>
      </c>
      <c r="O24" s="4" t="s">
        <v>24</v>
      </c>
      <c r="R24" s="9"/>
    </row>
    <row r="25" ht="15.75" customHeight="1">
      <c r="B25" s="4" t="s">
        <v>39</v>
      </c>
      <c r="C25" s="4" t="s">
        <v>54</v>
      </c>
      <c r="D25" s="4">
        <v>101251.0</v>
      </c>
      <c r="E25" s="4" t="s">
        <v>18</v>
      </c>
      <c r="F25" s="4" t="s">
        <v>19</v>
      </c>
      <c r="G25" s="5">
        <v>39.0</v>
      </c>
      <c r="H25" s="4" t="s">
        <v>35</v>
      </c>
      <c r="I25" s="4" t="s">
        <v>21</v>
      </c>
      <c r="J25" s="4" t="s">
        <v>22</v>
      </c>
      <c r="K25" s="4" t="s">
        <v>36</v>
      </c>
      <c r="L25" s="11">
        <v>4875.0</v>
      </c>
      <c r="M25" s="7">
        <v>45208.0</v>
      </c>
      <c r="N25" s="4">
        <v>41.0</v>
      </c>
      <c r="O25" s="4" t="s">
        <v>55</v>
      </c>
    </row>
    <row r="26" ht="15.75" customHeight="1">
      <c r="B26" s="4" t="s">
        <v>16</v>
      </c>
      <c r="C26" s="4" t="s">
        <v>56</v>
      </c>
      <c r="D26" s="4">
        <v>101235.0</v>
      </c>
      <c r="E26" s="4" t="s">
        <v>18</v>
      </c>
      <c r="F26" s="4" t="s">
        <v>19</v>
      </c>
      <c r="G26" s="5">
        <v>39.0</v>
      </c>
      <c r="H26" s="4" t="s">
        <v>35</v>
      </c>
      <c r="I26" s="4" t="s">
        <v>21</v>
      </c>
      <c r="J26" s="4" t="s">
        <v>22</v>
      </c>
      <c r="K26" s="4" t="s">
        <v>36</v>
      </c>
      <c r="L26" s="11">
        <v>4875.0</v>
      </c>
      <c r="M26" s="7">
        <v>45207.0</v>
      </c>
      <c r="N26" s="4">
        <v>41.0</v>
      </c>
      <c r="O26" s="4" t="s">
        <v>55</v>
      </c>
    </row>
    <row r="27" ht="15.75" customHeight="1">
      <c r="B27" s="4" t="s">
        <v>39</v>
      </c>
      <c r="C27" s="4" t="s">
        <v>54</v>
      </c>
      <c r="D27" s="4">
        <v>100873.0</v>
      </c>
      <c r="E27" s="4" t="s">
        <v>18</v>
      </c>
      <c r="F27" s="4" t="s">
        <v>19</v>
      </c>
      <c r="G27" s="5">
        <v>39.0</v>
      </c>
      <c r="H27" s="4" t="s">
        <v>35</v>
      </c>
      <c r="I27" s="4" t="s">
        <v>21</v>
      </c>
      <c r="J27" s="4" t="s">
        <v>22</v>
      </c>
      <c r="K27" s="4" t="s">
        <v>36</v>
      </c>
      <c r="L27" s="11">
        <v>4875.0</v>
      </c>
      <c r="M27" s="7">
        <v>45208.0</v>
      </c>
      <c r="N27" s="4">
        <v>41.0</v>
      </c>
      <c r="O27" s="4" t="s">
        <v>55</v>
      </c>
      <c r="Q27" s="2"/>
      <c r="R27" s="5"/>
    </row>
    <row r="28" ht="15.75" customHeight="1">
      <c r="B28" s="4" t="s">
        <v>39</v>
      </c>
      <c r="C28" s="4" t="s">
        <v>54</v>
      </c>
      <c r="D28" s="4">
        <v>100647.0</v>
      </c>
      <c r="E28" s="4" t="s">
        <v>18</v>
      </c>
      <c r="F28" s="4" t="s">
        <v>19</v>
      </c>
      <c r="G28" s="5">
        <v>39.0</v>
      </c>
      <c r="H28" s="4" t="s">
        <v>35</v>
      </c>
      <c r="I28" s="4" t="s">
        <v>21</v>
      </c>
      <c r="J28" s="4" t="s">
        <v>22</v>
      </c>
      <c r="K28" s="4" t="s">
        <v>36</v>
      </c>
      <c r="L28" s="11">
        <v>4875.0</v>
      </c>
      <c r="M28" s="7">
        <v>45209.0</v>
      </c>
      <c r="N28" s="4">
        <v>41.0</v>
      </c>
      <c r="O28" s="4" t="s">
        <v>55</v>
      </c>
      <c r="Q28" s="5"/>
      <c r="R28" s="8"/>
    </row>
    <row r="29" ht="15.75" customHeight="1">
      <c r="B29" s="4" t="s">
        <v>16</v>
      </c>
      <c r="C29" s="4" t="s">
        <v>56</v>
      </c>
      <c r="D29" s="4">
        <v>100314.0</v>
      </c>
      <c r="E29" s="4" t="s">
        <v>18</v>
      </c>
      <c r="F29" s="4" t="s">
        <v>19</v>
      </c>
      <c r="G29" s="5">
        <v>39.0</v>
      </c>
      <c r="H29" s="4" t="s">
        <v>35</v>
      </c>
      <c r="I29" s="4" t="s">
        <v>21</v>
      </c>
      <c r="J29" s="4" t="s">
        <v>22</v>
      </c>
      <c r="K29" s="4" t="s">
        <v>36</v>
      </c>
      <c r="L29" s="11">
        <v>4875.0</v>
      </c>
      <c r="M29" s="7">
        <v>45209.0</v>
      </c>
      <c r="N29" s="4">
        <v>41.0</v>
      </c>
      <c r="O29" s="4" t="s">
        <v>55</v>
      </c>
      <c r="Q29" s="5"/>
      <c r="R29" s="9"/>
    </row>
    <row r="30" ht="15.75" customHeight="1">
      <c r="B30" s="4" t="s">
        <v>57</v>
      </c>
      <c r="C30" s="4" t="s">
        <v>58</v>
      </c>
      <c r="D30" s="4">
        <v>100532.0</v>
      </c>
      <c r="E30" s="4" t="s">
        <v>18</v>
      </c>
      <c r="F30" s="4" t="s">
        <v>19</v>
      </c>
      <c r="G30" s="5">
        <v>38.0</v>
      </c>
      <c r="H30" s="4" t="s">
        <v>59</v>
      </c>
      <c r="I30" s="4" t="s">
        <v>21</v>
      </c>
      <c r="J30" s="4" t="s">
        <v>22</v>
      </c>
      <c r="K30" s="4" t="s">
        <v>60</v>
      </c>
      <c r="L30" s="11">
        <v>4750.0</v>
      </c>
      <c r="M30" s="7">
        <v>45213.0</v>
      </c>
      <c r="N30" s="4">
        <v>41.0</v>
      </c>
      <c r="O30" s="4" t="s">
        <v>55</v>
      </c>
      <c r="Q30" s="5"/>
      <c r="R30" s="8"/>
    </row>
    <row r="31" ht="15.75" customHeight="1">
      <c r="B31" s="4" t="s">
        <v>16</v>
      </c>
      <c r="C31" s="4" t="s">
        <v>34</v>
      </c>
      <c r="D31" s="4">
        <v>101883.0</v>
      </c>
      <c r="E31" s="4" t="s">
        <v>18</v>
      </c>
      <c r="F31" s="4" t="s">
        <v>19</v>
      </c>
      <c r="G31" s="5">
        <v>36.0</v>
      </c>
      <c r="H31" s="4" t="s">
        <v>35</v>
      </c>
      <c r="I31" s="4" t="s">
        <v>21</v>
      </c>
      <c r="J31" s="4" t="s">
        <v>22</v>
      </c>
      <c r="K31" s="4" t="s">
        <v>36</v>
      </c>
      <c r="L31" s="11">
        <v>4500.0</v>
      </c>
      <c r="M31" s="7">
        <v>45210.0</v>
      </c>
      <c r="N31" s="4">
        <v>41.0</v>
      </c>
      <c r="O31" s="4" t="s">
        <v>55</v>
      </c>
      <c r="Q31" s="5"/>
      <c r="R31" s="8"/>
    </row>
    <row r="32" ht="15.75" customHeight="1">
      <c r="B32" s="4" t="s">
        <v>16</v>
      </c>
      <c r="C32" s="4" t="s">
        <v>44</v>
      </c>
      <c r="D32" s="4">
        <v>101165.0</v>
      </c>
      <c r="E32" s="4" t="s">
        <v>18</v>
      </c>
      <c r="F32" s="4" t="s">
        <v>19</v>
      </c>
      <c r="G32" s="5">
        <v>34.0</v>
      </c>
      <c r="H32" s="4" t="s">
        <v>27</v>
      </c>
      <c r="I32" s="4" t="s">
        <v>21</v>
      </c>
      <c r="J32" s="4" t="s">
        <v>22</v>
      </c>
      <c r="K32" s="4" t="s">
        <v>28</v>
      </c>
      <c r="L32" s="11">
        <v>4250.0</v>
      </c>
      <c r="M32" s="7">
        <v>45212.0</v>
      </c>
      <c r="N32" s="4">
        <v>41.0</v>
      </c>
      <c r="O32" s="4" t="s">
        <v>55</v>
      </c>
      <c r="Q32" s="5"/>
      <c r="R32" s="9"/>
    </row>
    <row r="33" ht="15.75" customHeight="1">
      <c r="B33" s="4" t="s">
        <v>39</v>
      </c>
      <c r="C33" s="4" t="s">
        <v>40</v>
      </c>
      <c r="D33" s="4">
        <v>101246.0</v>
      </c>
      <c r="E33" s="4" t="s">
        <v>18</v>
      </c>
      <c r="F33" s="4" t="s">
        <v>19</v>
      </c>
      <c r="G33" s="5">
        <v>30.0</v>
      </c>
      <c r="H33" s="4" t="s">
        <v>41</v>
      </c>
      <c r="I33" s="4" t="s">
        <v>21</v>
      </c>
      <c r="J33" s="4" t="s">
        <v>22</v>
      </c>
      <c r="K33" s="4" t="s">
        <v>61</v>
      </c>
      <c r="L33" s="11">
        <v>3750.0</v>
      </c>
      <c r="M33" s="7">
        <v>45211.0</v>
      </c>
      <c r="N33" s="4">
        <v>41.0</v>
      </c>
      <c r="O33" s="4" t="s">
        <v>55</v>
      </c>
      <c r="Q33" s="5"/>
      <c r="R33" s="10"/>
    </row>
    <row r="34" ht="15.75" customHeight="1">
      <c r="B34" s="4" t="s">
        <v>16</v>
      </c>
      <c r="C34" s="4" t="s">
        <v>34</v>
      </c>
      <c r="D34" s="4">
        <v>101376.0</v>
      </c>
      <c r="E34" s="4" t="s">
        <v>18</v>
      </c>
      <c r="F34" s="4" t="s">
        <v>19</v>
      </c>
      <c r="G34" s="5">
        <v>28.0</v>
      </c>
      <c r="H34" s="4" t="s">
        <v>35</v>
      </c>
      <c r="I34" s="4" t="s">
        <v>21</v>
      </c>
      <c r="J34" s="4" t="s">
        <v>22</v>
      </c>
      <c r="K34" s="4" t="s">
        <v>36</v>
      </c>
      <c r="L34" s="11">
        <v>3500.0</v>
      </c>
      <c r="M34" s="7">
        <v>45209.0</v>
      </c>
      <c r="N34" s="4">
        <v>41.0</v>
      </c>
      <c r="O34" s="4" t="s">
        <v>55</v>
      </c>
      <c r="Q34" s="5"/>
      <c r="R34" s="8"/>
    </row>
    <row r="35" ht="15.75" customHeight="1">
      <c r="B35" s="4" t="s">
        <v>16</v>
      </c>
      <c r="C35" s="4" t="s">
        <v>34</v>
      </c>
      <c r="D35" s="4">
        <v>101651.0</v>
      </c>
      <c r="E35" s="4" t="s">
        <v>18</v>
      </c>
      <c r="F35" s="4" t="s">
        <v>19</v>
      </c>
      <c r="G35" s="5">
        <v>27.0</v>
      </c>
      <c r="H35" s="4" t="s">
        <v>35</v>
      </c>
      <c r="I35" s="4" t="s">
        <v>21</v>
      </c>
      <c r="J35" s="4" t="s">
        <v>22</v>
      </c>
      <c r="K35" s="4" t="s">
        <v>36</v>
      </c>
      <c r="L35" s="11">
        <v>3375.0</v>
      </c>
      <c r="M35" s="7">
        <v>45208.0</v>
      </c>
      <c r="N35" s="4">
        <v>41.0</v>
      </c>
      <c r="O35" s="4" t="s">
        <v>55</v>
      </c>
      <c r="Q35" s="5"/>
      <c r="R35" s="9"/>
    </row>
    <row r="36" ht="15.75" customHeight="1">
      <c r="B36" s="4" t="s">
        <v>16</v>
      </c>
      <c r="C36" s="4" t="s">
        <v>53</v>
      </c>
      <c r="D36" s="4">
        <v>102162.0</v>
      </c>
      <c r="E36" s="4" t="s">
        <v>18</v>
      </c>
      <c r="F36" s="4" t="s">
        <v>19</v>
      </c>
      <c r="G36" s="5">
        <v>26.0</v>
      </c>
      <c r="H36" s="4" t="s">
        <v>35</v>
      </c>
      <c r="I36" s="4" t="s">
        <v>21</v>
      </c>
      <c r="J36" s="4" t="s">
        <v>22</v>
      </c>
      <c r="K36" s="4" t="s">
        <v>36</v>
      </c>
      <c r="L36" s="11">
        <v>3250.0</v>
      </c>
      <c r="M36" s="7">
        <v>45210.0</v>
      </c>
      <c r="N36" s="4">
        <v>41.0</v>
      </c>
      <c r="O36" s="4" t="s">
        <v>55</v>
      </c>
      <c r="Q36" s="5"/>
      <c r="R36" s="8"/>
    </row>
    <row r="37" ht="15.75" customHeight="1">
      <c r="B37" s="4" t="s">
        <v>16</v>
      </c>
      <c r="C37" s="4" t="s">
        <v>34</v>
      </c>
      <c r="D37" s="4">
        <v>101904.0</v>
      </c>
      <c r="E37" s="4" t="s">
        <v>18</v>
      </c>
      <c r="F37" s="4" t="s">
        <v>19</v>
      </c>
      <c r="G37" s="5">
        <v>26.0</v>
      </c>
      <c r="H37" s="4" t="s">
        <v>35</v>
      </c>
      <c r="I37" s="4" t="s">
        <v>21</v>
      </c>
      <c r="J37" s="4" t="s">
        <v>22</v>
      </c>
      <c r="K37" s="4" t="s">
        <v>36</v>
      </c>
      <c r="L37" s="11">
        <v>3250.0</v>
      </c>
      <c r="M37" s="7">
        <v>45208.0</v>
      </c>
      <c r="N37" s="4">
        <v>41.0</v>
      </c>
      <c r="O37" s="4" t="s">
        <v>55</v>
      </c>
      <c r="R37" s="9"/>
    </row>
    <row r="38" ht="15.75" customHeight="1">
      <c r="B38" s="4" t="s">
        <v>39</v>
      </c>
      <c r="C38" s="4" t="s">
        <v>54</v>
      </c>
      <c r="D38" s="4">
        <v>101161.0</v>
      </c>
      <c r="E38" s="4" t="s">
        <v>18</v>
      </c>
      <c r="F38" s="4" t="s">
        <v>19</v>
      </c>
      <c r="G38" s="5">
        <v>26.0</v>
      </c>
      <c r="H38" s="4" t="s">
        <v>35</v>
      </c>
      <c r="I38" s="4" t="s">
        <v>21</v>
      </c>
      <c r="J38" s="4" t="s">
        <v>22</v>
      </c>
      <c r="K38" s="4" t="s">
        <v>36</v>
      </c>
      <c r="L38" s="11">
        <v>3250.0</v>
      </c>
      <c r="M38" s="7">
        <v>45211.0</v>
      </c>
      <c r="N38" s="4">
        <v>41.0</v>
      </c>
      <c r="O38" s="4" t="s">
        <v>55</v>
      </c>
    </row>
    <row r="39" ht="15.75" customHeight="1">
      <c r="B39" s="4" t="s">
        <v>39</v>
      </c>
      <c r="C39" s="4" t="s">
        <v>54</v>
      </c>
      <c r="D39" s="4">
        <v>101100.0</v>
      </c>
      <c r="E39" s="4" t="s">
        <v>18</v>
      </c>
      <c r="F39" s="4" t="s">
        <v>19</v>
      </c>
      <c r="G39" s="5">
        <v>26.0</v>
      </c>
      <c r="H39" s="4" t="s">
        <v>35</v>
      </c>
      <c r="I39" s="4" t="s">
        <v>21</v>
      </c>
      <c r="J39" s="4" t="s">
        <v>22</v>
      </c>
      <c r="K39" s="4" t="s">
        <v>36</v>
      </c>
      <c r="L39" s="11">
        <v>3250.0</v>
      </c>
      <c r="M39" s="7">
        <v>45209.0</v>
      </c>
      <c r="N39" s="4">
        <v>41.0</v>
      </c>
      <c r="O39" s="4" t="s">
        <v>55</v>
      </c>
    </row>
    <row r="40" ht="15.75" customHeight="1">
      <c r="B40" s="4" t="s">
        <v>39</v>
      </c>
      <c r="C40" s="4" t="s">
        <v>54</v>
      </c>
      <c r="D40" s="4">
        <v>101034.0</v>
      </c>
      <c r="E40" s="4" t="s">
        <v>18</v>
      </c>
      <c r="F40" s="4" t="s">
        <v>19</v>
      </c>
      <c r="G40" s="5">
        <v>26.0</v>
      </c>
      <c r="H40" s="4" t="s">
        <v>35</v>
      </c>
      <c r="I40" s="4" t="s">
        <v>21</v>
      </c>
      <c r="J40" s="4" t="s">
        <v>22</v>
      </c>
      <c r="K40" s="4" t="s">
        <v>36</v>
      </c>
      <c r="L40" s="11">
        <v>3250.0</v>
      </c>
      <c r="M40" s="7">
        <v>45211.0</v>
      </c>
      <c r="N40" s="4">
        <v>41.0</v>
      </c>
      <c r="O40" s="4" t="s">
        <v>55</v>
      </c>
    </row>
    <row r="41" ht="15.75" customHeight="1">
      <c r="B41" s="4" t="s">
        <v>39</v>
      </c>
      <c r="C41" s="4" t="s">
        <v>54</v>
      </c>
      <c r="D41" s="4">
        <v>100748.0</v>
      </c>
      <c r="E41" s="4" t="s">
        <v>18</v>
      </c>
      <c r="F41" s="4" t="s">
        <v>19</v>
      </c>
      <c r="G41" s="5">
        <v>26.0</v>
      </c>
      <c r="H41" s="4" t="s">
        <v>35</v>
      </c>
      <c r="I41" s="4" t="s">
        <v>21</v>
      </c>
      <c r="J41" s="4" t="s">
        <v>22</v>
      </c>
      <c r="K41" s="4" t="s">
        <v>36</v>
      </c>
      <c r="L41" s="11">
        <v>3250.0</v>
      </c>
      <c r="M41" s="7">
        <v>45212.0</v>
      </c>
      <c r="N41" s="4">
        <v>41.0</v>
      </c>
      <c r="O41" s="4" t="s">
        <v>55</v>
      </c>
    </row>
    <row r="42" ht="15.75" customHeight="1">
      <c r="B42" s="4" t="s">
        <v>16</v>
      </c>
      <c r="C42" s="4" t="s">
        <v>62</v>
      </c>
      <c r="D42" s="4">
        <v>100654.0</v>
      </c>
      <c r="E42" s="4" t="s">
        <v>18</v>
      </c>
      <c r="F42" s="4" t="s">
        <v>19</v>
      </c>
      <c r="G42" s="5">
        <v>26.0</v>
      </c>
      <c r="H42" s="4" t="s">
        <v>59</v>
      </c>
      <c r="I42" s="4" t="s">
        <v>21</v>
      </c>
      <c r="J42" s="4" t="s">
        <v>22</v>
      </c>
      <c r="K42" s="4" t="s">
        <v>63</v>
      </c>
      <c r="L42" s="11">
        <v>3250.0</v>
      </c>
      <c r="M42" s="7">
        <v>45208.0</v>
      </c>
      <c r="N42" s="4">
        <v>41.0</v>
      </c>
      <c r="O42" s="4" t="s">
        <v>55</v>
      </c>
    </row>
    <row r="43" ht="15.75" customHeight="1">
      <c r="B43" s="4" t="s">
        <v>16</v>
      </c>
      <c r="C43" s="4" t="s">
        <v>64</v>
      </c>
      <c r="D43" s="4">
        <v>100718.0</v>
      </c>
      <c r="E43" s="4" t="s">
        <v>18</v>
      </c>
      <c r="F43" s="4" t="s">
        <v>19</v>
      </c>
      <c r="G43" s="5">
        <v>21.0</v>
      </c>
      <c r="H43" s="4" t="s">
        <v>27</v>
      </c>
      <c r="I43" s="4" t="s">
        <v>21</v>
      </c>
      <c r="J43" s="4" t="s">
        <v>22</v>
      </c>
      <c r="K43" s="4" t="s">
        <v>28</v>
      </c>
      <c r="L43" s="11">
        <v>2625.0</v>
      </c>
      <c r="M43" s="7">
        <v>45211.0</v>
      </c>
      <c r="N43" s="4">
        <v>41.0</v>
      </c>
      <c r="O43" s="4" t="s">
        <v>55</v>
      </c>
    </row>
    <row r="44" ht="15.75" customHeight="1">
      <c r="B44" s="4" t="s">
        <v>39</v>
      </c>
      <c r="C44" s="4" t="s">
        <v>40</v>
      </c>
      <c r="D44" s="4">
        <v>100998.0</v>
      </c>
      <c r="E44" s="4" t="s">
        <v>18</v>
      </c>
      <c r="F44" s="4" t="s">
        <v>19</v>
      </c>
      <c r="G44" s="5">
        <v>20.0</v>
      </c>
      <c r="H44" s="4" t="s">
        <v>41</v>
      </c>
      <c r="I44" s="4" t="s">
        <v>21</v>
      </c>
      <c r="J44" s="4" t="s">
        <v>22</v>
      </c>
      <c r="K44" s="4" t="s">
        <v>23</v>
      </c>
      <c r="L44" s="11">
        <v>2500.0</v>
      </c>
      <c r="M44" s="7">
        <v>45207.0</v>
      </c>
      <c r="N44" s="4">
        <v>41.0</v>
      </c>
      <c r="O44" s="4" t="s">
        <v>55</v>
      </c>
    </row>
    <row r="45" ht="15.75" customHeight="1">
      <c r="B45" s="4" t="s">
        <v>16</v>
      </c>
      <c r="C45" s="4" t="s">
        <v>56</v>
      </c>
      <c r="D45" s="4">
        <v>102146.0</v>
      </c>
      <c r="E45" s="4" t="s">
        <v>18</v>
      </c>
      <c r="F45" s="4" t="s">
        <v>19</v>
      </c>
      <c r="G45" s="5">
        <v>16.0</v>
      </c>
      <c r="H45" s="4" t="s">
        <v>35</v>
      </c>
      <c r="I45" s="4" t="s">
        <v>21</v>
      </c>
      <c r="J45" s="4" t="s">
        <v>22</v>
      </c>
      <c r="K45" s="4" t="s">
        <v>36</v>
      </c>
      <c r="L45" s="11">
        <v>2000.0</v>
      </c>
      <c r="M45" s="7">
        <v>45211.0</v>
      </c>
      <c r="N45" s="4">
        <v>41.0</v>
      </c>
      <c r="O45" s="4" t="s">
        <v>55</v>
      </c>
    </row>
    <row r="46" ht="15.75" customHeight="1">
      <c r="B46" s="4" t="s">
        <v>16</v>
      </c>
      <c r="C46" s="4" t="s">
        <v>44</v>
      </c>
      <c r="D46" s="4">
        <v>101243.0</v>
      </c>
      <c r="E46" s="4" t="s">
        <v>18</v>
      </c>
      <c r="F46" s="4" t="s">
        <v>19</v>
      </c>
      <c r="G46" s="5">
        <v>14.0</v>
      </c>
      <c r="H46" s="4" t="s">
        <v>27</v>
      </c>
      <c r="I46" s="4" t="s">
        <v>21</v>
      </c>
      <c r="J46" s="4" t="s">
        <v>22</v>
      </c>
      <c r="K46" s="4" t="s">
        <v>28</v>
      </c>
      <c r="L46" s="11">
        <v>1750.0</v>
      </c>
      <c r="M46" s="7">
        <v>45210.0</v>
      </c>
      <c r="N46" s="4">
        <v>41.0</v>
      </c>
      <c r="O46" s="4" t="s">
        <v>55</v>
      </c>
    </row>
    <row r="47" ht="15.75" customHeight="1">
      <c r="B47" s="4" t="s">
        <v>16</v>
      </c>
      <c r="C47" s="4" t="s">
        <v>65</v>
      </c>
      <c r="D47" s="4">
        <v>101183.0</v>
      </c>
      <c r="E47" s="4" t="s">
        <v>18</v>
      </c>
      <c r="F47" s="4" t="s">
        <v>19</v>
      </c>
      <c r="G47" s="5">
        <v>14.0</v>
      </c>
      <c r="H47" s="4" t="s">
        <v>35</v>
      </c>
      <c r="I47" s="4" t="s">
        <v>21</v>
      </c>
      <c r="J47" s="4" t="s">
        <v>22</v>
      </c>
      <c r="K47" s="4" t="s">
        <v>36</v>
      </c>
      <c r="L47" s="11">
        <v>1750.0</v>
      </c>
      <c r="M47" s="7">
        <v>45209.0</v>
      </c>
      <c r="N47" s="4">
        <v>41.0</v>
      </c>
      <c r="O47" s="4" t="s">
        <v>55</v>
      </c>
    </row>
    <row r="48" ht="15.75" customHeight="1">
      <c r="B48" s="4" t="s">
        <v>16</v>
      </c>
      <c r="C48" s="4" t="s">
        <v>65</v>
      </c>
      <c r="D48" s="4">
        <v>101126.0</v>
      </c>
      <c r="E48" s="4" t="s">
        <v>18</v>
      </c>
      <c r="F48" s="4" t="s">
        <v>19</v>
      </c>
      <c r="G48" s="5">
        <v>13.0</v>
      </c>
      <c r="H48" s="4" t="s">
        <v>35</v>
      </c>
      <c r="I48" s="4" t="s">
        <v>21</v>
      </c>
      <c r="J48" s="4" t="s">
        <v>22</v>
      </c>
      <c r="K48" s="4" t="s">
        <v>36</v>
      </c>
      <c r="L48" s="11">
        <v>1625.0</v>
      </c>
      <c r="M48" s="7">
        <v>45213.0</v>
      </c>
      <c r="N48" s="4">
        <v>41.0</v>
      </c>
      <c r="O48" s="4" t="s">
        <v>55</v>
      </c>
    </row>
    <row r="49" ht="15.75" customHeight="1">
      <c r="B49" s="4" t="s">
        <v>16</v>
      </c>
      <c r="C49" s="4" t="s">
        <v>66</v>
      </c>
      <c r="D49" s="4">
        <v>100936.0</v>
      </c>
      <c r="E49" s="4" t="s">
        <v>18</v>
      </c>
      <c r="F49" s="4" t="s">
        <v>19</v>
      </c>
      <c r="G49" s="5">
        <v>13.0</v>
      </c>
      <c r="H49" s="4" t="s">
        <v>35</v>
      </c>
      <c r="I49" s="4" t="s">
        <v>21</v>
      </c>
      <c r="J49" s="4" t="s">
        <v>22</v>
      </c>
      <c r="K49" s="4" t="s">
        <v>36</v>
      </c>
      <c r="L49" s="11">
        <v>1625.0</v>
      </c>
      <c r="M49" s="7">
        <v>45209.0</v>
      </c>
      <c r="N49" s="4">
        <v>41.0</v>
      </c>
      <c r="O49" s="4" t="s">
        <v>55</v>
      </c>
    </row>
    <row r="50" ht="15.75" customHeight="1">
      <c r="B50" s="4" t="s">
        <v>16</v>
      </c>
      <c r="C50" s="4" t="s">
        <v>56</v>
      </c>
      <c r="D50" s="4">
        <v>100639.0</v>
      </c>
      <c r="E50" s="4" t="s">
        <v>18</v>
      </c>
      <c r="F50" s="4" t="s">
        <v>19</v>
      </c>
      <c r="G50" s="5">
        <v>13.0</v>
      </c>
      <c r="H50" s="4" t="s">
        <v>35</v>
      </c>
      <c r="I50" s="4" t="s">
        <v>21</v>
      </c>
      <c r="J50" s="4" t="s">
        <v>22</v>
      </c>
      <c r="K50" s="4" t="s">
        <v>36</v>
      </c>
      <c r="L50" s="11">
        <v>1625.0</v>
      </c>
      <c r="M50" s="7">
        <v>45207.0</v>
      </c>
      <c r="N50" s="4">
        <v>41.0</v>
      </c>
      <c r="O50" s="4" t="s">
        <v>55</v>
      </c>
    </row>
    <row r="51" ht="15.75" customHeight="1">
      <c r="B51" s="4" t="s">
        <v>16</v>
      </c>
      <c r="C51" s="4" t="s">
        <v>56</v>
      </c>
      <c r="D51" s="4">
        <v>100382.0</v>
      </c>
      <c r="E51" s="4" t="s">
        <v>18</v>
      </c>
      <c r="F51" s="4" t="s">
        <v>19</v>
      </c>
      <c r="G51" s="5">
        <v>13.0</v>
      </c>
      <c r="H51" s="4" t="s">
        <v>35</v>
      </c>
      <c r="I51" s="4" t="s">
        <v>21</v>
      </c>
      <c r="J51" s="4" t="s">
        <v>22</v>
      </c>
      <c r="K51" s="4" t="s">
        <v>36</v>
      </c>
      <c r="L51" s="11">
        <v>1625.0</v>
      </c>
      <c r="M51" s="7">
        <v>45213.0</v>
      </c>
      <c r="N51" s="4">
        <v>41.0</v>
      </c>
      <c r="O51" s="4" t="s">
        <v>55</v>
      </c>
    </row>
    <row r="52" ht="15.75" customHeight="1">
      <c r="B52" s="4" t="s">
        <v>16</v>
      </c>
      <c r="C52" s="4" t="s">
        <v>51</v>
      </c>
      <c r="D52" s="4">
        <v>102751.0</v>
      </c>
      <c r="E52" s="4" t="s">
        <v>18</v>
      </c>
      <c r="F52" s="4" t="s">
        <v>19</v>
      </c>
      <c r="G52" s="5">
        <v>12.0</v>
      </c>
      <c r="H52" s="4" t="s">
        <v>35</v>
      </c>
      <c r="I52" s="4" t="s">
        <v>21</v>
      </c>
      <c r="J52" s="4" t="s">
        <v>22</v>
      </c>
      <c r="K52" s="4" t="s">
        <v>36</v>
      </c>
      <c r="L52" s="11">
        <v>1500.0</v>
      </c>
      <c r="M52" s="7">
        <v>45210.0</v>
      </c>
      <c r="N52" s="4">
        <v>41.0</v>
      </c>
      <c r="O52" s="4" t="s">
        <v>55</v>
      </c>
    </row>
    <row r="53" ht="15.75" customHeight="1">
      <c r="B53" s="4" t="s">
        <v>16</v>
      </c>
      <c r="C53" s="4" t="s">
        <v>51</v>
      </c>
      <c r="D53" s="4">
        <v>102679.0</v>
      </c>
      <c r="E53" s="4" t="s">
        <v>18</v>
      </c>
      <c r="F53" s="4" t="s">
        <v>19</v>
      </c>
      <c r="G53" s="5">
        <v>12.0</v>
      </c>
      <c r="H53" s="4" t="s">
        <v>35</v>
      </c>
      <c r="I53" s="4" t="s">
        <v>21</v>
      </c>
      <c r="J53" s="4" t="s">
        <v>22</v>
      </c>
      <c r="K53" s="4" t="s">
        <v>36</v>
      </c>
      <c r="L53" s="11">
        <v>1500.0</v>
      </c>
      <c r="M53" s="7">
        <v>45207.0</v>
      </c>
      <c r="N53" s="4">
        <v>41.0</v>
      </c>
      <c r="O53" s="4" t="s">
        <v>55</v>
      </c>
    </row>
    <row r="54" ht="15.75" customHeight="1">
      <c r="B54" s="4" t="s">
        <v>16</v>
      </c>
      <c r="C54" s="4" t="s">
        <v>34</v>
      </c>
      <c r="D54" s="4">
        <v>101845.0</v>
      </c>
      <c r="E54" s="4" t="s">
        <v>18</v>
      </c>
      <c r="F54" s="4" t="s">
        <v>19</v>
      </c>
      <c r="G54" s="5">
        <v>11.0</v>
      </c>
      <c r="H54" s="4" t="s">
        <v>35</v>
      </c>
      <c r="I54" s="4" t="s">
        <v>21</v>
      </c>
      <c r="J54" s="4" t="s">
        <v>22</v>
      </c>
      <c r="K54" s="4" t="s">
        <v>36</v>
      </c>
      <c r="L54" s="11">
        <v>1375.0</v>
      </c>
      <c r="M54" s="7">
        <v>45210.0</v>
      </c>
      <c r="N54" s="4">
        <v>41.0</v>
      </c>
      <c r="O54" s="4" t="s">
        <v>55</v>
      </c>
    </row>
    <row r="55" ht="15.75" customHeight="1">
      <c r="B55" s="4" t="s">
        <v>16</v>
      </c>
      <c r="C55" s="4" t="s">
        <v>44</v>
      </c>
      <c r="D55" s="4">
        <v>101735.0</v>
      </c>
      <c r="E55" s="4" t="s">
        <v>18</v>
      </c>
      <c r="F55" s="4" t="s">
        <v>19</v>
      </c>
      <c r="G55" s="5">
        <v>10.0</v>
      </c>
      <c r="H55" s="4" t="s">
        <v>27</v>
      </c>
      <c r="I55" s="4" t="s">
        <v>21</v>
      </c>
      <c r="J55" s="4" t="s">
        <v>22</v>
      </c>
      <c r="K55" s="4" t="s">
        <v>28</v>
      </c>
      <c r="L55" s="11">
        <v>1250.0</v>
      </c>
      <c r="M55" s="7">
        <v>45211.0</v>
      </c>
      <c r="N55" s="4">
        <v>41.0</v>
      </c>
      <c r="O55" s="4" t="s">
        <v>55</v>
      </c>
    </row>
    <row r="56" ht="15.75" customHeight="1">
      <c r="B56" s="4" t="s">
        <v>16</v>
      </c>
      <c r="C56" s="4" t="s">
        <v>67</v>
      </c>
      <c r="D56" s="4">
        <v>101924.0</v>
      </c>
      <c r="E56" s="4" t="s">
        <v>18</v>
      </c>
      <c r="F56" s="4" t="s">
        <v>19</v>
      </c>
      <c r="G56" s="5">
        <v>9.0</v>
      </c>
      <c r="H56" s="4" t="s">
        <v>59</v>
      </c>
      <c r="I56" s="4" t="s">
        <v>21</v>
      </c>
      <c r="J56" s="4" t="s">
        <v>22</v>
      </c>
      <c r="K56" s="4" t="s">
        <v>68</v>
      </c>
      <c r="L56" s="11">
        <v>1125.0</v>
      </c>
      <c r="M56" s="7">
        <v>45213.0</v>
      </c>
      <c r="N56" s="4">
        <v>41.0</v>
      </c>
      <c r="O56" s="4" t="s">
        <v>55</v>
      </c>
    </row>
    <row r="57" ht="15.75" customHeight="1">
      <c r="B57" s="4" t="s">
        <v>16</v>
      </c>
      <c r="C57" s="4" t="s">
        <v>51</v>
      </c>
      <c r="D57" s="4">
        <v>102665.0</v>
      </c>
      <c r="E57" s="4" t="s">
        <v>18</v>
      </c>
      <c r="F57" s="4" t="s">
        <v>19</v>
      </c>
      <c r="G57" s="5">
        <v>7.0</v>
      </c>
      <c r="H57" s="4" t="s">
        <v>35</v>
      </c>
      <c r="I57" s="4" t="s">
        <v>21</v>
      </c>
      <c r="J57" s="4" t="s">
        <v>22</v>
      </c>
      <c r="K57" s="4" t="s">
        <v>36</v>
      </c>
      <c r="L57" s="11">
        <v>875.0</v>
      </c>
      <c r="M57" s="7">
        <v>45209.0</v>
      </c>
      <c r="N57" s="4">
        <v>41.0</v>
      </c>
      <c r="O57" s="4" t="s">
        <v>55</v>
      </c>
    </row>
    <row r="58" ht="15.75" customHeight="1">
      <c r="B58" s="4" t="s">
        <v>16</v>
      </c>
      <c r="C58" s="4" t="s">
        <v>69</v>
      </c>
      <c r="D58" s="4">
        <v>101685.0</v>
      </c>
      <c r="E58" s="4" t="s">
        <v>18</v>
      </c>
      <c r="F58" s="4" t="s">
        <v>19</v>
      </c>
      <c r="G58" s="5">
        <v>6.0</v>
      </c>
      <c r="H58" s="4" t="s">
        <v>35</v>
      </c>
      <c r="I58" s="4" t="s">
        <v>21</v>
      </c>
      <c r="J58" s="4" t="s">
        <v>22</v>
      </c>
      <c r="K58" s="4" t="s">
        <v>36</v>
      </c>
      <c r="L58" s="11">
        <v>750.0</v>
      </c>
      <c r="M58" s="7">
        <v>45209.0</v>
      </c>
      <c r="N58" s="4">
        <v>41.0</v>
      </c>
      <c r="O58" s="4" t="s">
        <v>55</v>
      </c>
    </row>
    <row r="59" ht="15.75" customHeight="1">
      <c r="B59" s="4" t="s">
        <v>16</v>
      </c>
      <c r="C59" s="4" t="s">
        <v>26</v>
      </c>
      <c r="D59" s="4">
        <v>100464.0</v>
      </c>
      <c r="E59" s="4" t="s">
        <v>18</v>
      </c>
      <c r="F59" s="4" t="s">
        <v>19</v>
      </c>
      <c r="G59" s="5">
        <v>6.0</v>
      </c>
      <c r="H59" s="4" t="s">
        <v>27</v>
      </c>
      <c r="I59" s="4" t="s">
        <v>21</v>
      </c>
      <c r="J59" s="4" t="s">
        <v>22</v>
      </c>
      <c r="K59" s="4" t="s">
        <v>28</v>
      </c>
      <c r="L59" s="11">
        <v>750.0</v>
      </c>
      <c r="M59" s="7">
        <v>45213.0</v>
      </c>
      <c r="N59" s="4">
        <v>41.0</v>
      </c>
      <c r="O59" s="4" t="s">
        <v>55</v>
      </c>
    </row>
    <row r="60" ht="15.75" customHeight="1">
      <c r="B60" s="4" t="s">
        <v>16</v>
      </c>
      <c r="C60" s="4" t="s">
        <v>52</v>
      </c>
      <c r="D60" s="4">
        <v>101742.0</v>
      </c>
      <c r="E60" s="4" t="s">
        <v>18</v>
      </c>
      <c r="F60" s="4" t="s">
        <v>19</v>
      </c>
      <c r="G60" s="5">
        <v>5.0</v>
      </c>
      <c r="H60" s="4" t="s">
        <v>27</v>
      </c>
      <c r="I60" s="4" t="s">
        <v>21</v>
      </c>
      <c r="J60" s="4" t="s">
        <v>22</v>
      </c>
      <c r="K60" s="4" t="s">
        <v>28</v>
      </c>
      <c r="L60" s="11">
        <v>625.0</v>
      </c>
      <c r="M60" s="7">
        <v>45211.0</v>
      </c>
      <c r="N60" s="4">
        <v>41.0</v>
      </c>
      <c r="O60" s="4" t="s">
        <v>55</v>
      </c>
    </row>
    <row r="61" ht="15.75" customHeight="1">
      <c r="B61" s="4" t="s">
        <v>57</v>
      </c>
      <c r="C61" s="4" t="s">
        <v>70</v>
      </c>
      <c r="D61" s="4">
        <v>100994.0</v>
      </c>
      <c r="E61" s="4" t="s">
        <v>18</v>
      </c>
      <c r="F61" s="4" t="s">
        <v>19</v>
      </c>
      <c r="G61" s="5">
        <v>5.0</v>
      </c>
      <c r="H61" s="4" t="s">
        <v>20</v>
      </c>
      <c r="I61" s="4" t="s">
        <v>21</v>
      </c>
      <c r="J61" s="4" t="s">
        <v>22</v>
      </c>
      <c r="K61" s="4" t="s">
        <v>68</v>
      </c>
      <c r="L61" s="11">
        <v>625.0</v>
      </c>
      <c r="M61" s="7">
        <v>45207.0</v>
      </c>
      <c r="N61" s="4">
        <v>41.0</v>
      </c>
      <c r="O61" s="4" t="s">
        <v>55</v>
      </c>
    </row>
    <row r="62" ht="15.75" customHeight="1">
      <c r="B62" s="4" t="s">
        <v>16</v>
      </c>
      <c r="C62" s="4" t="s">
        <v>69</v>
      </c>
      <c r="D62" s="4">
        <v>102152.0</v>
      </c>
      <c r="E62" s="4" t="s">
        <v>18</v>
      </c>
      <c r="F62" s="4" t="s">
        <v>19</v>
      </c>
      <c r="G62" s="5">
        <v>4.0</v>
      </c>
      <c r="H62" s="4" t="s">
        <v>35</v>
      </c>
      <c r="I62" s="4" t="s">
        <v>21</v>
      </c>
      <c r="J62" s="4" t="s">
        <v>22</v>
      </c>
      <c r="K62" s="4" t="s">
        <v>36</v>
      </c>
      <c r="L62" s="6">
        <v>500.0</v>
      </c>
      <c r="M62" s="7">
        <v>45209.0</v>
      </c>
      <c r="N62" s="4">
        <v>41.0</v>
      </c>
      <c r="O62" s="4" t="s">
        <v>24</v>
      </c>
    </row>
    <row r="63" ht="15.75" customHeight="1">
      <c r="B63" s="4" t="s">
        <v>16</v>
      </c>
      <c r="C63" s="4" t="s">
        <v>69</v>
      </c>
      <c r="D63" s="4">
        <v>101798.0</v>
      </c>
      <c r="E63" s="4" t="s">
        <v>18</v>
      </c>
      <c r="F63" s="4" t="s">
        <v>19</v>
      </c>
      <c r="G63" s="5">
        <v>3.0</v>
      </c>
      <c r="H63" s="4" t="s">
        <v>35</v>
      </c>
      <c r="I63" s="4" t="s">
        <v>21</v>
      </c>
      <c r="J63" s="4" t="s">
        <v>22</v>
      </c>
      <c r="K63" s="4" t="s">
        <v>36</v>
      </c>
      <c r="L63" s="11">
        <v>375.0</v>
      </c>
      <c r="M63" s="7">
        <v>45209.0</v>
      </c>
      <c r="N63" s="4">
        <v>41.0</v>
      </c>
      <c r="O63" s="4" t="s">
        <v>55</v>
      </c>
    </row>
    <row r="64" ht="15.75" customHeight="1">
      <c r="B64" s="4" t="s">
        <v>57</v>
      </c>
      <c r="C64" s="4" t="s">
        <v>71</v>
      </c>
      <c r="D64" s="4">
        <v>100469.0</v>
      </c>
      <c r="E64" s="4" t="s">
        <v>18</v>
      </c>
      <c r="F64" s="4" t="s">
        <v>19</v>
      </c>
      <c r="G64" s="5">
        <v>2.0</v>
      </c>
      <c r="H64" s="4" t="s">
        <v>20</v>
      </c>
      <c r="I64" s="4" t="s">
        <v>21</v>
      </c>
      <c r="J64" s="4" t="s">
        <v>22</v>
      </c>
      <c r="K64" s="4" t="s">
        <v>68</v>
      </c>
      <c r="L64" s="11">
        <v>250.0</v>
      </c>
      <c r="M64" s="7">
        <v>45208.0</v>
      </c>
      <c r="N64" s="4">
        <v>41.0</v>
      </c>
      <c r="O64" s="4" t="s">
        <v>55</v>
      </c>
    </row>
    <row r="65" ht="15.75" customHeight="1">
      <c r="B65" s="4" t="s">
        <v>16</v>
      </c>
      <c r="C65" s="4" t="s">
        <v>17</v>
      </c>
      <c r="D65" s="4">
        <v>101573.0</v>
      </c>
      <c r="E65" s="4" t="s">
        <v>18</v>
      </c>
      <c r="F65" s="4" t="s">
        <v>19</v>
      </c>
      <c r="G65" s="5">
        <v>832.0</v>
      </c>
      <c r="H65" s="4" t="s">
        <v>20</v>
      </c>
      <c r="I65" s="4" t="s">
        <v>21</v>
      </c>
      <c r="J65" s="4" t="s">
        <v>22</v>
      </c>
      <c r="K65" s="4" t="s">
        <v>23</v>
      </c>
      <c r="L65" s="6">
        <v>104000.0</v>
      </c>
      <c r="M65" s="7">
        <v>45220.0</v>
      </c>
      <c r="N65" s="4">
        <v>42.0</v>
      </c>
      <c r="O65" s="4" t="s">
        <v>24</v>
      </c>
    </row>
    <row r="66" ht="15.75" customHeight="1">
      <c r="B66" s="4" t="s">
        <v>16</v>
      </c>
      <c r="C66" s="4" t="s">
        <v>26</v>
      </c>
      <c r="D66" s="4">
        <v>100953.0</v>
      </c>
      <c r="E66" s="4" t="s">
        <v>18</v>
      </c>
      <c r="F66" s="4" t="s">
        <v>19</v>
      </c>
      <c r="G66" s="5">
        <v>380.0</v>
      </c>
      <c r="H66" s="4" t="s">
        <v>27</v>
      </c>
      <c r="I66" s="4" t="s">
        <v>21</v>
      </c>
      <c r="J66" s="4" t="s">
        <v>22</v>
      </c>
      <c r="K66" s="4" t="s">
        <v>28</v>
      </c>
      <c r="L66" s="11">
        <v>47500.0</v>
      </c>
      <c r="M66" s="7">
        <v>45214.0</v>
      </c>
      <c r="N66" s="4">
        <v>42.0</v>
      </c>
      <c r="O66" s="4" t="s">
        <v>55</v>
      </c>
    </row>
    <row r="67" ht="15.75" customHeight="1">
      <c r="B67" s="4" t="s">
        <v>16</v>
      </c>
      <c r="C67" s="4" t="s">
        <v>26</v>
      </c>
      <c r="D67" s="4">
        <v>101512.0</v>
      </c>
      <c r="E67" s="4" t="s">
        <v>18</v>
      </c>
      <c r="F67" s="4" t="s">
        <v>19</v>
      </c>
      <c r="G67" s="5">
        <v>252.0</v>
      </c>
      <c r="H67" s="4" t="s">
        <v>27</v>
      </c>
      <c r="I67" s="4" t="s">
        <v>21</v>
      </c>
      <c r="J67" s="4" t="s">
        <v>22</v>
      </c>
      <c r="K67" s="4" t="s">
        <v>28</v>
      </c>
      <c r="L67" s="11">
        <v>31500.0</v>
      </c>
      <c r="M67" s="7">
        <v>45219.0</v>
      </c>
      <c r="N67" s="4">
        <v>42.0</v>
      </c>
      <c r="O67" s="4" t="s">
        <v>55</v>
      </c>
    </row>
    <row r="68" ht="15.75" customHeight="1">
      <c r="B68" s="4" t="s">
        <v>16</v>
      </c>
      <c r="C68" s="4" t="s">
        <v>34</v>
      </c>
      <c r="D68" s="4">
        <v>100943.0</v>
      </c>
      <c r="E68" s="4" t="s">
        <v>18</v>
      </c>
      <c r="F68" s="4" t="s">
        <v>19</v>
      </c>
      <c r="G68" s="5">
        <v>78.0</v>
      </c>
      <c r="H68" s="4" t="s">
        <v>35</v>
      </c>
      <c r="I68" s="4" t="s">
        <v>21</v>
      </c>
      <c r="J68" s="4" t="s">
        <v>22</v>
      </c>
      <c r="K68" s="4" t="s">
        <v>36</v>
      </c>
      <c r="L68" s="6">
        <v>9750.0</v>
      </c>
      <c r="M68" s="7">
        <v>45216.0</v>
      </c>
      <c r="N68" s="4">
        <v>42.0</v>
      </c>
      <c r="O68" s="4" t="s">
        <v>24</v>
      </c>
    </row>
    <row r="69" ht="15.75" customHeight="1">
      <c r="B69" s="4" t="s">
        <v>16</v>
      </c>
      <c r="C69" s="4" t="s">
        <v>47</v>
      </c>
      <c r="D69" s="4">
        <v>102790.0</v>
      </c>
      <c r="E69" s="4" t="s">
        <v>18</v>
      </c>
      <c r="F69" s="4" t="s">
        <v>19</v>
      </c>
      <c r="G69" s="5">
        <v>58.0</v>
      </c>
      <c r="H69" s="4" t="s">
        <v>27</v>
      </c>
      <c r="I69" s="4" t="s">
        <v>21</v>
      </c>
      <c r="J69" s="4" t="s">
        <v>22</v>
      </c>
      <c r="K69" s="4" t="s">
        <v>36</v>
      </c>
      <c r="L69" s="6">
        <v>7250.0</v>
      </c>
      <c r="M69" s="7">
        <v>45214.0</v>
      </c>
      <c r="N69" s="4">
        <v>42.0</v>
      </c>
      <c r="O69" s="4" t="s">
        <v>24</v>
      </c>
    </row>
    <row r="70" ht="15.75" customHeight="1">
      <c r="B70" s="4" t="s">
        <v>16</v>
      </c>
      <c r="C70" s="4" t="s">
        <v>52</v>
      </c>
      <c r="D70" s="4">
        <v>101294.0</v>
      </c>
      <c r="E70" s="4" t="s">
        <v>18</v>
      </c>
      <c r="F70" s="4" t="s">
        <v>19</v>
      </c>
      <c r="G70" s="5">
        <v>53.0</v>
      </c>
      <c r="H70" s="4" t="s">
        <v>27</v>
      </c>
      <c r="I70" s="4" t="s">
        <v>21</v>
      </c>
      <c r="J70" s="4" t="s">
        <v>22</v>
      </c>
      <c r="K70" s="4" t="s">
        <v>28</v>
      </c>
      <c r="L70" s="11">
        <v>6625.0</v>
      </c>
      <c r="M70" s="7">
        <v>45218.0</v>
      </c>
      <c r="N70" s="4">
        <v>42.0</v>
      </c>
      <c r="O70" s="4" t="s">
        <v>55</v>
      </c>
    </row>
    <row r="71" ht="15.75" customHeight="1">
      <c r="B71" s="4" t="s">
        <v>16</v>
      </c>
      <c r="C71" s="4" t="s">
        <v>34</v>
      </c>
      <c r="D71" s="4">
        <v>102052.0</v>
      </c>
      <c r="E71" s="4" t="s">
        <v>18</v>
      </c>
      <c r="F71" s="4" t="s">
        <v>19</v>
      </c>
      <c r="G71" s="5">
        <v>52.0</v>
      </c>
      <c r="H71" s="4" t="s">
        <v>35</v>
      </c>
      <c r="I71" s="4" t="s">
        <v>21</v>
      </c>
      <c r="J71" s="4" t="s">
        <v>22</v>
      </c>
      <c r="K71" s="4" t="s">
        <v>36</v>
      </c>
      <c r="L71" s="11">
        <v>6500.0</v>
      </c>
      <c r="M71" s="7">
        <v>45217.0</v>
      </c>
      <c r="N71" s="4">
        <v>42.0</v>
      </c>
      <c r="O71" s="4" t="s">
        <v>55</v>
      </c>
    </row>
    <row r="72" ht="15.75" customHeight="1">
      <c r="B72" s="4" t="s">
        <v>16</v>
      </c>
      <c r="C72" s="4" t="s">
        <v>64</v>
      </c>
      <c r="D72" s="4">
        <v>101208.0</v>
      </c>
      <c r="E72" s="4" t="s">
        <v>18</v>
      </c>
      <c r="F72" s="4" t="s">
        <v>19</v>
      </c>
      <c r="G72" s="5">
        <v>52.0</v>
      </c>
      <c r="H72" s="4" t="s">
        <v>27</v>
      </c>
      <c r="I72" s="4" t="s">
        <v>21</v>
      </c>
      <c r="J72" s="4" t="s">
        <v>22</v>
      </c>
      <c r="K72" s="4" t="s">
        <v>28</v>
      </c>
      <c r="L72" s="11">
        <v>6500.0</v>
      </c>
      <c r="M72" s="7">
        <v>45219.0</v>
      </c>
      <c r="N72" s="4">
        <v>42.0</v>
      </c>
      <c r="O72" s="4" t="s">
        <v>55</v>
      </c>
    </row>
    <row r="73" ht="15.75" customHeight="1">
      <c r="B73" s="4" t="s">
        <v>16</v>
      </c>
      <c r="C73" s="4" t="s">
        <v>34</v>
      </c>
      <c r="D73" s="4">
        <v>100917.0</v>
      </c>
      <c r="E73" s="4" t="s">
        <v>18</v>
      </c>
      <c r="F73" s="4" t="s">
        <v>19</v>
      </c>
      <c r="G73" s="5">
        <v>52.0</v>
      </c>
      <c r="H73" s="4" t="s">
        <v>35</v>
      </c>
      <c r="I73" s="4" t="s">
        <v>21</v>
      </c>
      <c r="J73" s="4" t="s">
        <v>22</v>
      </c>
      <c r="K73" s="4" t="s">
        <v>36</v>
      </c>
      <c r="L73" s="11">
        <v>6500.0</v>
      </c>
      <c r="M73" s="7">
        <v>45219.0</v>
      </c>
      <c r="N73" s="4">
        <v>42.0</v>
      </c>
      <c r="O73" s="4" t="s">
        <v>55</v>
      </c>
    </row>
    <row r="74" ht="15.75" customHeight="1">
      <c r="B74" s="4" t="s">
        <v>39</v>
      </c>
      <c r="C74" s="4" t="s">
        <v>54</v>
      </c>
      <c r="D74" s="4">
        <v>100828.0</v>
      </c>
      <c r="E74" s="4" t="s">
        <v>18</v>
      </c>
      <c r="F74" s="4" t="s">
        <v>19</v>
      </c>
      <c r="G74" s="5">
        <v>52.0</v>
      </c>
      <c r="H74" s="4" t="s">
        <v>35</v>
      </c>
      <c r="I74" s="4" t="s">
        <v>21</v>
      </c>
      <c r="J74" s="4" t="s">
        <v>22</v>
      </c>
      <c r="K74" s="4" t="s">
        <v>36</v>
      </c>
      <c r="L74" s="11">
        <v>6500.0</v>
      </c>
      <c r="M74" s="7">
        <v>45220.0</v>
      </c>
      <c r="N74" s="4">
        <v>42.0</v>
      </c>
      <c r="O74" s="4" t="s">
        <v>55</v>
      </c>
    </row>
    <row r="75" ht="15.75" customHeight="1">
      <c r="B75" s="4" t="s">
        <v>16</v>
      </c>
      <c r="C75" s="4" t="s">
        <v>34</v>
      </c>
      <c r="D75" s="4">
        <v>100348.0</v>
      </c>
      <c r="E75" s="4" t="s">
        <v>18</v>
      </c>
      <c r="F75" s="4" t="s">
        <v>19</v>
      </c>
      <c r="G75" s="5">
        <v>52.0</v>
      </c>
      <c r="H75" s="4" t="s">
        <v>35</v>
      </c>
      <c r="I75" s="4" t="s">
        <v>21</v>
      </c>
      <c r="J75" s="4" t="s">
        <v>22</v>
      </c>
      <c r="K75" s="4" t="s">
        <v>36</v>
      </c>
      <c r="L75" s="11">
        <v>6500.0</v>
      </c>
      <c r="M75" s="7">
        <v>45216.0</v>
      </c>
      <c r="N75" s="4">
        <v>42.0</v>
      </c>
      <c r="O75" s="4" t="s">
        <v>55</v>
      </c>
    </row>
    <row r="76" ht="15.75" customHeight="1">
      <c r="B76" s="4" t="s">
        <v>16</v>
      </c>
      <c r="C76" s="4" t="s">
        <v>26</v>
      </c>
      <c r="D76" s="4">
        <v>100727.0</v>
      </c>
      <c r="E76" s="4" t="s">
        <v>18</v>
      </c>
      <c r="F76" s="4" t="s">
        <v>19</v>
      </c>
      <c r="G76" s="5">
        <v>50.0</v>
      </c>
      <c r="H76" s="4" t="s">
        <v>27</v>
      </c>
      <c r="I76" s="4" t="s">
        <v>21</v>
      </c>
      <c r="J76" s="4" t="s">
        <v>22</v>
      </c>
      <c r="K76" s="4" t="s">
        <v>28</v>
      </c>
      <c r="L76" s="11">
        <v>6250.0</v>
      </c>
      <c r="M76" s="7">
        <v>45216.0</v>
      </c>
      <c r="N76" s="4">
        <v>42.0</v>
      </c>
      <c r="O76" s="4" t="s">
        <v>55</v>
      </c>
    </row>
    <row r="77" ht="15.75" customHeight="1">
      <c r="B77" s="4" t="s">
        <v>16</v>
      </c>
      <c r="C77" s="4" t="s">
        <v>47</v>
      </c>
      <c r="D77" s="4">
        <v>102687.0</v>
      </c>
      <c r="E77" s="4" t="s">
        <v>18</v>
      </c>
      <c r="F77" s="4" t="s">
        <v>19</v>
      </c>
      <c r="G77" s="5">
        <v>41.0</v>
      </c>
      <c r="H77" s="4" t="s">
        <v>27</v>
      </c>
      <c r="I77" s="4" t="s">
        <v>21</v>
      </c>
      <c r="J77" s="4" t="s">
        <v>22</v>
      </c>
      <c r="K77" s="4" t="s">
        <v>28</v>
      </c>
      <c r="L77" s="11">
        <v>5125.0</v>
      </c>
      <c r="M77" s="7">
        <v>45214.0</v>
      </c>
      <c r="N77" s="4">
        <v>42.0</v>
      </c>
      <c r="O77" s="4" t="s">
        <v>55</v>
      </c>
    </row>
    <row r="78" ht="15.75" customHeight="1">
      <c r="B78" s="4" t="s">
        <v>16</v>
      </c>
      <c r="C78" s="4" t="s">
        <v>44</v>
      </c>
      <c r="D78" s="4">
        <v>102297.0</v>
      </c>
      <c r="E78" s="4" t="s">
        <v>18</v>
      </c>
      <c r="F78" s="4" t="s">
        <v>19</v>
      </c>
      <c r="G78" s="5">
        <v>39.0</v>
      </c>
      <c r="H78" s="4" t="s">
        <v>27</v>
      </c>
      <c r="I78" s="4" t="s">
        <v>21</v>
      </c>
      <c r="J78" s="4" t="s">
        <v>22</v>
      </c>
      <c r="K78" s="4" t="s">
        <v>28</v>
      </c>
      <c r="L78" s="11">
        <v>4875.0</v>
      </c>
      <c r="M78" s="7">
        <v>45214.0</v>
      </c>
      <c r="N78" s="4">
        <v>42.0</v>
      </c>
      <c r="O78" s="4" t="s">
        <v>55</v>
      </c>
    </row>
    <row r="79" ht="15.75" customHeight="1">
      <c r="B79" s="4" t="s">
        <v>39</v>
      </c>
      <c r="C79" s="4" t="s">
        <v>54</v>
      </c>
      <c r="D79" s="4">
        <v>101250.0</v>
      </c>
      <c r="E79" s="4" t="s">
        <v>18</v>
      </c>
      <c r="F79" s="4" t="s">
        <v>19</v>
      </c>
      <c r="G79" s="5">
        <v>39.0</v>
      </c>
      <c r="H79" s="4" t="s">
        <v>35</v>
      </c>
      <c r="I79" s="4" t="s">
        <v>21</v>
      </c>
      <c r="J79" s="4" t="s">
        <v>22</v>
      </c>
      <c r="K79" s="4" t="s">
        <v>36</v>
      </c>
      <c r="L79" s="11">
        <v>4875.0</v>
      </c>
      <c r="M79" s="7">
        <v>45220.0</v>
      </c>
      <c r="N79" s="4">
        <v>42.0</v>
      </c>
      <c r="O79" s="4" t="s">
        <v>55</v>
      </c>
    </row>
    <row r="80" ht="15.75" customHeight="1">
      <c r="B80" s="4" t="s">
        <v>16</v>
      </c>
      <c r="C80" s="4" t="s">
        <v>51</v>
      </c>
      <c r="D80" s="4">
        <v>102764.0</v>
      </c>
      <c r="E80" s="4" t="s">
        <v>18</v>
      </c>
      <c r="F80" s="4" t="s">
        <v>19</v>
      </c>
      <c r="G80" s="5">
        <v>30.0</v>
      </c>
      <c r="H80" s="4" t="s">
        <v>35</v>
      </c>
      <c r="I80" s="4" t="s">
        <v>21</v>
      </c>
      <c r="J80" s="4" t="s">
        <v>22</v>
      </c>
      <c r="K80" s="4" t="s">
        <v>36</v>
      </c>
      <c r="L80" s="11">
        <v>3750.0</v>
      </c>
      <c r="M80" s="7">
        <v>45215.0</v>
      </c>
      <c r="N80" s="4">
        <v>42.0</v>
      </c>
      <c r="O80" s="4" t="s">
        <v>55</v>
      </c>
    </row>
    <row r="81" ht="15.75" customHeight="1">
      <c r="B81" s="4" t="s">
        <v>39</v>
      </c>
      <c r="C81" s="4" t="s">
        <v>40</v>
      </c>
      <c r="D81" s="4">
        <v>100565.0</v>
      </c>
      <c r="E81" s="4" t="s">
        <v>18</v>
      </c>
      <c r="F81" s="4" t="s">
        <v>19</v>
      </c>
      <c r="G81" s="5">
        <v>30.0</v>
      </c>
      <c r="H81" s="4" t="s">
        <v>41</v>
      </c>
      <c r="I81" s="4" t="s">
        <v>21</v>
      </c>
      <c r="J81" s="4" t="s">
        <v>22</v>
      </c>
      <c r="K81" s="4" t="s">
        <v>63</v>
      </c>
      <c r="L81" s="11">
        <v>3750.0</v>
      </c>
      <c r="M81" s="7">
        <v>45216.0</v>
      </c>
      <c r="N81" s="4">
        <v>42.0</v>
      </c>
      <c r="O81" s="4" t="s">
        <v>55</v>
      </c>
    </row>
    <row r="82" ht="15.75" customHeight="1">
      <c r="B82" s="4" t="s">
        <v>16</v>
      </c>
      <c r="C82" s="4" t="s">
        <v>46</v>
      </c>
      <c r="D82" s="4">
        <v>101084.0</v>
      </c>
      <c r="E82" s="4" t="s">
        <v>18</v>
      </c>
      <c r="F82" s="4" t="s">
        <v>19</v>
      </c>
      <c r="G82" s="5">
        <v>26.0</v>
      </c>
      <c r="H82" s="4" t="s">
        <v>27</v>
      </c>
      <c r="I82" s="4" t="s">
        <v>21</v>
      </c>
      <c r="J82" s="4" t="s">
        <v>22</v>
      </c>
      <c r="K82" s="4" t="s">
        <v>28</v>
      </c>
      <c r="L82" s="6">
        <v>3250.0</v>
      </c>
      <c r="M82" s="7">
        <v>45220.0</v>
      </c>
      <c r="N82" s="4">
        <v>42.0</v>
      </c>
      <c r="O82" s="4" t="s">
        <v>24</v>
      </c>
    </row>
    <row r="83" ht="15.75" customHeight="1">
      <c r="B83" s="4" t="s">
        <v>39</v>
      </c>
      <c r="C83" s="4" t="s">
        <v>54</v>
      </c>
      <c r="D83" s="4">
        <v>100946.0</v>
      </c>
      <c r="E83" s="4" t="s">
        <v>18</v>
      </c>
      <c r="F83" s="4" t="s">
        <v>19</v>
      </c>
      <c r="G83" s="5">
        <v>26.0</v>
      </c>
      <c r="H83" s="4" t="s">
        <v>35</v>
      </c>
      <c r="I83" s="4" t="s">
        <v>21</v>
      </c>
      <c r="J83" s="4" t="s">
        <v>22</v>
      </c>
      <c r="K83" s="4" t="s">
        <v>36</v>
      </c>
      <c r="L83" s="11">
        <v>3250.0</v>
      </c>
      <c r="M83" s="7">
        <v>45214.0</v>
      </c>
      <c r="N83" s="4">
        <v>42.0</v>
      </c>
      <c r="O83" s="4" t="s">
        <v>55</v>
      </c>
    </row>
    <row r="84" ht="15.75" customHeight="1">
      <c r="B84" s="4" t="s">
        <v>39</v>
      </c>
      <c r="C84" s="4" t="s">
        <v>72</v>
      </c>
      <c r="D84" s="4">
        <v>100516.0</v>
      </c>
      <c r="E84" s="4" t="s">
        <v>18</v>
      </c>
      <c r="F84" s="4" t="s">
        <v>19</v>
      </c>
      <c r="G84" s="5">
        <v>26.0</v>
      </c>
      <c r="H84" s="4" t="s">
        <v>59</v>
      </c>
      <c r="I84" s="4" t="s">
        <v>21</v>
      </c>
      <c r="J84" s="4" t="s">
        <v>22</v>
      </c>
      <c r="K84" s="4" t="s">
        <v>42</v>
      </c>
      <c r="L84" s="11">
        <v>3250.0</v>
      </c>
      <c r="M84" s="7">
        <v>45217.0</v>
      </c>
      <c r="N84" s="4">
        <v>42.0</v>
      </c>
      <c r="O84" s="4" t="s">
        <v>55</v>
      </c>
    </row>
    <row r="85" ht="15.75" customHeight="1">
      <c r="B85" s="4" t="s">
        <v>16</v>
      </c>
      <c r="C85" s="4" t="s">
        <v>46</v>
      </c>
      <c r="D85" s="4">
        <v>101120.0</v>
      </c>
      <c r="E85" s="4" t="s">
        <v>18</v>
      </c>
      <c r="F85" s="4" t="s">
        <v>19</v>
      </c>
      <c r="G85" s="5">
        <v>22.0</v>
      </c>
      <c r="H85" s="4" t="s">
        <v>27</v>
      </c>
      <c r="I85" s="4" t="s">
        <v>21</v>
      </c>
      <c r="J85" s="4" t="s">
        <v>22</v>
      </c>
      <c r="K85" s="4" t="s">
        <v>28</v>
      </c>
      <c r="L85" s="11">
        <v>2750.0</v>
      </c>
      <c r="M85" s="7">
        <v>45214.0</v>
      </c>
      <c r="N85" s="4">
        <v>42.0</v>
      </c>
      <c r="O85" s="4" t="s">
        <v>55</v>
      </c>
    </row>
    <row r="86" ht="15.75" customHeight="1">
      <c r="B86" s="4" t="s">
        <v>16</v>
      </c>
      <c r="C86" s="4" t="s">
        <v>44</v>
      </c>
      <c r="D86" s="4">
        <v>102028.0</v>
      </c>
      <c r="E86" s="4" t="s">
        <v>18</v>
      </c>
      <c r="F86" s="4" t="s">
        <v>19</v>
      </c>
      <c r="G86" s="5">
        <v>21.0</v>
      </c>
      <c r="H86" s="4" t="s">
        <v>27</v>
      </c>
      <c r="I86" s="4" t="s">
        <v>21</v>
      </c>
      <c r="J86" s="4" t="s">
        <v>22</v>
      </c>
      <c r="K86" s="4" t="s">
        <v>28</v>
      </c>
      <c r="L86" s="11">
        <v>2625.0</v>
      </c>
      <c r="M86" s="7">
        <v>45220.0</v>
      </c>
      <c r="N86" s="4">
        <v>42.0</v>
      </c>
      <c r="O86" s="4" t="s">
        <v>55</v>
      </c>
    </row>
    <row r="87" ht="15.75" customHeight="1">
      <c r="B87" s="4" t="s">
        <v>39</v>
      </c>
      <c r="C87" s="4" t="s">
        <v>40</v>
      </c>
      <c r="D87" s="4">
        <v>100763.0</v>
      </c>
      <c r="E87" s="4" t="s">
        <v>18</v>
      </c>
      <c r="F87" s="4" t="s">
        <v>19</v>
      </c>
      <c r="G87" s="5">
        <v>20.0</v>
      </c>
      <c r="H87" s="4" t="s">
        <v>41</v>
      </c>
      <c r="I87" s="4" t="s">
        <v>21</v>
      </c>
      <c r="J87" s="4" t="s">
        <v>22</v>
      </c>
      <c r="K87" s="4" t="s">
        <v>68</v>
      </c>
      <c r="L87" s="11">
        <v>2500.0</v>
      </c>
      <c r="M87" s="7">
        <v>45215.0</v>
      </c>
      <c r="N87" s="4">
        <v>42.0</v>
      </c>
      <c r="O87" s="4" t="s">
        <v>55</v>
      </c>
    </row>
    <row r="88" ht="15.75" customHeight="1">
      <c r="B88" s="4" t="s">
        <v>16</v>
      </c>
      <c r="C88" s="4" t="s">
        <v>73</v>
      </c>
      <c r="D88" s="4">
        <v>102529.0</v>
      </c>
      <c r="E88" s="4" t="s">
        <v>18</v>
      </c>
      <c r="F88" s="4" t="s">
        <v>19</v>
      </c>
      <c r="G88" s="5">
        <v>17.0</v>
      </c>
      <c r="H88" s="4" t="s">
        <v>27</v>
      </c>
      <c r="I88" s="4" t="s">
        <v>21</v>
      </c>
      <c r="J88" s="4" t="s">
        <v>22</v>
      </c>
      <c r="K88" s="4" t="s">
        <v>28</v>
      </c>
      <c r="L88" s="11">
        <v>2125.0</v>
      </c>
      <c r="M88" s="7">
        <v>45219.0</v>
      </c>
      <c r="N88" s="4">
        <v>42.0</v>
      </c>
      <c r="O88" s="4" t="s">
        <v>55</v>
      </c>
    </row>
    <row r="89" ht="15.75" customHeight="1">
      <c r="B89" s="4" t="s">
        <v>16</v>
      </c>
      <c r="C89" s="4" t="s">
        <v>66</v>
      </c>
      <c r="D89" s="4">
        <v>101602.0</v>
      </c>
      <c r="E89" s="4" t="s">
        <v>18</v>
      </c>
      <c r="F89" s="4" t="s">
        <v>19</v>
      </c>
      <c r="G89" s="5">
        <v>17.0</v>
      </c>
      <c r="H89" s="4" t="s">
        <v>35</v>
      </c>
      <c r="I89" s="4" t="s">
        <v>21</v>
      </c>
      <c r="J89" s="4" t="s">
        <v>22</v>
      </c>
      <c r="K89" s="4" t="s">
        <v>36</v>
      </c>
      <c r="L89" s="11">
        <v>2125.0</v>
      </c>
      <c r="M89" s="7">
        <v>45219.0</v>
      </c>
      <c r="N89" s="4">
        <v>42.0</v>
      </c>
      <c r="O89" s="4" t="s">
        <v>55</v>
      </c>
    </row>
    <row r="90" ht="15.75" customHeight="1">
      <c r="B90" s="4" t="s">
        <v>16</v>
      </c>
      <c r="C90" s="4" t="s">
        <v>51</v>
      </c>
      <c r="D90" s="4">
        <v>102730.0</v>
      </c>
      <c r="E90" s="4" t="s">
        <v>18</v>
      </c>
      <c r="F90" s="4" t="s">
        <v>19</v>
      </c>
      <c r="G90" s="5">
        <v>16.0</v>
      </c>
      <c r="H90" s="4" t="s">
        <v>35</v>
      </c>
      <c r="I90" s="4" t="s">
        <v>21</v>
      </c>
      <c r="J90" s="4" t="s">
        <v>22</v>
      </c>
      <c r="K90" s="4" t="s">
        <v>36</v>
      </c>
      <c r="L90" s="11">
        <v>2000.0</v>
      </c>
      <c r="M90" s="7">
        <v>45219.0</v>
      </c>
      <c r="N90" s="4">
        <v>42.0</v>
      </c>
      <c r="O90" s="4" t="s">
        <v>55</v>
      </c>
    </row>
    <row r="91" ht="15.75" customHeight="1">
      <c r="B91" s="4" t="s">
        <v>16</v>
      </c>
      <c r="C91" s="4" t="s">
        <v>53</v>
      </c>
      <c r="D91" s="4">
        <v>102059.0</v>
      </c>
      <c r="E91" s="4" t="s">
        <v>18</v>
      </c>
      <c r="F91" s="4" t="s">
        <v>19</v>
      </c>
      <c r="G91" s="5">
        <v>16.0</v>
      </c>
      <c r="H91" s="4" t="s">
        <v>35</v>
      </c>
      <c r="I91" s="4" t="s">
        <v>21</v>
      </c>
      <c r="J91" s="4" t="s">
        <v>22</v>
      </c>
      <c r="K91" s="4" t="s">
        <v>36</v>
      </c>
      <c r="L91" s="11">
        <v>2000.0</v>
      </c>
      <c r="M91" s="7">
        <v>45217.0</v>
      </c>
      <c r="N91" s="4">
        <v>42.0</v>
      </c>
      <c r="O91" s="4" t="s">
        <v>55</v>
      </c>
    </row>
    <row r="92" ht="15.75" customHeight="1">
      <c r="B92" s="4" t="s">
        <v>16</v>
      </c>
      <c r="C92" s="4" t="s">
        <v>74</v>
      </c>
      <c r="D92" s="4">
        <v>101495.0</v>
      </c>
      <c r="E92" s="4" t="s">
        <v>18</v>
      </c>
      <c r="F92" s="4" t="s">
        <v>19</v>
      </c>
      <c r="G92" s="5">
        <v>13.0</v>
      </c>
      <c r="H92" s="4" t="s">
        <v>35</v>
      </c>
      <c r="I92" s="4" t="s">
        <v>21</v>
      </c>
      <c r="J92" s="4" t="s">
        <v>22</v>
      </c>
      <c r="K92" s="4" t="s">
        <v>36</v>
      </c>
      <c r="L92" s="11">
        <v>1625.0</v>
      </c>
      <c r="M92" s="7">
        <v>45220.0</v>
      </c>
      <c r="N92" s="4">
        <v>42.0</v>
      </c>
      <c r="O92" s="4" t="s">
        <v>55</v>
      </c>
    </row>
    <row r="93" ht="15.75" customHeight="1">
      <c r="B93" s="4" t="s">
        <v>16</v>
      </c>
      <c r="C93" s="4" t="s">
        <v>53</v>
      </c>
      <c r="D93" s="4">
        <v>101482.0</v>
      </c>
      <c r="E93" s="4" t="s">
        <v>18</v>
      </c>
      <c r="F93" s="4" t="s">
        <v>19</v>
      </c>
      <c r="G93" s="5">
        <v>13.0</v>
      </c>
      <c r="H93" s="4" t="s">
        <v>35</v>
      </c>
      <c r="I93" s="4" t="s">
        <v>21</v>
      </c>
      <c r="J93" s="4" t="s">
        <v>22</v>
      </c>
      <c r="K93" s="4" t="s">
        <v>36</v>
      </c>
      <c r="L93" s="11">
        <v>1625.0</v>
      </c>
      <c r="M93" s="7">
        <v>45220.0</v>
      </c>
      <c r="N93" s="4">
        <v>42.0</v>
      </c>
      <c r="O93" s="4" t="s">
        <v>55</v>
      </c>
    </row>
    <row r="94" ht="15.75" customHeight="1">
      <c r="B94" s="4" t="s">
        <v>16</v>
      </c>
      <c r="C94" s="4" t="s">
        <v>66</v>
      </c>
      <c r="D94" s="4">
        <v>101281.0</v>
      </c>
      <c r="E94" s="4" t="s">
        <v>18</v>
      </c>
      <c r="F94" s="4" t="s">
        <v>19</v>
      </c>
      <c r="G94" s="5">
        <v>13.0</v>
      </c>
      <c r="H94" s="4" t="s">
        <v>35</v>
      </c>
      <c r="I94" s="4" t="s">
        <v>21</v>
      </c>
      <c r="J94" s="4" t="s">
        <v>22</v>
      </c>
      <c r="K94" s="4" t="s">
        <v>36</v>
      </c>
      <c r="L94" s="11">
        <v>1625.0</v>
      </c>
      <c r="M94" s="7">
        <v>45218.0</v>
      </c>
      <c r="N94" s="4">
        <v>42.0</v>
      </c>
      <c r="O94" s="4" t="s">
        <v>55</v>
      </c>
    </row>
    <row r="95" ht="15.75" customHeight="1">
      <c r="B95" s="4" t="s">
        <v>39</v>
      </c>
      <c r="C95" s="4" t="s">
        <v>54</v>
      </c>
      <c r="D95" s="4">
        <v>101221.0</v>
      </c>
      <c r="E95" s="4" t="s">
        <v>18</v>
      </c>
      <c r="F95" s="4" t="s">
        <v>19</v>
      </c>
      <c r="G95" s="5">
        <v>13.0</v>
      </c>
      <c r="H95" s="4" t="s">
        <v>35</v>
      </c>
      <c r="I95" s="4" t="s">
        <v>21</v>
      </c>
      <c r="J95" s="4" t="s">
        <v>22</v>
      </c>
      <c r="K95" s="4" t="s">
        <v>36</v>
      </c>
      <c r="L95" s="11">
        <v>1625.0</v>
      </c>
      <c r="M95" s="7">
        <v>45217.0</v>
      </c>
      <c r="N95" s="4">
        <v>42.0</v>
      </c>
      <c r="O95" s="4" t="s">
        <v>55</v>
      </c>
    </row>
    <row r="96" ht="15.75" customHeight="1">
      <c r="B96" s="4" t="s">
        <v>39</v>
      </c>
      <c r="C96" s="4" t="s">
        <v>54</v>
      </c>
      <c r="D96" s="4">
        <v>101035.0</v>
      </c>
      <c r="E96" s="4" t="s">
        <v>18</v>
      </c>
      <c r="F96" s="4" t="s">
        <v>19</v>
      </c>
      <c r="G96" s="5">
        <v>13.0</v>
      </c>
      <c r="H96" s="4" t="s">
        <v>35</v>
      </c>
      <c r="I96" s="4" t="s">
        <v>21</v>
      </c>
      <c r="J96" s="4" t="s">
        <v>22</v>
      </c>
      <c r="K96" s="4" t="s">
        <v>36</v>
      </c>
      <c r="L96" s="11">
        <v>1625.0</v>
      </c>
      <c r="M96" s="7">
        <v>45214.0</v>
      </c>
      <c r="N96" s="4">
        <v>42.0</v>
      </c>
      <c r="O96" s="4" t="s">
        <v>55</v>
      </c>
    </row>
    <row r="97" ht="15.75" customHeight="1">
      <c r="B97" s="4" t="s">
        <v>16</v>
      </c>
      <c r="C97" s="4" t="s">
        <v>56</v>
      </c>
      <c r="D97" s="4">
        <v>100845.0</v>
      </c>
      <c r="E97" s="4" t="s">
        <v>18</v>
      </c>
      <c r="F97" s="4" t="s">
        <v>19</v>
      </c>
      <c r="G97" s="5">
        <v>13.0</v>
      </c>
      <c r="H97" s="4" t="s">
        <v>35</v>
      </c>
      <c r="I97" s="4" t="s">
        <v>21</v>
      </c>
      <c r="J97" s="4" t="s">
        <v>22</v>
      </c>
      <c r="K97" s="4" t="s">
        <v>36</v>
      </c>
      <c r="L97" s="11">
        <v>1625.0</v>
      </c>
      <c r="M97" s="7">
        <v>45216.0</v>
      </c>
      <c r="N97" s="4">
        <v>42.0</v>
      </c>
      <c r="O97" s="4" t="s">
        <v>55</v>
      </c>
    </row>
    <row r="98" ht="15.75" customHeight="1">
      <c r="B98" s="4" t="s">
        <v>16</v>
      </c>
      <c r="C98" s="4" t="s">
        <v>34</v>
      </c>
      <c r="D98" s="4">
        <v>100582.0</v>
      </c>
      <c r="E98" s="4" t="s">
        <v>18</v>
      </c>
      <c r="F98" s="4" t="s">
        <v>19</v>
      </c>
      <c r="G98" s="5">
        <v>11.0</v>
      </c>
      <c r="H98" s="4" t="s">
        <v>35</v>
      </c>
      <c r="I98" s="4" t="s">
        <v>21</v>
      </c>
      <c r="J98" s="4" t="s">
        <v>22</v>
      </c>
      <c r="K98" s="4" t="s">
        <v>36</v>
      </c>
      <c r="L98" s="11">
        <v>1375.0</v>
      </c>
      <c r="M98" s="7">
        <v>45214.0</v>
      </c>
      <c r="N98" s="4">
        <v>42.0</v>
      </c>
      <c r="O98" s="4" t="s">
        <v>55</v>
      </c>
    </row>
    <row r="99" ht="15.75" customHeight="1">
      <c r="B99" s="4" t="s">
        <v>16</v>
      </c>
      <c r="C99" s="4" t="s">
        <v>56</v>
      </c>
      <c r="D99" s="4">
        <v>102042.0</v>
      </c>
      <c r="E99" s="4" t="s">
        <v>18</v>
      </c>
      <c r="F99" s="4" t="s">
        <v>19</v>
      </c>
      <c r="G99" s="5">
        <v>8.0</v>
      </c>
      <c r="H99" s="4" t="s">
        <v>35</v>
      </c>
      <c r="I99" s="4" t="s">
        <v>21</v>
      </c>
      <c r="J99" s="4" t="s">
        <v>22</v>
      </c>
      <c r="K99" s="4" t="s">
        <v>36</v>
      </c>
      <c r="L99" s="11">
        <v>1000.0</v>
      </c>
      <c r="M99" s="7">
        <v>45220.0</v>
      </c>
      <c r="N99" s="4">
        <v>42.0</v>
      </c>
      <c r="O99" s="4" t="s">
        <v>55</v>
      </c>
    </row>
    <row r="100" ht="15.75" customHeight="1">
      <c r="B100" s="4" t="s">
        <v>16</v>
      </c>
      <c r="C100" s="4" t="s">
        <v>67</v>
      </c>
      <c r="D100" s="4">
        <v>101351.0</v>
      </c>
      <c r="E100" s="4" t="s">
        <v>18</v>
      </c>
      <c r="F100" s="4" t="s">
        <v>19</v>
      </c>
      <c r="G100" s="5">
        <v>8.0</v>
      </c>
      <c r="H100" s="4" t="s">
        <v>59</v>
      </c>
      <c r="I100" s="4" t="s">
        <v>21</v>
      </c>
      <c r="J100" s="4" t="s">
        <v>22</v>
      </c>
      <c r="K100" s="4" t="s">
        <v>68</v>
      </c>
      <c r="L100" s="11">
        <v>1000.0</v>
      </c>
      <c r="M100" s="7">
        <v>45218.0</v>
      </c>
      <c r="N100" s="4">
        <v>42.0</v>
      </c>
      <c r="O100" s="4" t="s">
        <v>55</v>
      </c>
    </row>
    <row r="101" ht="15.75" customHeight="1">
      <c r="B101" s="4" t="s">
        <v>16</v>
      </c>
      <c r="C101" s="4" t="s">
        <v>66</v>
      </c>
      <c r="D101" s="4">
        <v>101881.0</v>
      </c>
      <c r="E101" s="4" t="s">
        <v>18</v>
      </c>
      <c r="F101" s="4" t="s">
        <v>19</v>
      </c>
      <c r="G101" s="5">
        <v>7.0</v>
      </c>
      <c r="H101" s="4" t="s">
        <v>35</v>
      </c>
      <c r="I101" s="4" t="s">
        <v>21</v>
      </c>
      <c r="J101" s="4" t="s">
        <v>22</v>
      </c>
      <c r="K101" s="4" t="s">
        <v>36</v>
      </c>
      <c r="L101" s="11">
        <v>875.0</v>
      </c>
      <c r="M101" s="7">
        <v>45217.0</v>
      </c>
      <c r="N101" s="4">
        <v>42.0</v>
      </c>
      <c r="O101" s="4" t="s">
        <v>55</v>
      </c>
    </row>
    <row r="102" ht="15.75" customHeight="1">
      <c r="B102" s="4" t="s">
        <v>16</v>
      </c>
      <c r="C102" s="4" t="s">
        <v>47</v>
      </c>
      <c r="D102" s="4">
        <v>102119.0</v>
      </c>
      <c r="E102" s="4" t="s">
        <v>18</v>
      </c>
      <c r="F102" s="4" t="s">
        <v>19</v>
      </c>
      <c r="G102" s="5">
        <v>6.0</v>
      </c>
      <c r="H102" s="4" t="s">
        <v>27</v>
      </c>
      <c r="I102" s="4" t="s">
        <v>21</v>
      </c>
      <c r="J102" s="4" t="s">
        <v>22</v>
      </c>
      <c r="K102" s="4" t="s">
        <v>28</v>
      </c>
      <c r="L102" s="6">
        <v>750.0</v>
      </c>
      <c r="M102" s="7">
        <v>45220.0</v>
      </c>
      <c r="N102" s="4">
        <v>42.0</v>
      </c>
      <c r="O102" s="4" t="s">
        <v>24</v>
      </c>
    </row>
    <row r="103" ht="15.75" customHeight="1">
      <c r="B103" s="4" t="s">
        <v>16</v>
      </c>
      <c r="C103" s="4" t="s">
        <v>69</v>
      </c>
      <c r="D103" s="4">
        <v>100391.0</v>
      </c>
      <c r="E103" s="4" t="s">
        <v>18</v>
      </c>
      <c r="F103" s="4" t="s">
        <v>19</v>
      </c>
      <c r="G103" s="5">
        <v>6.0</v>
      </c>
      <c r="H103" s="4" t="s">
        <v>35</v>
      </c>
      <c r="I103" s="4" t="s">
        <v>21</v>
      </c>
      <c r="J103" s="4" t="s">
        <v>22</v>
      </c>
      <c r="K103" s="4" t="s">
        <v>36</v>
      </c>
      <c r="L103" s="11">
        <v>750.0</v>
      </c>
      <c r="M103" s="7">
        <v>45219.0</v>
      </c>
      <c r="N103" s="4">
        <v>42.0</v>
      </c>
      <c r="O103" s="4" t="s">
        <v>55</v>
      </c>
    </row>
    <row r="104" ht="15.75" customHeight="1">
      <c r="B104" s="4" t="s">
        <v>16</v>
      </c>
      <c r="C104" s="4" t="s">
        <v>66</v>
      </c>
      <c r="D104" s="4">
        <v>100448.0</v>
      </c>
      <c r="E104" s="4" t="s">
        <v>18</v>
      </c>
      <c r="F104" s="4" t="s">
        <v>19</v>
      </c>
      <c r="G104" s="5">
        <v>5.0</v>
      </c>
      <c r="H104" s="4" t="s">
        <v>35</v>
      </c>
      <c r="I104" s="4" t="s">
        <v>21</v>
      </c>
      <c r="J104" s="4" t="s">
        <v>22</v>
      </c>
      <c r="K104" s="4" t="s">
        <v>36</v>
      </c>
      <c r="L104" s="11">
        <v>625.0</v>
      </c>
      <c r="M104" s="7">
        <v>45218.0</v>
      </c>
      <c r="N104" s="4">
        <v>42.0</v>
      </c>
      <c r="O104" s="4" t="s">
        <v>55</v>
      </c>
    </row>
    <row r="105" ht="15.75" customHeight="1">
      <c r="B105" s="4" t="s">
        <v>16</v>
      </c>
      <c r="C105" s="4" t="s">
        <v>75</v>
      </c>
      <c r="D105" s="4">
        <v>101447.0</v>
      </c>
      <c r="E105" s="4" t="s">
        <v>18</v>
      </c>
      <c r="F105" s="4" t="s">
        <v>19</v>
      </c>
      <c r="G105" s="5">
        <v>4.0</v>
      </c>
      <c r="H105" s="4" t="s">
        <v>27</v>
      </c>
      <c r="I105" s="4" t="s">
        <v>21</v>
      </c>
      <c r="J105" s="4" t="s">
        <v>22</v>
      </c>
      <c r="K105" s="4" t="s">
        <v>28</v>
      </c>
      <c r="L105" s="11">
        <v>500.0</v>
      </c>
      <c r="M105" s="7">
        <v>45215.0</v>
      </c>
      <c r="N105" s="4">
        <v>42.0</v>
      </c>
      <c r="O105" s="4" t="s">
        <v>55</v>
      </c>
    </row>
    <row r="106" ht="15.75" customHeight="1">
      <c r="B106" s="4" t="s">
        <v>16</v>
      </c>
      <c r="C106" s="4" t="s">
        <v>51</v>
      </c>
      <c r="D106" s="4">
        <v>102969.0</v>
      </c>
      <c r="E106" s="4" t="s">
        <v>18</v>
      </c>
      <c r="F106" s="4" t="s">
        <v>19</v>
      </c>
      <c r="G106" s="5">
        <v>3.0</v>
      </c>
      <c r="H106" s="4" t="s">
        <v>35</v>
      </c>
      <c r="I106" s="4" t="s">
        <v>21</v>
      </c>
      <c r="J106" s="4" t="s">
        <v>22</v>
      </c>
      <c r="K106" s="4" t="s">
        <v>36</v>
      </c>
      <c r="L106" s="11">
        <v>375.0</v>
      </c>
      <c r="M106" s="7">
        <v>45217.0</v>
      </c>
      <c r="N106" s="4">
        <v>42.0</v>
      </c>
      <c r="O106" s="4" t="s">
        <v>55</v>
      </c>
    </row>
    <row r="107" ht="15.75" customHeight="1">
      <c r="B107" s="4" t="s">
        <v>16</v>
      </c>
      <c r="C107" s="4" t="s">
        <v>66</v>
      </c>
      <c r="D107" s="4">
        <v>102856.0</v>
      </c>
      <c r="E107" s="4" t="s">
        <v>18</v>
      </c>
      <c r="F107" s="4" t="s">
        <v>19</v>
      </c>
      <c r="G107" s="5">
        <v>3.0</v>
      </c>
      <c r="H107" s="4" t="s">
        <v>35</v>
      </c>
      <c r="I107" s="4" t="s">
        <v>21</v>
      </c>
      <c r="J107" s="4" t="s">
        <v>22</v>
      </c>
      <c r="K107" s="4" t="s">
        <v>36</v>
      </c>
      <c r="L107" s="11">
        <v>375.0</v>
      </c>
      <c r="M107" s="7">
        <v>45217.0</v>
      </c>
      <c r="N107" s="4">
        <v>42.0</v>
      </c>
      <c r="O107" s="4" t="s">
        <v>55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:$O$10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44"/>
    <col customWidth="1" min="2" max="2" width="14.0"/>
    <col customWidth="1" min="3" max="3" width="15.44"/>
    <col customWidth="1" min="4" max="4" width="9.11"/>
    <col customWidth="1" min="5" max="5" width="7.78"/>
    <col customWidth="1" min="6" max="6" width="11.11"/>
    <col customWidth="1" min="7" max="7" width="9.78"/>
    <col customWidth="1" min="8" max="8" width="6.78"/>
    <col customWidth="1" min="9" max="9" width="10.78"/>
    <col customWidth="1" min="10" max="11" width="7.78"/>
    <col customWidth="1" min="12" max="12" width="10.78"/>
    <col customWidth="1" min="13" max="13" width="11.11"/>
    <col customWidth="1" min="14" max="14" width="7.78"/>
    <col customWidth="1" min="15" max="34" width="10.78"/>
  </cols>
  <sheetData>
    <row r="1" ht="15.75" customHeight="1"/>
    <row r="2" ht="15.75" customHeight="1">
      <c r="B2" s="1" t="s">
        <v>76</v>
      </c>
    </row>
    <row r="3" ht="15.75" customHeight="1">
      <c r="A3" s="5"/>
    </row>
    <row r="4" ht="15.75" customHeight="1"/>
    <row r="5" ht="15.75" customHeight="1">
      <c r="A5" s="5"/>
    </row>
    <row r="6" ht="15.75" customHeight="1">
      <c r="A6" s="13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5.75" customHeight="1">
      <c r="A7" s="1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5.75" customHeight="1">
      <c r="A8" s="1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5.75" customHeight="1">
      <c r="A9" s="1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5.75" customHeight="1">
      <c r="A10" s="1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5.75" customHeight="1">
      <c r="A11" s="1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5.75" customHeight="1">
      <c r="A12" s="13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5.75" customHeight="1">
      <c r="A13" s="13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5.75" customHeight="1">
      <c r="A14" s="13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5.75" customHeight="1">
      <c r="A15" s="13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5.75" customHeight="1"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5.75" customHeight="1"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5.75" customHeight="1">
      <c r="B18" s="15" t="s">
        <v>81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5.75" customHeight="1">
      <c r="A19" s="13"/>
      <c r="B19" s="16" t="s">
        <v>10</v>
      </c>
      <c r="C19" s="17" t="s">
        <v>82</v>
      </c>
      <c r="D19" s="17" t="s">
        <v>14</v>
      </c>
      <c r="E19" s="17" t="s">
        <v>83</v>
      </c>
      <c r="F19" s="17" t="s">
        <v>84</v>
      </c>
    </row>
    <row r="20" ht="15.75" customHeight="1">
      <c r="A20" s="13"/>
      <c r="B20" s="13" t="s">
        <v>36</v>
      </c>
      <c r="C20" s="18">
        <v>403500.0</v>
      </c>
      <c r="D20" s="8">
        <f>D6+G6</f>
        <v>131000</v>
      </c>
      <c r="E20" s="10">
        <f t="shared" ref="E20:E24" si="1">D20/C20</f>
        <v>0.3246592317</v>
      </c>
      <c r="F20" s="19">
        <f t="shared" ref="F20:F33" si="2">D20/D$34</f>
        <v>0.4590451161</v>
      </c>
      <c r="G20" s="8"/>
      <c r="H20" s="8"/>
      <c r="I20" s="8"/>
      <c r="J20" s="8"/>
      <c r="K20" s="8"/>
      <c r="L20" s="8"/>
    </row>
    <row r="21" ht="15.75" customHeight="1">
      <c r="A21" s="13"/>
      <c r="B21" s="13" t="s">
        <v>28</v>
      </c>
      <c r="C21" s="8">
        <v>532125.0</v>
      </c>
      <c r="D21" s="8">
        <f t="shared" ref="D21:D24" si="3">D9+G9</f>
        <v>127625</v>
      </c>
      <c r="E21" s="10">
        <f t="shared" si="1"/>
        <v>0.2398402631</v>
      </c>
      <c r="F21" s="19">
        <f t="shared" si="2"/>
        <v>0.4472185721</v>
      </c>
      <c r="G21" s="8"/>
      <c r="H21" s="8"/>
      <c r="I21" s="8"/>
      <c r="J21" s="8"/>
      <c r="K21" s="8"/>
      <c r="L21" s="8"/>
    </row>
    <row r="22" ht="15.75" customHeight="1">
      <c r="A22" s="13"/>
      <c r="B22" s="13" t="s">
        <v>68</v>
      </c>
      <c r="C22" s="8">
        <v>14875.0</v>
      </c>
      <c r="D22" s="8">
        <f t="shared" si="3"/>
        <v>5500</v>
      </c>
      <c r="E22" s="10">
        <f t="shared" si="1"/>
        <v>0.3697478992</v>
      </c>
      <c r="F22" s="19">
        <f t="shared" si="2"/>
        <v>0.01927288655</v>
      </c>
      <c r="G22" s="8"/>
      <c r="H22" s="8"/>
      <c r="I22" s="8"/>
      <c r="J22" s="8"/>
      <c r="K22" s="8"/>
      <c r="L22" s="8"/>
    </row>
    <row r="23" ht="15.75" customHeight="1">
      <c r="A23" s="13"/>
      <c r="B23" s="13" t="s">
        <v>63</v>
      </c>
      <c r="C23" s="8">
        <v>17375.0</v>
      </c>
      <c r="D23" s="8">
        <f t="shared" si="3"/>
        <v>7000</v>
      </c>
      <c r="E23" s="10">
        <f t="shared" si="1"/>
        <v>0.4028776978</v>
      </c>
      <c r="F23" s="19">
        <f t="shared" si="2"/>
        <v>0.02452912834</v>
      </c>
      <c r="G23" s="8"/>
      <c r="H23" s="8"/>
      <c r="I23" s="8"/>
      <c r="J23" s="8"/>
      <c r="K23" s="8"/>
      <c r="L23" s="8"/>
    </row>
    <row r="24" ht="15.75" customHeight="1">
      <c r="A24" s="13"/>
      <c r="B24" s="13" t="s">
        <v>23</v>
      </c>
      <c r="C24" s="8">
        <v>205750.0</v>
      </c>
      <c r="D24" s="8">
        <f t="shared" si="3"/>
        <v>2500</v>
      </c>
      <c r="E24" s="10">
        <f t="shared" si="1"/>
        <v>0.01215066829</v>
      </c>
      <c r="F24" s="19">
        <f t="shared" si="2"/>
        <v>0.008760402979</v>
      </c>
      <c r="G24" s="8"/>
      <c r="H24" s="8"/>
      <c r="I24" s="8"/>
      <c r="J24" s="8"/>
      <c r="K24" s="8"/>
      <c r="L24" s="8"/>
    </row>
    <row r="25" ht="15.75" customHeight="1">
      <c r="A25" s="13"/>
      <c r="B25" s="13" t="s">
        <v>85</v>
      </c>
      <c r="C25" s="8">
        <v>0.0</v>
      </c>
      <c r="D25" s="8">
        <v>0.0</v>
      </c>
      <c r="E25" s="10">
        <v>0.0</v>
      </c>
      <c r="F25" s="19">
        <f t="shared" si="2"/>
        <v>0</v>
      </c>
      <c r="G25" s="8"/>
      <c r="H25" s="8"/>
      <c r="I25" s="8"/>
      <c r="J25" s="8"/>
      <c r="K25" s="8"/>
      <c r="L25" s="8"/>
    </row>
    <row r="26" ht="15.75" customHeight="1">
      <c r="A26" s="13"/>
      <c r="B26" s="13" t="s">
        <v>86</v>
      </c>
      <c r="C26" s="8">
        <v>0.0</v>
      </c>
      <c r="D26" s="8">
        <v>0.0</v>
      </c>
      <c r="E26" s="10">
        <v>0.0</v>
      </c>
      <c r="F26" s="19">
        <f t="shared" si="2"/>
        <v>0</v>
      </c>
      <c r="G26" s="8"/>
      <c r="H26" s="8"/>
      <c r="I26" s="8"/>
      <c r="J26" s="8"/>
      <c r="K26" s="8"/>
      <c r="L26" s="8"/>
    </row>
    <row r="27" ht="15.75" customHeight="1">
      <c r="A27" s="13"/>
      <c r="B27" s="13" t="s">
        <v>61</v>
      </c>
      <c r="C27" s="8">
        <v>6250.0</v>
      </c>
      <c r="D27" s="8">
        <f t="shared" ref="D27:D28" si="4">D13+G13</f>
        <v>3750</v>
      </c>
      <c r="E27" s="10">
        <f t="shared" ref="E27:E29" si="5">D27/C27</f>
        <v>0.6</v>
      </c>
      <c r="F27" s="19">
        <f t="shared" si="2"/>
        <v>0.01314060447</v>
      </c>
      <c r="G27" s="8"/>
      <c r="H27" s="8"/>
      <c r="I27" s="8"/>
      <c r="J27" s="8"/>
      <c r="K27" s="8"/>
      <c r="L27" s="8"/>
    </row>
    <row r="28" ht="15.75" customHeight="1">
      <c r="A28" s="13"/>
      <c r="B28" s="13" t="s">
        <v>50</v>
      </c>
      <c r="C28" s="8">
        <v>18750.0</v>
      </c>
      <c r="D28" s="20">
        <f t="shared" si="4"/>
        <v>0</v>
      </c>
      <c r="E28" s="10">
        <f t="shared" si="5"/>
        <v>0</v>
      </c>
      <c r="F28" s="19">
        <f t="shared" si="2"/>
        <v>0</v>
      </c>
      <c r="G28" s="8"/>
      <c r="H28" s="8"/>
      <c r="I28" s="8"/>
      <c r="J28" s="8"/>
      <c r="K28" s="8"/>
      <c r="L28" s="8"/>
    </row>
    <row r="29" ht="15.75" customHeight="1">
      <c r="A29" s="13"/>
      <c r="B29" s="13" t="s">
        <v>60</v>
      </c>
      <c r="C29" s="8">
        <v>11000.0</v>
      </c>
      <c r="D29" s="8">
        <f>D7+G7</f>
        <v>4750</v>
      </c>
      <c r="E29" s="10">
        <f t="shared" si="5"/>
        <v>0.4318181818</v>
      </c>
      <c r="F29" s="19">
        <f t="shared" si="2"/>
        <v>0.01664476566</v>
      </c>
      <c r="G29" s="8"/>
      <c r="H29" s="8"/>
      <c r="I29" s="8"/>
      <c r="J29" s="8"/>
      <c r="K29" s="8"/>
      <c r="L29" s="8"/>
    </row>
    <row r="30" ht="15.75" customHeight="1">
      <c r="A30" s="13"/>
      <c r="B30" s="13" t="s">
        <v>87</v>
      </c>
      <c r="C30" s="8">
        <v>0.0</v>
      </c>
      <c r="D30" s="8">
        <v>0.0</v>
      </c>
      <c r="E30" s="10">
        <v>0.0</v>
      </c>
      <c r="F30" s="19">
        <f t="shared" si="2"/>
        <v>0</v>
      </c>
      <c r="G30" s="8"/>
      <c r="H30" s="8"/>
      <c r="I30" s="8"/>
      <c r="J30" s="8"/>
      <c r="K30" s="8"/>
      <c r="L30" s="8"/>
    </row>
    <row r="31" ht="15.75" customHeight="1">
      <c r="A31" s="13"/>
      <c r="B31" s="13" t="s">
        <v>42</v>
      </c>
      <c r="C31" s="8">
        <v>52500.0</v>
      </c>
      <c r="D31" s="8">
        <f>D8+G8</f>
        <v>3250</v>
      </c>
      <c r="E31" s="10">
        <f>D31/C31</f>
        <v>0.0619047619</v>
      </c>
      <c r="F31" s="19">
        <f t="shared" si="2"/>
        <v>0.01138852387</v>
      </c>
      <c r="G31" s="8"/>
      <c r="H31" s="8"/>
      <c r="I31" s="8"/>
      <c r="J31" s="8"/>
      <c r="K31" s="8"/>
      <c r="L31" s="8"/>
    </row>
    <row r="32" ht="15.75" customHeight="1">
      <c r="A32" s="13"/>
      <c r="B32" s="13" t="s">
        <v>88</v>
      </c>
      <c r="C32" s="8">
        <v>0.0</v>
      </c>
      <c r="D32" s="8">
        <v>0.0</v>
      </c>
      <c r="E32" s="10">
        <v>0.0</v>
      </c>
      <c r="F32" s="19">
        <f t="shared" si="2"/>
        <v>0</v>
      </c>
    </row>
    <row r="33" ht="15.75" customHeight="1">
      <c r="A33" s="13"/>
      <c r="B33" s="13" t="s">
        <v>89</v>
      </c>
      <c r="C33" s="8">
        <v>10250.0</v>
      </c>
      <c r="D33" s="8">
        <v>0.0</v>
      </c>
      <c r="E33" s="10">
        <f t="shared" ref="E33:E34" si="7">D33/C33</f>
        <v>0</v>
      </c>
      <c r="F33" s="19">
        <f t="shared" si="2"/>
        <v>0</v>
      </c>
    </row>
    <row r="34" ht="15.75" customHeight="1">
      <c r="A34" s="13"/>
      <c r="B34" s="21" t="s">
        <v>90</v>
      </c>
      <c r="C34" s="14">
        <f t="shared" ref="C34:D34" si="6">SUM(C20:C33)</f>
        <v>1272375</v>
      </c>
      <c r="D34" s="14">
        <f t="shared" si="6"/>
        <v>285375</v>
      </c>
      <c r="E34" s="22">
        <f t="shared" si="7"/>
        <v>0.2242852933</v>
      </c>
      <c r="F34" s="23"/>
    </row>
    <row r="35" ht="15.75" customHeight="1">
      <c r="A35" s="13"/>
      <c r="B35" s="13"/>
      <c r="C35" s="8"/>
      <c r="D35" s="8"/>
      <c r="E35" s="1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2"/>
</worksheet>
</file>