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Module 5 - Continuous Probability Distributions\Week 5 files\"/>
    </mc:Choice>
  </mc:AlternateContent>
  <xr:revisionPtr revIDLastSave="0" documentId="8_{D68CEB51-49D0-4F45-B9F8-3A0D5D371305}" xr6:coauthVersionLast="47" xr6:coauthVersionMax="47" xr10:uidLastSave="{00000000-0000-0000-0000-000000000000}"/>
  <bookViews>
    <workbookView xWindow="-98" yWindow="-98" windowWidth="21795" windowHeight="13875" xr2:uid="{C62ACC5C-A11A-4BA0-92B1-33F6400DB0FC}"/>
  </bookViews>
  <sheets>
    <sheet name="Summary" sheetId="1" r:id="rId1"/>
    <sheet name="Sample Set #1" sheetId="3" r:id="rId2"/>
    <sheet name="Sample Set #2" sheetId="2" r:id="rId3"/>
    <sheet name="Calculations" sheetId="4" r:id="rId4"/>
  </sheets>
  <definedNames>
    <definedName name="AD">Summary!$D$9</definedName>
    <definedName name="ADadj">Calculations!$M$2</definedName>
    <definedName name="data">Calculations!$C$2</definedName>
    <definedName name="expected">OFFSET(Calculations!$G$2,0,0,n,1)</definedName>
    <definedName name="n">Summary!$D$5</definedName>
    <definedName name="observed">OFFSET(Calculations!$J$2,0,0,n,1)</definedName>
    <definedName name="s">Summary!$D$7</definedName>
    <definedName name="xbar">Summary!$D$6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B2" i="4" l="1" a="1"/>
  <c r="B2" i="4" s="1"/>
  <c r="F2" i="4" s="1" a="1"/>
  <c r="F2" i="4" s="1"/>
  <c r="G2" i="4" s="1" a="1"/>
  <c r="G2" i="4" s="1"/>
  <c r="A2" i="4" a="1"/>
  <c r="A2" i="4" l="1"/>
  <c r="D6" i="1" s="1"/>
  <c r="D7" i="1" l="1"/>
  <c r="C2" i="4" l="1" a="1"/>
  <c r="C2" i="4" s="1"/>
  <c r="I2" i="4" a="1"/>
  <c r="I2" i="4" s="1"/>
  <c r="J2" i="4" s="1" a="1"/>
  <c r="J2" i="4" s="1"/>
  <c r="H2" i="4" a="1"/>
  <c r="H2" i="4" s="1"/>
  <c r="D2" i="4" l="1" a="1"/>
  <c r="D2" i="4" s="1"/>
  <c r="E2" i="4" s="1" a="1"/>
  <c r="E2" i="4" s="1"/>
  <c r="D9" i="1" l="1"/>
  <c r="M2" i="4" s="1"/>
  <c r="D11" i="1" l="1"/>
  <c r="C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<sst xmlns="http://schemas.openxmlformats.org/spreadsheetml/2006/main" count="28" uniqueCount="27">
  <si>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data</t>
  </si>
  <si>
    <t>i</t>
  </si>
  <si>
    <t>n</t>
  </si>
  <si>
    <t>sorted data</t>
  </si>
  <si>
    <t>ave</t>
  </si>
  <si>
    <t>stdev</t>
  </si>
  <si>
    <t>F(xi)</t>
  </si>
  <si>
    <t>AD</t>
  </si>
  <si>
    <t>AD*</t>
  </si>
  <si>
    <t>Test based on this procedure:</t>
  </si>
  <si>
    <t>https://www.spcforexcel.com/knowledge/basic-statistics/anderson-darling-test-for-normality/</t>
  </si>
  <si>
    <t>P-value</t>
  </si>
  <si>
    <t>Expected cumulative probability</t>
  </si>
  <si>
    <t>Expected</t>
  </si>
  <si>
    <t>Expected z-value</t>
  </si>
  <si>
    <t>Observed z-value</t>
  </si>
  <si>
    <t>Conclusion:</t>
  </si>
  <si>
    <t>Example of normally distributed data</t>
  </si>
  <si>
    <t>(Copy/paste onto the "Summary" tab)</t>
  </si>
  <si>
    <t>INSTRUCTIONS:</t>
  </si>
  <si>
    <t>4. Do not change anything else in this workbook!</t>
  </si>
  <si>
    <t>3. The values for the AD statistic and P-value will be displayed</t>
  </si>
  <si>
    <t>Example of data that is not normally distributed</t>
  </si>
  <si>
    <t>1. Clear the cells in A5 and down.</t>
  </si>
  <si>
    <t>2. Copy/paste your data ONLY into cells A5 and down</t>
  </si>
  <si>
    <t>Statistics and Data Analysis with Excel</t>
  </si>
  <si>
    <t>Charlie Nuttelman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</si>
</sst>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wrapText="1"/>
    </xf>
    <xf numFmtId="0" fontId="0" fillId="2" borderId="1" xfId="0" applyFill="1" applyBorder="1"/>
    <xf numFmtId="164" fontId="0" fillId="2" borderId="2" xfId="0" applyNumberFormat="1" applyFill="1" applyBorder="1"/>
    <xf numFmtId="0" fontId="2" fillId="0" borderId="0" xfId="0" applyFont="1" applyAlignment="1">
      <alignment horizontal="center" wrapText="1"/>
    </xf>
    <xf numFmtId="0" fontId="1" fillId="0" borderId="0" xfId="0" applyFont="1"/>
    <xf numFmtId="165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66" fontId="0" fillId="2" borderId="2" xfId="0" applyNumberForma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[0]!observed</c:f>
              <c:numCache>
                <c:formatCode>General</c:formatCode>
                <c:ptCount val="10"/>
                <c:pt idx="0">
                  <c:v>-1.9081771192887853</c:v>
                </c:pt>
                <c:pt idx="1">
                  <c:v>-0.74563223568847481</c:v>
                </c:pt>
                <c:pt idx="2">
                  <c:v>-0.70554448108156775</c:v>
                </c:pt>
                <c:pt idx="3">
                  <c:v>-0.50510570804703137</c:v>
                </c:pt>
                <c:pt idx="4">
                  <c:v>5.6122856449670515E-2</c:v>
                </c:pt>
                <c:pt idx="5">
                  <c:v>0.21647387487729955</c:v>
                </c:pt>
                <c:pt idx="6">
                  <c:v>0.45700040251874297</c:v>
                </c:pt>
                <c:pt idx="7">
                  <c:v>0.49708815712565046</c:v>
                </c:pt>
                <c:pt idx="8">
                  <c:v>1.1384922308361671</c:v>
                </c:pt>
                <c:pt idx="9">
                  <c:v>1.4992820222983325</c:v>
                </c:pt>
              </c:numCache>
            </c:numRef>
          </c:xVal>
          <c:yVal>
            <c:numRef>
              <c:f>[0]!expected</c:f>
              <c:numCache>
                <c:formatCode>General</c:formatCode>
                <c:ptCount val="10"/>
                <c:pt idx="0">
                  <c:v>-1.54663527139923</c:v>
                </c:pt>
                <c:pt idx="1">
                  <c:v>-1.0004905456193149</c:v>
                </c:pt>
                <c:pt idx="2">
                  <c:v>-0.65542350523442661</c:v>
                </c:pt>
                <c:pt idx="3">
                  <c:v>-0.37546177023551847</c:v>
                </c:pt>
                <c:pt idx="4">
                  <c:v>-0.12258084388880242</c:v>
                </c:pt>
                <c:pt idx="5">
                  <c:v>0.12258084388880255</c:v>
                </c:pt>
                <c:pt idx="6">
                  <c:v>0.37546177023551847</c:v>
                </c:pt>
                <c:pt idx="7">
                  <c:v>0.65542350523442661</c:v>
                </c:pt>
                <c:pt idx="8">
                  <c:v>1.0004905456193149</c:v>
                </c:pt>
                <c:pt idx="9">
                  <c:v>1.5466352713992295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57-480A-A5CE-CD6312AA4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126175"/>
        <c:axId val="1069117647"/>
      </c:scatterChart>
      <c:valAx>
        <c:axId val="833126175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Observed z-values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117647"/>
        <c:crossesAt val="-3"/>
        <c:crossBetween val="midCat"/>
      </c:valAx>
      <c:valAx>
        <c:axId val="1069117647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z-values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126175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357189</xdr:colOff>
      <xdr:row>4</xdr:row>
      <xdr:rowOff>114300</xdr:rowOff>
    </xdr:from>
    <xdr:to>
      <xdr:col>14</xdr:col>
      <xdr:colOff>395289</xdr:colOff>
      <xdr:row>19</xdr:row>
      <xdr:rowOff>123825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ABC85D76-3907-E64D-79C3-B2F469F3894B}"/>
            </a:ext>
          </a:extLst>
        </xdr:cNvPr>
        <xdr:cNvGrpSpPr/>
      </xdr:nvGrpSpPr>
      <xdr:grpSpPr>
        <a:xfrm>
          <a:off x="4995864" y="838200"/>
          <a:ext cx="4572000" cy="2752725"/>
          <a:chOff x="3400426" y="414338"/>
          <a:chExt cx="4572000" cy="2743200"/>
        </a:xfrm>
      </xdr:grpSpPr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521F7784-3AB8-4119-9BE0-D4B301CD091F}"/>
              </a:ext>
            </a:extLst>
          </xdr:cNvPr>
          <xdr:cNvGraphicFramePr>
            <a:graphicFrameLocks/>
          </xdr:cNvGraphicFramePr>
        </xdr:nvGraphicFramePr>
        <xdr:xfrm>
          <a:off x="3400426" y="414338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A305C9A1-5077-D6B8-9CC0-10ACABF2600B}"/>
              </a:ext>
            </a:extLst>
          </xdr:cNvPr>
          <xdr:cNvCxnSpPr/>
        </xdr:nvCxnSpPr>
        <xdr:spPr>
          <a:xfrm flipV="1">
            <a:off x="3948113" y="547688"/>
            <a:ext cx="3857625" cy="2043112"/>
          </a:xfrm>
          <a:prstGeom prst="line">
            <a:avLst/>
          </a:prstGeom>
          <a:ln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75E0-DA3A-4782-BDBA-B862925741B1}">
  <sheetPr codeName="Sheet1"/>
  <dimension ref="A1:F24"/>
  <sheetViews>
    <sheetView tabSelected="1" workbookViewId="0">
      <selection activeCell="B24" sqref="B24"/>
    </sheetView>
  </sheetViews>
  <sheetFormatPr defaultRowHeight="14.25" x14ac:dyDescent="0.45"/>
  <cols>
    <col min="6" max="6" width="10.53125" customWidth="1"/>
  </cols>
  <sheetData>
    <row r="1" spans="1:6" x14ac:dyDescent="0.45">
      <c r="A1" s="16" t="s">
        <v>25</v>
      </c>
    </row>
    <row r="2" spans="1:6" x14ac:dyDescent="0.45">
      <c r="A2" t="s">
        <v>26</v>
      </c>
    </row>
    <row r="4" spans="1:6" x14ac:dyDescent="0.45">
      <c r="A4" t="s">
        <v>0</v>
      </c>
    </row>
    <row r="5" spans="1:6" x14ac:dyDescent="0.45">
      <c r="A5">
        <v>140</v>
      </c>
      <c r="C5" t="s">
        <v>2</v>
      </c>
      <c r="D5">
        <f>IF(COUNT(A:A)=0,1,COUNT(A:A))</f>
        <v>10</v>
      </c>
    </row>
    <row r="6" spans="1:6" x14ac:dyDescent="0.45">
      <c r="A6">
        <v>164</v>
      </c>
      <c r="C6" t="s">
        <v>4</v>
      </c>
      <c r="D6">
        <f ca="1">AVERAGE(_xlfn.ANCHORARRAY(Calculations!A2))</f>
        <v>152.6</v>
      </c>
    </row>
    <row r="7" spans="1:6" x14ac:dyDescent="0.45">
      <c r="A7">
        <v>165</v>
      </c>
      <c r="C7" t="s">
        <v>5</v>
      </c>
      <c r="D7" s="8">
        <f ca="1">_xlfn.STDEV.S(_xlfn.ANCHORARRAY(Calculations!A2))</f>
        <v>24.945273433391463</v>
      </c>
    </row>
    <row r="8" spans="1:6" ht="14.65" thickBot="1" x14ac:dyDescent="0.5">
      <c r="A8">
        <v>181</v>
      </c>
    </row>
    <row r="9" spans="1:6" ht="14.65" thickBot="1" x14ac:dyDescent="0.5">
      <c r="A9">
        <v>135</v>
      </c>
      <c r="C9" s="2" t="s">
        <v>7</v>
      </c>
      <c r="D9" s="3">
        <f ca="1">-n-1/n*SUM(_xlfn.ANCHORARRAY(Calculations!E2))</f>
        <v>0.19373286958246894</v>
      </c>
    </row>
    <row r="10" spans="1:6" ht="14.65" thickBot="1" x14ac:dyDescent="0.5">
      <c r="A10">
        <v>158</v>
      </c>
    </row>
    <row r="11" spans="1:6" ht="14.65" thickBot="1" x14ac:dyDescent="0.5">
      <c r="A11">
        <v>105</v>
      </c>
      <c r="C11" s="2" t="s">
        <v>11</v>
      </c>
      <c r="D11" s="9">
        <f ca="1">IF(ADadj&gt;=0.6,EXP(1.2937-5.709*ADadj+0.0186*ADadj^2),IF(ADadj&gt;0.34,EXP(0.9177-4.279*ADadj-1.38*ADadj^2),IF(ADadj&gt;=0.2,1-EXP(-8.318+42.796*ADadj-59.938*ADadj^2),1-EXP(-13.436+101.14*ADadj-223.73*ADadj^2))))</f>
        <v>0.85460715406351873</v>
      </c>
    </row>
    <row r="12" spans="1:6" ht="14.65" thickBot="1" x14ac:dyDescent="0.5">
      <c r="A12">
        <v>134</v>
      </c>
    </row>
    <row r="13" spans="1:6" x14ac:dyDescent="0.45">
      <c r="A13">
        <v>190</v>
      </c>
      <c r="C13" s="10" t="s">
        <v>16</v>
      </c>
      <c r="D13" s="11"/>
      <c r="E13" s="11"/>
      <c r="F13" s="12"/>
    </row>
    <row r="14" spans="1:6" ht="14.65" thickBot="1" x14ac:dyDescent="0.5">
      <c r="A14">
        <v>154</v>
      </c>
      <c r="C14" s="13" t="str">
        <f ca="1">IF(D11&lt;0.05,"The data do not follow the normal distribution","The data follow the normal distribution")</f>
        <v>The data follow the normal distribution</v>
      </c>
      <c r="D14" s="14"/>
      <c r="E14" s="14"/>
      <c r="F14" s="15"/>
    </row>
    <row r="15" spans="1:6" x14ac:dyDescent="0.45">
      <c r="A15" s="7"/>
    </row>
    <row r="16" spans="1:6" x14ac:dyDescent="0.45">
      <c r="A16" s="7"/>
    </row>
    <row r="17" spans="1:3" x14ac:dyDescent="0.45">
      <c r="A17" s="7"/>
      <c r="C17" t="s">
        <v>19</v>
      </c>
    </row>
    <row r="18" spans="1:3" x14ac:dyDescent="0.45">
      <c r="A18" s="7"/>
      <c r="C18" t="s">
        <v>23</v>
      </c>
    </row>
    <row r="19" spans="1:3" x14ac:dyDescent="0.45">
      <c r="A19" s="7"/>
      <c r="C19" t="s">
        <v>24</v>
      </c>
    </row>
    <row r="20" spans="1:3" x14ac:dyDescent="0.45">
      <c r="A20" s="7"/>
      <c r="C20" t="s">
        <v>21</v>
      </c>
    </row>
    <row r="21" spans="1:3" x14ac:dyDescent="0.45">
      <c r="A21" s="7"/>
      <c r="C21" t="s">
        <v>20</v>
      </c>
    </row>
    <row r="22" spans="1:3" x14ac:dyDescent="0.45">
      <c r="A22" s="7"/>
    </row>
    <row r="23" spans="1:3" x14ac:dyDescent="0.45">
      <c r="A23" s="7"/>
    </row>
    <row r="24" spans="1:3" x14ac:dyDescent="0.45">
      <c r="A24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651C-6F87-4668-961A-034C57D9AE5F}">
  <sheetPr codeName="Sheet2"/>
  <dimension ref="A1:A13"/>
  <sheetViews>
    <sheetView workbookViewId="0">
      <selection activeCell="A2" sqref="A2:A11"/>
    </sheetView>
  </sheetViews>
  <sheetFormatPr defaultRowHeight="14.25" x14ac:dyDescent="0.45"/>
  <sheetData>
    <row r="1" spans="1:1" x14ac:dyDescent="0.45">
      <c r="A1" t="s">
        <v>17</v>
      </c>
    </row>
    <row r="2" spans="1:1" x14ac:dyDescent="0.45">
      <c r="A2">
        <v>140</v>
      </c>
    </row>
    <row r="3" spans="1:1" x14ac:dyDescent="0.45">
      <c r="A3">
        <v>164</v>
      </c>
    </row>
    <row r="4" spans="1:1" x14ac:dyDescent="0.45">
      <c r="A4">
        <v>165</v>
      </c>
    </row>
    <row r="5" spans="1:1" x14ac:dyDescent="0.45">
      <c r="A5">
        <v>181</v>
      </c>
    </row>
    <row r="6" spans="1:1" x14ac:dyDescent="0.45">
      <c r="A6">
        <v>135</v>
      </c>
    </row>
    <row r="7" spans="1:1" x14ac:dyDescent="0.45">
      <c r="A7">
        <v>158</v>
      </c>
    </row>
    <row r="8" spans="1:1" x14ac:dyDescent="0.45">
      <c r="A8">
        <v>105</v>
      </c>
    </row>
    <row r="9" spans="1:1" x14ac:dyDescent="0.45">
      <c r="A9">
        <v>134</v>
      </c>
    </row>
    <row r="10" spans="1:1" x14ac:dyDescent="0.45">
      <c r="A10">
        <v>190</v>
      </c>
    </row>
    <row r="11" spans="1:1" x14ac:dyDescent="0.45">
      <c r="A11">
        <v>154</v>
      </c>
    </row>
    <row r="13" spans="1:1" x14ac:dyDescent="0.45">
      <c r="A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9062-F971-4E5A-9AB2-B25356FCDF3C}">
  <sheetPr codeName="Sheet3"/>
  <dimension ref="A1:A23"/>
  <sheetViews>
    <sheetView workbookViewId="0">
      <selection activeCell="A2" sqref="A2:A21"/>
    </sheetView>
  </sheetViews>
  <sheetFormatPr defaultRowHeight="14.25" x14ac:dyDescent="0.45"/>
  <sheetData>
    <row r="1" spans="1:1" x14ac:dyDescent="0.45">
      <c r="A1" t="s">
        <v>22</v>
      </c>
    </row>
    <row r="2" spans="1:1" x14ac:dyDescent="0.45">
      <c r="A2" s="7">
        <v>0.76400000000000001</v>
      </c>
    </row>
    <row r="3" spans="1:1" x14ac:dyDescent="0.45">
      <c r="A3" s="7">
        <v>0.84199999999999997</v>
      </c>
    </row>
    <row r="4" spans="1:1" x14ac:dyDescent="0.45">
      <c r="A4" s="7">
        <v>2.5000000000000001E-2</v>
      </c>
    </row>
    <row r="5" spans="1:1" x14ac:dyDescent="0.45">
      <c r="A5" s="7">
        <v>0.751</v>
      </c>
    </row>
    <row r="6" spans="1:1" x14ac:dyDescent="0.45">
      <c r="A6" s="7">
        <v>0.86299999999999999</v>
      </c>
    </row>
    <row r="7" spans="1:1" x14ac:dyDescent="0.45">
      <c r="A7" s="7">
        <v>0.40899999999999997</v>
      </c>
    </row>
    <row r="8" spans="1:1" x14ac:dyDescent="0.45">
      <c r="A8" s="7">
        <v>0.59299999999999997</v>
      </c>
    </row>
    <row r="9" spans="1:1" x14ac:dyDescent="0.45">
      <c r="A9" s="7">
        <v>0.307</v>
      </c>
    </row>
    <row r="10" spans="1:1" x14ac:dyDescent="0.45">
      <c r="A10" s="7">
        <v>0.84199999999999997</v>
      </c>
    </row>
    <row r="11" spans="1:1" x14ac:dyDescent="0.45">
      <c r="A11" s="7">
        <v>0.26</v>
      </c>
    </row>
    <row r="12" spans="1:1" x14ac:dyDescent="0.45">
      <c r="A12" s="7">
        <v>0.46200000000000002</v>
      </c>
    </row>
    <row r="13" spans="1:1" x14ac:dyDescent="0.45">
      <c r="A13" s="7">
        <v>0.60699999999999998</v>
      </c>
    </row>
    <row r="14" spans="1:1" x14ac:dyDescent="0.45">
      <c r="A14" s="7">
        <v>0.68400000000000005</v>
      </c>
    </row>
    <row r="15" spans="1:1" x14ac:dyDescent="0.45">
      <c r="A15" s="7">
        <v>0.82399999999999995</v>
      </c>
    </row>
    <row r="16" spans="1:1" x14ac:dyDescent="0.45">
      <c r="A16" s="7">
        <v>0.78400000000000003</v>
      </c>
    </row>
    <row r="17" spans="1:1" x14ac:dyDescent="0.45">
      <c r="A17" s="7">
        <v>0.77600000000000002</v>
      </c>
    </row>
    <row r="18" spans="1:1" x14ac:dyDescent="0.45">
      <c r="A18" s="7">
        <v>0.36799999999999999</v>
      </c>
    </row>
    <row r="19" spans="1:1" x14ac:dyDescent="0.45">
      <c r="A19" s="7">
        <v>0.20799999999999999</v>
      </c>
    </row>
    <row r="20" spans="1:1" x14ac:dyDescent="0.45">
      <c r="A20" s="7">
        <v>0.84299999999999997</v>
      </c>
    </row>
    <row r="21" spans="1:1" x14ac:dyDescent="0.45">
      <c r="A21" s="7">
        <v>0.60799999999999998</v>
      </c>
    </row>
    <row r="23" spans="1:1" x14ac:dyDescent="0.45">
      <c r="A2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1D41-8F0D-4AB3-A929-DC2B396E53C5}">
  <sheetPr codeName="Sheet4"/>
  <dimension ref="A1:M11"/>
  <sheetViews>
    <sheetView workbookViewId="0">
      <selection activeCell="M2" sqref="M2"/>
    </sheetView>
  </sheetViews>
  <sheetFormatPr defaultRowHeight="14.25" x14ac:dyDescent="0.45"/>
  <sheetData>
    <row r="1" spans="1:13" ht="71.25" x14ac:dyDescent="0.45">
      <c r="A1" s="1" t="s">
        <v>3</v>
      </c>
      <c r="B1" t="s">
        <v>1</v>
      </c>
      <c r="C1" t="s">
        <v>6</v>
      </c>
      <c r="F1" s="4" t="s">
        <v>12</v>
      </c>
      <c r="G1" s="4" t="s">
        <v>14</v>
      </c>
      <c r="H1" s="4" t="s">
        <v>13</v>
      </c>
      <c r="J1" s="4" t="s">
        <v>15</v>
      </c>
    </row>
    <row r="2" spans="1:13" x14ac:dyDescent="0.45">
      <c r="A2" cm="1">
        <f t="array" aca="1" ref="A2:A11" ca="1">_xlfn._xlws.SORT(OFFSET(Summary!$A$5,0,0,n,1))</f>
        <v>105</v>
      </c>
      <c r="B2" cm="1">
        <f t="array" ref="B2:B11">_xlfn.SEQUENCE(n)</f>
        <v>1</v>
      </c>
      <c r="C2" cm="1">
        <f t="array" aca="1" ref="C2:C11" ca="1">_xlfn.NORM.DIST(_xlfn.ANCHORARRAY(A2),xbar,s,TRUE)</f>
        <v>2.8184163928207041E-2</v>
      </c>
      <c r="D2" cm="1">
        <f t="array" aca="1" ref="D2:D11" ca="1">_xlfn._xlws.SORT(_xlfn.ANCHORARRAY(C2),1,-1)</f>
        <v>0.93309975790153377</v>
      </c>
      <c r="E2" cm="1">
        <f t="array" aca="1" ref="E2:E11" ca="1">(2*_xlfn.ANCHORARRAY(B2)-1)*(LN(_xlfn.ANCHORARRAY(C2))+LN(1-_xlfn.ANCHORARRAY(D2)))</f>
        <v>-6.2735477146464156</v>
      </c>
      <c r="F2" s="5" cm="1">
        <f t="array" ref="F2:F11">IF(n&gt;10,(_xlfn.ANCHORARRAY(B2)-0.5)/n,(_xlfn.ANCHORARRAY(B2)-3/8)/(n+1-2*3/8))</f>
        <v>6.097560975609756E-2</v>
      </c>
      <c r="G2" s="5" cm="1">
        <f t="array" ref="G2:G11">_xlfn.NORM.S.INV(_xlfn.ANCHORARRAY(F2))</f>
        <v>-1.54663527139923</v>
      </c>
      <c r="H2" s="6" cm="1">
        <f t="array" aca="1" ref="H2:H11" ca="1">_xlfn.NORM.INV(_xlfn.ANCHORARRAY(F2),xbar,s)</f>
        <v>114.01876025321859</v>
      </c>
      <c r="I2" cm="1">
        <f t="array" aca="1" ref="I2:I11" ca="1">_xlfn.NORM.DIST(_xlfn.ANCHORARRAY(A2),xbar,s,TRUE)</f>
        <v>2.8184163928207041E-2</v>
      </c>
      <c r="J2" cm="1">
        <f t="array" aca="1" ref="J2:J11" ca="1">_xlfn.NORM.S.INV(_xlfn.ANCHORARRAY(I2))</f>
        <v>-1.9081771192887853</v>
      </c>
      <c r="L2" t="s">
        <v>8</v>
      </c>
      <c r="M2">
        <f ca="1">AD*(1+0.75/n+2.25/n^2)</f>
        <v>0.21262182436675964</v>
      </c>
    </row>
    <row r="3" spans="1:13" x14ac:dyDescent="0.45">
      <c r="A3">
        <f ca="1"/>
        <v>134</v>
      </c>
      <c r="B3">
        <v>2</v>
      </c>
      <c r="C3">
        <f ca="1"/>
        <v>0.22794480220866986</v>
      </c>
      <c r="D3">
        <f ca="1"/>
        <v>0.87254249940988315</v>
      </c>
      <c r="E3">
        <f ca="1"/>
        <v>-10.615872220705661</v>
      </c>
      <c r="F3" s="5">
        <v>0.15853658536585366</v>
      </c>
      <c r="G3" s="5">
        <v>-1.0004905456193149</v>
      </c>
      <c r="H3" s="6">
        <f ca="1"/>
        <v>127.64248977200316</v>
      </c>
      <c r="I3">
        <f ca="1"/>
        <v>0.22794480220866986</v>
      </c>
      <c r="J3">
        <f ca="1"/>
        <v>-0.74563223568847481</v>
      </c>
    </row>
    <row r="4" spans="1:13" x14ac:dyDescent="0.45">
      <c r="A4">
        <f ca="1"/>
        <v>135</v>
      </c>
      <c r="B4">
        <v>3</v>
      </c>
      <c r="C4">
        <f ca="1"/>
        <v>0.24023573037804991</v>
      </c>
      <c r="D4">
        <f ca="1"/>
        <v>0.69043655717351737</v>
      </c>
      <c r="E4">
        <f ca="1"/>
        <v>-12.993634253741845</v>
      </c>
      <c r="F4" s="5">
        <v>0.25609756097560976</v>
      </c>
      <c r="G4" s="5">
        <v>-0.65542350523442661</v>
      </c>
      <c r="H4" s="6">
        <f ca="1"/>
        <v>136.25028144725533</v>
      </c>
      <c r="I4">
        <f ca="1"/>
        <v>0.24023573037804991</v>
      </c>
      <c r="J4">
        <f ca="1"/>
        <v>-0.70554448108156775</v>
      </c>
    </row>
    <row r="5" spans="1:13" x14ac:dyDescent="0.45">
      <c r="A5">
        <f ca="1"/>
        <v>140</v>
      </c>
      <c r="B5">
        <v>4</v>
      </c>
      <c r="C5">
        <f ca="1"/>
        <v>0.30674229622982219</v>
      </c>
      <c r="D5">
        <f ca="1"/>
        <v>0.67616462190736959</v>
      </c>
      <c r="E5">
        <f ca="1"/>
        <v>-16.164871061435811</v>
      </c>
      <c r="F5" s="5">
        <v>0.35365853658536583</v>
      </c>
      <c r="G5" s="5">
        <v>-0.37546177023551847</v>
      </c>
      <c r="H5" s="6">
        <f ca="1"/>
        <v>143.23400347768978</v>
      </c>
      <c r="I5">
        <f ca="1"/>
        <v>0.30674229622982219</v>
      </c>
      <c r="J5">
        <f ca="1"/>
        <v>-0.50510570804703137</v>
      </c>
    </row>
    <row r="6" spans="1:13" x14ac:dyDescent="0.45">
      <c r="A6">
        <f ca="1"/>
        <v>154</v>
      </c>
      <c r="B6">
        <v>5</v>
      </c>
      <c r="C6">
        <f ca="1"/>
        <v>0.52237803209074474</v>
      </c>
      <c r="D6">
        <f ca="1"/>
        <v>0.58569080639643478</v>
      </c>
      <c r="E6">
        <f ca="1"/>
        <v>-13.774558439259907</v>
      </c>
      <c r="F6" s="5">
        <v>0.45121951219512196</v>
      </c>
      <c r="G6" s="5">
        <v>-0.12258084388880242</v>
      </c>
      <c r="H6" s="6">
        <f ca="1"/>
        <v>149.54218733149796</v>
      </c>
      <c r="I6">
        <f ca="1"/>
        <v>0.52237803209074474</v>
      </c>
      <c r="J6">
        <f ca="1"/>
        <v>5.6122856449670515E-2</v>
      </c>
      <c r="L6" t="s">
        <v>9</v>
      </c>
    </row>
    <row r="7" spans="1:13" x14ac:dyDescent="0.45">
      <c r="A7">
        <f ca="1"/>
        <v>158</v>
      </c>
      <c r="B7">
        <v>6</v>
      </c>
      <c r="C7">
        <f ca="1"/>
        <v>0.58569080639643478</v>
      </c>
      <c r="D7">
        <f ca="1"/>
        <v>0.52237803209074474</v>
      </c>
      <c r="E7">
        <f ca="1"/>
        <v>-14.01288882719451</v>
      </c>
      <c r="F7" s="5">
        <v>0.54878048780487809</v>
      </c>
      <c r="G7" s="5">
        <v>0.12258084388880255</v>
      </c>
      <c r="H7" s="6">
        <f ca="1"/>
        <v>155.65781266850206</v>
      </c>
      <c r="I7">
        <f ca="1"/>
        <v>0.58569080639643478</v>
      </c>
      <c r="J7">
        <f ca="1"/>
        <v>0.21647387487729955</v>
      </c>
      <c r="L7" t="s">
        <v>10</v>
      </c>
    </row>
    <row r="8" spans="1:13" x14ac:dyDescent="0.45">
      <c r="A8">
        <f ca="1"/>
        <v>164</v>
      </c>
      <c r="B8">
        <v>7</v>
      </c>
      <c r="C8">
        <f ca="1"/>
        <v>0.67616462190736959</v>
      </c>
      <c r="D8">
        <f ca="1"/>
        <v>0.30674229622982219</v>
      </c>
      <c r="E8">
        <f ca="1"/>
        <v>-9.8497384837795767</v>
      </c>
      <c r="F8" s="5">
        <v>0.64634146341463417</v>
      </c>
      <c r="G8" s="5">
        <v>0.37546177023551847</v>
      </c>
      <c r="H8" s="6">
        <f ca="1"/>
        <v>161.96599652231021</v>
      </c>
      <c r="I8">
        <f ca="1"/>
        <v>0.67616462190736959</v>
      </c>
      <c r="J8">
        <f ca="1"/>
        <v>0.45700040251874297</v>
      </c>
    </row>
    <row r="9" spans="1:13" x14ac:dyDescent="0.45">
      <c r="A9">
        <f ca="1"/>
        <v>165</v>
      </c>
      <c r="B9">
        <v>8</v>
      </c>
      <c r="C9">
        <f ca="1"/>
        <v>0.69043655717351737</v>
      </c>
      <c r="D9">
        <f ca="1"/>
        <v>0.24023573037804991</v>
      </c>
      <c r="E9">
        <f ca="1"/>
        <v>-9.6776738289735089</v>
      </c>
      <c r="F9" s="5">
        <v>0.74390243902439024</v>
      </c>
      <c r="G9" s="5">
        <v>0.65542350523442661</v>
      </c>
      <c r="H9" s="6">
        <f ca="1"/>
        <v>168.94971855274466</v>
      </c>
      <c r="I9">
        <f ca="1"/>
        <v>0.69043655717351737</v>
      </c>
      <c r="J9">
        <f ca="1"/>
        <v>0.49708815712565046</v>
      </c>
    </row>
    <row r="10" spans="1:13" x14ac:dyDescent="0.45">
      <c r="A10">
        <f ca="1"/>
        <v>181</v>
      </c>
      <c r="B10">
        <v>9</v>
      </c>
      <c r="C10">
        <f ca="1"/>
        <v>0.87254249940988315</v>
      </c>
      <c r="D10">
        <f ca="1"/>
        <v>0.22794480220866986</v>
      </c>
      <c r="E10">
        <f ca="1"/>
        <v>-6.7157335151520341</v>
      </c>
      <c r="F10" s="5">
        <v>0.84146341463414631</v>
      </c>
      <c r="G10" s="5">
        <v>1.0004905456193149</v>
      </c>
      <c r="H10" s="6">
        <f ca="1"/>
        <v>177.55751022799683</v>
      </c>
      <c r="I10">
        <f ca="1"/>
        <v>0.87254249940988315</v>
      </c>
      <c r="J10">
        <f ca="1"/>
        <v>1.1384922308361671</v>
      </c>
    </row>
    <row r="11" spans="1:13" x14ac:dyDescent="0.45">
      <c r="A11">
        <f ca="1"/>
        <v>190</v>
      </c>
      <c r="B11">
        <v>10</v>
      </c>
      <c r="C11">
        <f ca="1"/>
        <v>0.93309975790153377</v>
      </c>
      <c r="D11">
        <f ca="1"/>
        <v>2.8184163928207041E-2</v>
      </c>
      <c r="E11">
        <f ca="1"/>
        <v>-1.858810350935395</v>
      </c>
      <c r="F11" s="5">
        <v>0.93902439024390238</v>
      </c>
      <c r="G11" s="5">
        <v>1.5466352713992295</v>
      </c>
      <c r="H11" s="6">
        <f ca="1"/>
        <v>191.18123974678139</v>
      </c>
      <c r="I11">
        <f ca="1"/>
        <v>0.93309975790153377</v>
      </c>
      <c r="J11">
        <f ca="1"/>
        <v>1.4992820222983325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Summary</vt:lpstr>
      <vt:lpstr>Sample Set #1</vt:lpstr>
      <vt:lpstr>Sample Set #2</vt:lpstr>
      <vt:lpstr>Calculations</vt:lpstr>
      <vt:lpstr>AD</vt:lpstr>
      <vt:lpstr>ADadj</vt:lpstr>
      <vt:lpstr>data</vt:lpstr>
      <vt:lpstr>n</vt:lpstr>
      <vt:lpstr>s</vt:lpstr>
      <vt:lpstr>xbar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Raymond Nuttelman</dc:creator>
  <cp:lastModifiedBy>Charles Raymond Nuttelman</cp:lastModifiedBy>
  <dcterms:created xsi:type="dcterms:W3CDTF">2023-12-17T22:04:01Z</dcterms:created>
  <dcterms:modified xsi:type="dcterms:W3CDTF">2023-12-20T19:31:33Z</dcterms:modified>
</cp:coreProperties>
</file>