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\OneDrive\Documents\MOOC Statistics\Part 2\Module 6 - Multilinear regression\Week 6 files\"/>
    </mc:Choice>
  </mc:AlternateContent>
  <xr:revisionPtr revIDLastSave="0" documentId="13_ncr:1_{7151C155-365B-4981-8852-1DFF5210ADF5}" xr6:coauthVersionLast="47" xr6:coauthVersionMax="47" xr10:uidLastSave="{00000000-0000-0000-0000-000000000000}"/>
  <bookViews>
    <workbookView xWindow="-83" yWindow="1132" windowWidth="21766" windowHeight="12240" activeTab="1" xr2:uid="{7F2D190A-CA83-43F1-A669-A930143A502F}"/>
  </bookViews>
  <sheets>
    <sheet name="Regression" sheetId="6" r:id="rId1"/>
    <sheet name="Sheet1" sheetId="1" r:id="rId2"/>
    <sheet name="Sheet2" sheetId="7" r:id="rId3"/>
  </sheets>
  <definedNames>
    <definedName name="alpha">Sheet1!$M$5</definedName>
    <definedName name="beta">Sheet1!$N$17:$N$22</definedName>
    <definedName name="k">Sheet1!$M$7</definedName>
    <definedName name="muY_hat">Sheet1!$R$31</definedName>
    <definedName name="n">Sheet1!$M$6</definedName>
    <definedName name="p">Sheet1!$M$8</definedName>
    <definedName name="res">Sheet1!$J$6:$J$56</definedName>
    <definedName name="se">Sheet1!$Q$7</definedName>
    <definedName name="se_beta">Sheet1!$O$17:$O$22</definedName>
    <definedName name="SSE">Sheet1!$Q$6</definedName>
    <definedName name="t_alpha_2">Sheet1!$M$9</definedName>
    <definedName name="X">Sheet1!$B$6:$G$56</definedName>
    <definedName name="x0">Sheet1!$N$29:$N$34</definedName>
    <definedName name="x0f">Sheet1!$N$42:$N$47</definedName>
    <definedName name="Xt">Sheet2!$A$2:$AY$7</definedName>
    <definedName name="XtX">Sheet2!$A$10:$F$15</definedName>
    <definedName name="XtXinv">Sheet2!$A$18:$F$23</definedName>
    <definedName name="Xty">Sheet2!$H$10:$H$15</definedName>
    <definedName name="y">Sheet1!$H$6:$H$56</definedName>
    <definedName name="y0">Sheet1!$R$44</definedName>
    <definedName name="yhat">Sheet1!$I$6:$I$56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R45" i="1" l="1" a="1"/>
  <c r="R45" i="1" s="1"/>
  <c r="R44" i="1" a="1"/>
  <c r="R44" i="1" s="1"/>
  <c r="R32" i="1" a="1"/>
  <c r="R32" i="1" s="1"/>
  <c r="R31" i="1" a="1"/>
  <c r="R31" i="1" s="1"/>
  <c r="Q17" i="1" a="1"/>
  <c r="Q17" i="1" s="1"/>
  <c r="P17" i="1" a="1"/>
  <c r="P17" i="1" s="1"/>
  <c r="M9" i="1"/>
  <c r="A2" i="7" l="1" a="1"/>
  <c r="A2" i="7" s="1"/>
  <c r="M8" i="1" l="1"/>
  <c r="M6" i="1"/>
  <c r="H10" i="7" l="1" a="1"/>
  <c r="H10" i="7" s="1"/>
  <c r="A10" i="7" a="1"/>
  <c r="A10" i="7" s="1"/>
  <c r="A18" i="7" l="1" a="1"/>
  <c r="A18" i="7" s="1"/>
  <c r="N17" i="1" s="1" a="1"/>
  <c r="N17" i="1" s="1"/>
  <c r="I6" i="1" l="1" a="1"/>
  <c r="I6" i="1" s="1"/>
  <c r="J6" i="1" s="1" a="1"/>
  <c r="J6" i="1" s="1"/>
  <c r="Q6" i="1" s="1"/>
  <c r="Q7" i="1" s="1"/>
  <c r="R29" i="1" s="1"/>
  <c r="R46" i="1" l="1" a="1"/>
  <c r="R46" i="1" s="1"/>
  <c r="R33" i="1" a="1"/>
  <c r="R33" i="1" s="1"/>
  <c r="O20" i="1"/>
  <c r="O18" i="1"/>
  <c r="O17" i="1"/>
  <c r="O19" i="1"/>
  <c r="O22" i="1"/>
  <c r="O21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<sst xmlns="http://schemas.openxmlformats.org/spreadsheetml/2006/main" count="169" uniqueCount="135">
  <si>
    <t>y</t>
  </si>
  <si>
    <r>
      <t>x</t>
    </r>
    <r>
      <rPr>
        <vertAlign val="subscript"/>
        <sz val="11"/>
        <color theme="1"/>
        <rFont val="Calibri"/>
        <family val="2"/>
        <scheme val="minor"/>
      </rPr>
      <t>1</t>
    </r>
  </si>
  <si>
    <r>
      <t>x</t>
    </r>
    <r>
      <rPr>
        <vertAlign val="subscript"/>
        <sz val="11"/>
        <color theme="1"/>
        <rFont val="Calibri"/>
        <family val="2"/>
        <scheme val="minor"/>
      </rPr>
      <t>2</t>
    </r>
  </si>
  <si>
    <r>
      <t>x</t>
    </r>
    <r>
      <rPr>
        <vertAlign val="subscript"/>
        <sz val="11"/>
        <color theme="1"/>
        <rFont val="Calibri"/>
        <family val="2"/>
        <scheme val="minor"/>
      </rPr>
      <t>3</t>
    </r>
  </si>
  <si>
    <r>
      <t>x</t>
    </r>
    <r>
      <rPr>
        <vertAlign val="subscript"/>
        <sz val="11"/>
        <color theme="1"/>
        <rFont val="Calibri"/>
        <family val="2"/>
        <scheme val="minor"/>
      </rPr>
      <t>4</t>
    </r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</si>
  <si>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</si>
  <si>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</si>
  <si>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</si>
  <si>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</si>
  <si>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</si>
  <si>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</si>
  <si>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</si>
  <si>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</si>
  <si>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</si>
  <si>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</si>
  <si>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</si>
  <si>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</si>
  <si>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</si>
  <si>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</si>
  <si>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</si>
  <si>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</si>
  <si>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</si>
  <si>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</si>
  <si>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</si>
  <si>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</si>
  <si>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</si>
  <si>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</si>
  <si>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</si>
  <si>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</si>
  <si>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RESIDUAL OUTPUT</t>
  </si>
  <si>
    <t>Observation</t>
  </si>
  <si>
    <t>Residuals</t>
  </si>
  <si>
    <t>n</t>
  </si>
  <si>
    <t>p</t>
  </si>
  <si>
    <t>yhat</t>
  </si>
  <si>
    <t>res</t>
  </si>
  <si>
    <t>se</t>
  </si>
  <si>
    <t>k</t>
  </si>
  <si>
    <t>lower 95%</t>
  </si>
  <si>
    <t>upper 95%</t>
  </si>
  <si>
    <t>alpha</t>
  </si>
  <si>
    <t>beta1</t>
  </si>
  <si>
    <t>beta0</t>
  </si>
  <si>
    <t>beta2</t>
  </si>
  <si>
    <t>beta3</t>
  </si>
  <si>
    <t>beta4</t>
  </si>
  <si>
    <t>coeff.</t>
  </si>
  <si>
    <t>Confidence interval on the mean response</t>
  </si>
  <si>
    <t>x0</t>
  </si>
  <si>
    <t>x1</t>
  </si>
  <si>
    <t>x2</t>
  </si>
  <si>
    <t>x3</t>
  </si>
  <si>
    <t>x4</t>
  </si>
  <si>
    <t>muY|x0_hat</t>
  </si>
  <si>
    <t>t_alpha_2</t>
  </si>
  <si>
    <t>Prediction interval on a future observation</t>
  </si>
  <si>
    <t>y0_hat</t>
  </si>
  <si>
    <t>(intercept)</t>
  </si>
  <si>
    <t>XtXinv</t>
  </si>
  <si>
    <t>Fertility</t>
  </si>
  <si>
    <t>GDP</t>
  </si>
  <si>
    <t>Health Expend.</t>
  </si>
  <si>
    <t>Sanitation</t>
  </si>
  <si>
    <t>Tuberculosis</t>
  </si>
  <si>
    <t>Predicted Life Expectancy</t>
  </si>
  <si>
    <t>World Bank Data for African Countries, 2000</t>
  </si>
  <si>
    <t>www.worldbank.org</t>
  </si>
  <si>
    <r>
      <t>x</t>
    </r>
    <r>
      <rPr>
        <vertAlign val="subscript"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/>
    </r>
  </si>
  <si>
    <t>Life Expectancy</t>
  </si>
  <si>
    <t>Algeria</t>
  </si>
  <si>
    <t>Angola</t>
  </si>
  <si>
    <t>Benin</t>
  </si>
  <si>
    <t>Botswana</t>
  </si>
  <si>
    <t>Burkina Faso</t>
  </si>
  <si>
    <t>Burundi</t>
  </si>
  <si>
    <t>Cameroon</t>
  </si>
  <si>
    <t>Cape Verde</t>
  </si>
  <si>
    <t>Central African Republic</t>
  </si>
  <si>
    <t>Chad</t>
  </si>
  <si>
    <t>Comoros</t>
  </si>
  <si>
    <t>Congo, Dem. Rep.</t>
  </si>
  <si>
    <t>Congo, Rep.</t>
  </si>
  <si>
    <t>Cote d'Ivoire</t>
  </si>
  <si>
    <t>Djibouti</t>
  </si>
  <si>
    <t>Egypt, Arab Rep.</t>
  </si>
  <si>
    <t>Equatorial Guinea</t>
  </si>
  <si>
    <t>Eritrea</t>
  </si>
  <si>
    <t>Ethiopia</t>
  </si>
  <si>
    <t>Gabon</t>
  </si>
  <si>
    <t>Gambia, The</t>
  </si>
  <si>
    <t>Ghana</t>
  </si>
  <si>
    <t>Guinea</t>
  </si>
  <si>
    <t>Guinea-Bissau</t>
  </si>
  <si>
    <t>Kenya</t>
  </si>
  <si>
    <t>Lesotho</t>
  </si>
  <si>
    <t>Liberia</t>
  </si>
  <si>
    <t>Libya</t>
  </si>
  <si>
    <t>Madagascar</t>
  </si>
  <si>
    <t>Malawi</t>
  </si>
  <si>
    <t>Mali</t>
  </si>
  <si>
    <t>Mauritania</t>
  </si>
  <si>
    <t>Mauritius</t>
  </si>
  <si>
    <t>Morocco</t>
  </si>
  <si>
    <t>Mozambique</t>
  </si>
  <si>
    <t>Namibia</t>
  </si>
  <si>
    <t>Niger</t>
  </si>
  <si>
    <t>Nigeria</t>
  </si>
  <si>
    <t>Rwanda</t>
  </si>
  <si>
    <t>Sao Tome and Principe</t>
  </si>
  <si>
    <t>Senegal</t>
  </si>
  <si>
    <t>Sierra Leone</t>
  </si>
  <si>
    <t>South Africa</t>
  </si>
  <si>
    <t>Sudan</t>
  </si>
  <si>
    <t>Swaziland</t>
  </si>
  <si>
    <t>Tanzania</t>
  </si>
  <si>
    <t>Togo</t>
  </si>
  <si>
    <t>Tunisia</t>
  </si>
  <si>
    <t>Uganda</t>
  </si>
  <si>
    <t>Zambia</t>
  </si>
  <si>
    <t>Zimbabwe</t>
  </si>
  <si>
    <r>
      <rPr>
        <b/>
        <sz val="11"/>
        <color theme="1"/>
        <rFont val="Calibri"/>
        <family val="2"/>
        <scheme val="minor"/>
      </rPr>
      <t>Fertility</t>
    </r>
    <r>
      <rPr>
        <sz val="11"/>
        <color theme="1"/>
        <rFont val="Calibri"/>
        <family val="2"/>
        <scheme val="minor"/>
      </rPr>
      <t xml:space="preserve"> = Fertility rate, total (births per woman)</t>
    </r>
  </si>
  <si>
    <r>
      <rPr>
        <b/>
        <sz val="11"/>
        <color theme="1"/>
        <rFont val="Calibri"/>
        <family val="2"/>
        <scheme val="minor"/>
      </rPr>
      <t>GDP</t>
    </r>
    <r>
      <rPr>
        <sz val="11"/>
        <color theme="1"/>
        <rFont val="Calibri"/>
        <family val="2"/>
        <scheme val="minor"/>
      </rPr>
      <t xml:space="preserve"> = GDP per capita (current US$ as of 2000)</t>
    </r>
  </si>
  <si>
    <r>
      <rPr>
        <b/>
        <sz val="11"/>
        <color theme="1"/>
        <rFont val="Calibri"/>
        <family val="2"/>
        <scheme val="minor"/>
      </rPr>
      <t>Health Expend.</t>
    </r>
    <r>
      <rPr>
        <sz val="11"/>
        <color theme="1"/>
        <rFont val="Calibri"/>
        <family val="2"/>
        <scheme val="minor"/>
      </rPr>
      <t xml:space="preserve"> = Health expenditure per capita (current US$ as of 2000)</t>
    </r>
  </si>
  <si>
    <r>
      <rPr>
        <b/>
        <sz val="11"/>
        <color theme="1"/>
        <rFont val="Calibri"/>
        <family val="2"/>
        <scheme val="minor"/>
      </rPr>
      <t>Sanitation</t>
    </r>
    <r>
      <rPr>
        <sz val="11"/>
        <color theme="1"/>
        <rFont val="Calibri"/>
        <family val="2"/>
        <scheme val="minor"/>
      </rPr>
      <t xml:space="preserve"> = Improved sanitation facilities (% of populations with access)</t>
    </r>
  </si>
  <si>
    <r>
      <rPr>
        <b/>
        <sz val="11"/>
        <color theme="1"/>
        <rFont val="Calibri"/>
        <family val="2"/>
        <scheme val="minor"/>
      </rPr>
      <t>Tuberculosis</t>
    </r>
    <r>
      <rPr>
        <sz val="11"/>
        <color theme="1"/>
        <rFont val="Calibri"/>
        <family val="2"/>
        <scheme val="minor"/>
      </rPr>
      <t xml:space="preserve"> = Incidence of tuberculosis (per 100,000 people)</t>
    </r>
  </si>
  <si>
    <r>
      <rPr>
        <b/>
        <sz val="11"/>
        <color theme="1"/>
        <rFont val="Calibri"/>
        <family val="2"/>
        <scheme val="minor"/>
      </rPr>
      <t>Life Expectancy</t>
    </r>
    <r>
      <rPr>
        <sz val="11"/>
        <color theme="1"/>
        <rFont val="Calibri"/>
        <family val="2"/>
        <scheme val="minor"/>
      </rPr>
      <t xml:space="preserve"> = Life expectancy at birth, total (years)</t>
    </r>
  </si>
  <si>
    <t>Xt</t>
  </si>
  <si>
    <t>XtX</t>
  </si>
  <si>
    <t>Xty</t>
  </si>
  <si>
    <t>*This is the same as C</t>
  </si>
  <si>
    <t>SSE</t>
  </si>
  <si>
    <t>Health Exp.</t>
  </si>
  <si>
    <t>x5</t>
  </si>
  <si>
    <t>beta5</t>
  </si>
  <si>
    <t>Confidence interval on model parameters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</si>
</sst>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5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vertAlign val="subscript"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/>
    <xf numFmtId="0" fontId="4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Continuous"/>
    </xf>
    <xf numFmtId="0" fontId="3" fillId="0" borderId="0" xfId="0" applyFont="1"/>
    <xf numFmtId="0" fontId="0" fillId="0" borderId="3" xfId="0" applyBorder="1"/>
    <xf numFmtId="2" fontId="0" fillId="0" borderId="0" xfId="0" applyNumberFormat="1"/>
    <xf numFmtId="164" fontId="0" fillId="0" borderId="0" xfId="0" applyNumberFormat="1"/>
    <xf numFmtId="0" fontId="1" fillId="0" borderId="0" xfId="0" applyFont="1" applyAlignment="1">
      <alignment horizontal="center" wrapText="1"/>
    </xf>
    <xf numFmtId="164" fontId="0" fillId="0" borderId="4" xfId="0" applyNumberFormat="1" applyBorder="1"/>
    <xf numFmtId="1" fontId="0" fillId="0" borderId="5" xfId="0" applyNumberFormat="1" applyBorder="1"/>
    <xf numFmtId="164" fontId="0" fillId="0" borderId="5" xfId="0" applyNumberFormat="1" applyBorder="1"/>
    <xf numFmtId="0" fontId="0" fillId="0" borderId="5" xfId="0" applyBorder="1"/>
    <xf numFmtId="164" fontId="0" fillId="0" borderId="6" xfId="0" applyNumberFormat="1" applyBorder="1"/>
    <xf numFmtId="164" fontId="0" fillId="0" borderId="7" xfId="0" applyNumberFormat="1" applyBorder="1"/>
    <xf numFmtId="1" fontId="0" fillId="0" borderId="0" xfId="0" applyNumberFormat="1"/>
    <xf numFmtId="164" fontId="0" fillId="0" borderId="8" xfId="0" applyNumberFormat="1" applyBorder="1"/>
    <xf numFmtId="164" fontId="0" fillId="0" borderId="9" xfId="0" applyNumberFormat="1" applyBorder="1"/>
    <xf numFmtId="1" fontId="0" fillId="0" borderId="10" xfId="0" applyNumberFormat="1" applyBorder="1"/>
    <xf numFmtId="164" fontId="0" fillId="0" borderId="10" xfId="0" applyNumberFormat="1" applyBorder="1"/>
    <xf numFmtId="0" fontId="0" fillId="0" borderId="10" xfId="0" applyBorder="1"/>
    <xf numFmtId="164" fontId="0" fillId="0" borderId="11" xfId="0" applyNumberFormat="1" applyBorder="1"/>
    <xf numFmtId="0" fontId="0" fillId="0" borderId="0" xfId="0" applyBorder="1"/>
    <xf numFmtId="165" fontId="0" fillId="0" borderId="0" xfId="0" applyNumberFormat="1"/>
    <xf numFmtId="0" fontId="0" fillId="0" borderId="3" xfId="0" applyFill="1" applyBorder="1"/>
    <xf numFmtId="0" fontId="0" fillId="0" borderId="12" xfId="0" applyBorder="1" applyAlignment="1">
      <alignment horizontal="right"/>
    </xf>
    <xf numFmtId="164" fontId="0" fillId="0" borderId="13" xfId="0" applyNumberFormat="1" applyBorder="1"/>
    <xf numFmtId="0" fontId="0" fillId="0" borderId="14" xfId="0" applyBorder="1"/>
    <xf numFmtId="164" fontId="0" fillId="0" borderId="15" xfId="0" applyNumberFormat="1" applyBorder="1"/>
    <xf numFmtId="0" fontId="0" fillId="0" borderId="16" xfId="0" applyBorder="1"/>
    <xf numFmtId="164" fontId="0" fillId="0" borderId="17" xfId="0" applyNumberFormat="1" applyBorder="1"/>
    <xf numFmtId="0" fontId="0" fillId="0" borderId="1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66673</xdr:colOff>
      <xdr:row>1</xdr:row>
      <xdr:rowOff>9524</xdr:rowOff>
    </xdr:from>
    <xdr:to>
      <xdr:col>19</xdr:col>
      <xdr:colOff>33337</xdr:colOff>
      <xdr:row>3</xdr:row>
      <xdr:rowOff>19049</xdr:rowOff>
    </xdr:to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TextBox 6">
              <a:extLst>
                <a:ext uri="{FF2B5EF4-FFF2-40B4-BE49-F238E27FC236}">
                  <a16:creationId xmlns:a16="http://schemas.microsoft.com/office/drawing/2014/main" id="{E326815D-ECB5-4C90-AD62-02B487041C22}"/>
                </a:ext>
              </a:extLst>
            </xdr:cNvPr>
            <xdr:cNvSpPr txBox="1"/>
          </xdr:nvSpPr>
          <xdr:spPr>
            <a:xfrm>
              <a:off x="8734423" y="190499"/>
              <a:ext cx="5291139" cy="371475"/>
            </a:xfrm>
            <a:prstGeom prst="rect">
              <a:avLst/>
            </a:prstGeom>
            <a:solidFill>
              <a:sysClr val="window" lastClr="FFFFFF"/>
            </a:solidFill>
            <a:ln>
              <a:solidFill>
                <a:sysClr val="windowText" lastClr="000000"/>
              </a:solidFill>
            </a:ln>
          </xdr:spPr>
          <xdr:txBody>
            <a:bodyPr wrap="square">
              <a:spAutoFit/>
            </a:bodyPr>
            <a:lstStyle>
              <a:defPPr>
                <a:defRPr lang="en-US"/>
              </a:defPPr>
              <a:lvl1pPr algn="l" rtl="0" fontAlgn="base">
                <a:spcBef>
                  <a:spcPct val="0"/>
                </a:spcBef>
                <a:spcAft>
                  <a:spcPct val="0"/>
                </a:spcAft>
                <a:defRPr sz="2000"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1pPr>
              <a:lvl2pPr marL="457200" algn="l" rtl="0" fontAlgn="base">
                <a:spcBef>
                  <a:spcPct val="0"/>
                </a:spcBef>
                <a:spcAft>
                  <a:spcPct val="0"/>
                </a:spcAft>
                <a:defRPr sz="2000"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2pPr>
              <a:lvl3pPr marL="914400" algn="l" rtl="0" fontAlgn="base">
                <a:spcBef>
                  <a:spcPct val="0"/>
                </a:spcBef>
                <a:spcAft>
                  <a:spcPct val="0"/>
                </a:spcAft>
                <a:defRPr sz="2000"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3pPr>
              <a:lvl4pPr marL="1371600" algn="l" rtl="0" fontAlgn="base">
                <a:spcBef>
                  <a:spcPct val="0"/>
                </a:spcBef>
                <a:spcAft>
                  <a:spcPct val="0"/>
                </a:spcAft>
                <a:defRPr sz="2000"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4pPr>
              <a:lvl5pPr marL="1828800" algn="l" rtl="0" fontAlgn="base">
                <a:spcBef>
                  <a:spcPct val="0"/>
                </a:spcBef>
                <a:spcAft>
                  <a:spcPct val="0"/>
                </a:spcAft>
                <a:defRPr sz="2000"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2000"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2000"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2000"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2000"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9pPr>
            </a:lstStyle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800" b="0" i="1">
                        <a:latin typeface="Cambria Math" panose="02040503050406030204" pitchFamily="18" charset="0"/>
                      </a:rPr>
                      <m:t>𝑌</m:t>
                    </m:r>
                    <m:r>
                      <a:rPr lang="en-US" sz="1800" b="0" i="1"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lang="en-US" sz="18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8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𝛽</m:t>
                        </m:r>
                      </m:e>
                      <m:sub>
                        <m:r>
                          <a:rPr lang="en-US" sz="1800" b="0" i="1">
                            <a:latin typeface="Cambria Math" panose="02040503050406030204" pitchFamily="18" charset="0"/>
                          </a:rPr>
                          <m:t>0</m:t>
                        </m:r>
                      </m:sub>
                    </m:sSub>
                    <m:r>
                      <a:rPr lang="en-US" sz="1800" b="0" i="1">
                        <a:latin typeface="Cambria Math" panose="02040503050406030204" pitchFamily="18" charset="0"/>
                      </a:rPr>
                      <m:t>+</m:t>
                    </m:r>
                    <m:sSub>
                      <m:sSubPr>
                        <m:ctrlPr>
                          <a:rPr lang="en-US" sz="18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8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𝛽</m:t>
                        </m:r>
                      </m:e>
                      <m:sub>
                        <m:r>
                          <a:rPr lang="en-US" sz="18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  <m:sSub>
                      <m:sSubPr>
                        <m:ctrlPr>
                          <a:rPr lang="en-US" sz="18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8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en-US" sz="18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  <m:r>
                      <a:rPr lang="en-US" sz="1800" b="0" i="1">
                        <a:latin typeface="Cambria Math" panose="02040503050406030204" pitchFamily="18" charset="0"/>
                      </a:rPr>
                      <m:t>+</m:t>
                    </m:r>
                    <m:sSub>
                      <m:sSubPr>
                        <m:ctrlPr>
                          <a:rPr lang="en-US" sz="18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8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𝛽</m:t>
                        </m:r>
                      </m:e>
                      <m:sub>
                        <m:r>
                          <a:rPr lang="en-US" sz="18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2</m:t>
                        </m:r>
                      </m:sub>
                    </m:sSub>
                    <m:sSub>
                      <m:sSubPr>
                        <m:ctrlPr>
                          <a:rPr lang="en-US" sz="18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8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en-US" sz="18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  <m:r>
                      <a:rPr lang="en-US" sz="1800" b="0" i="1">
                        <a:latin typeface="Cambria Math" panose="02040503050406030204" pitchFamily="18" charset="0"/>
                      </a:rPr>
                      <m:t>+</m:t>
                    </m:r>
                    <m:sSub>
                      <m:sSubPr>
                        <m:ctrlPr>
                          <a:rPr lang="en-US" sz="18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8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𝛽</m:t>
                        </m:r>
                      </m:e>
                      <m:sub>
                        <m:r>
                          <a:rPr lang="en-US" sz="18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3</m:t>
                        </m:r>
                      </m:sub>
                    </m:sSub>
                    <m:sSub>
                      <m:sSubPr>
                        <m:ctrlPr>
                          <a:rPr lang="en-US" sz="18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8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en-US" sz="18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  <m:r>
                      <a:rPr lang="en-US" sz="1800" b="0" i="1">
                        <a:latin typeface="Cambria Math" panose="02040503050406030204" pitchFamily="18" charset="0"/>
                      </a:rPr>
                      <m:t>+</m:t>
                    </m:r>
                    <m:sSub>
                      <m:sSubPr>
                        <m:ctrlPr>
                          <a:rPr lang="en-US" sz="18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8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𝛽</m:t>
                        </m:r>
                      </m:e>
                      <m:sub>
                        <m:r>
                          <a:rPr lang="en-US" sz="18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4</m:t>
                        </m:r>
                      </m:sub>
                    </m:sSub>
                    <m:sSub>
                      <m:sSubPr>
                        <m:ctrlPr>
                          <a:rPr lang="en-US" sz="18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8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en-US" sz="1800" b="0" i="1">
                            <a:latin typeface="Cambria Math" panose="02040503050406030204" pitchFamily="18" charset="0"/>
                          </a:rPr>
                          <m:t>4</m:t>
                        </m:r>
                      </m:sub>
                    </m:sSub>
                    <m:r>
                      <a:rPr lang="en-US" sz="2000" b="0" i="1" kern="1200">
                        <a:solidFill>
                          <a:schemeClr val="tx1"/>
                        </a:solidFill>
                        <a:effectLst/>
                        <a:latin typeface="Arial" charset="0"/>
                        <a:ea typeface="+mn-ea"/>
                        <a:cs typeface="+mn-cs"/>
                      </a:rPr>
                      <m:t>+</m:t>
                    </m:r>
                    <m:sSub>
                      <m:sSubPr>
                        <m:ctrlPr>
                          <a:rPr lang="en-US" sz="2000" i="1" kern="1200">
                            <a:solidFill>
                              <a:schemeClr val="tx1"/>
                            </a:solidFill>
                            <a:effectLst/>
                            <a:latin typeface="Arial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2000" b="0" i="1" kern="1200">
                            <a:solidFill>
                              <a:schemeClr val="tx1"/>
                            </a:solidFill>
                            <a:effectLst/>
                            <a:latin typeface="Arial" charset="0"/>
                            <a:ea typeface="+mn-ea"/>
                            <a:cs typeface="+mn-cs"/>
                          </a:rPr>
                          <m:t>𝛽</m:t>
                        </m:r>
                      </m:e>
                      <m:sub>
                        <m:r>
                          <a:rPr lang="en-US" sz="2000" b="0" i="1" kern="12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5</m:t>
                        </m:r>
                      </m:sub>
                    </m:sSub>
                    <m:sSub>
                      <m:sSubPr>
                        <m:ctrlPr>
                          <a:rPr lang="en-US" sz="2000" i="1" kern="1200">
                            <a:solidFill>
                              <a:schemeClr val="tx1"/>
                            </a:solidFill>
                            <a:effectLst/>
                            <a:latin typeface="Arial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2000" b="0" i="1" kern="1200">
                            <a:solidFill>
                              <a:schemeClr val="tx1"/>
                            </a:solidFill>
                            <a:effectLst/>
                            <a:latin typeface="Arial" charset="0"/>
                            <a:ea typeface="+mn-ea"/>
                            <a:cs typeface="+mn-cs"/>
                          </a:rPr>
                          <m:t>𝑥</m:t>
                        </m:r>
                      </m:e>
                      <m:sub>
                        <m:r>
                          <a:rPr lang="en-US" sz="2000" b="0" i="1" kern="12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5</m:t>
                        </m:r>
                      </m:sub>
                    </m:sSub>
                    <m:r>
                      <a:rPr lang="en-US" sz="1800" b="0" i="1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8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𝜖</m:t>
                    </m:r>
                  </m:oMath>
                </m:oMathPara>
              </a14:m>
              <a:endParaRPr lang="en-US" sz="1800"/>
            </a:p>
          </xdr:txBody>
        </xdr:sp>
      </mc:Choice>
      <mc:Fallback>
        <xdr:sp macro="" textlink="">
          <xdr:nvSpPr>
            <xdr:cNvPr id="2" name="TextBox 6">
              <a:extLst>
                <a:ext uri="{FF2B5EF4-FFF2-40B4-BE49-F238E27FC236}">
                  <a16:creationId xmlns:a16="http://schemas.microsoft.com/office/drawing/2014/main" id="{E326815D-ECB5-4C90-AD62-02B487041C22}"/>
                </a:ext>
              </a:extLst>
            </xdr:cNvPr>
            <xdr:cNvSpPr txBox="1"/>
          </xdr:nvSpPr>
          <xdr:spPr>
            <a:xfrm>
              <a:off x="8734423" y="190499"/>
              <a:ext cx="5291139" cy="371475"/>
            </a:xfrm>
            <a:prstGeom prst="rect">
              <a:avLst/>
            </a:prstGeom>
            <a:solidFill>
              <a:sysClr val="window" lastClr="FFFFFF"/>
            </a:solidFill>
            <a:ln>
              <a:solidFill>
                <a:sysClr val="windowText" lastClr="000000"/>
              </a:solidFill>
            </a:ln>
          </xdr:spPr>
          <xdr:txBody>
            <a:bodyPr wrap="square">
              <a:spAutoFit/>
            </a:bodyPr>
            <a:lstStyle>
              <a:defPPr>
                <a:defRPr lang="en-US"/>
              </a:defPPr>
              <a:lvl1pPr algn="l" rtl="0" fontAlgn="base">
                <a:spcBef>
                  <a:spcPct val="0"/>
                </a:spcBef>
                <a:spcAft>
                  <a:spcPct val="0"/>
                </a:spcAft>
                <a:defRPr sz="2000"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1pPr>
              <a:lvl2pPr marL="457200" algn="l" rtl="0" fontAlgn="base">
                <a:spcBef>
                  <a:spcPct val="0"/>
                </a:spcBef>
                <a:spcAft>
                  <a:spcPct val="0"/>
                </a:spcAft>
                <a:defRPr sz="2000"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2pPr>
              <a:lvl3pPr marL="914400" algn="l" rtl="0" fontAlgn="base">
                <a:spcBef>
                  <a:spcPct val="0"/>
                </a:spcBef>
                <a:spcAft>
                  <a:spcPct val="0"/>
                </a:spcAft>
                <a:defRPr sz="2000"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3pPr>
              <a:lvl4pPr marL="1371600" algn="l" rtl="0" fontAlgn="base">
                <a:spcBef>
                  <a:spcPct val="0"/>
                </a:spcBef>
                <a:spcAft>
                  <a:spcPct val="0"/>
                </a:spcAft>
                <a:defRPr sz="2000"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4pPr>
              <a:lvl5pPr marL="1828800" algn="l" rtl="0" fontAlgn="base">
                <a:spcBef>
                  <a:spcPct val="0"/>
                </a:spcBef>
                <a:spcAft>
                  <a:spcPct val="0"/>
                </a:spcAft>
                <a:defRPr sz="2000"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2000"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2000"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2000"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2000"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9pPr>
            </a:lstStyle>
            <a:p>
              <a:pPr/>
              <a:r>
                <a:rPr lang="en-US" sz="1800" b="0" i="0">
                  <a:latin typeface="Cambria Math" panose="02040503050406030204" pitchFamily="18" charset="0"/>
                </a:rPr>
                <a:t>𝑌=</a:t>
              </a:r>
              <a:r>
                <a:rPr lang="en-US" sz="18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𝛽_</a:t>
              </a:r>
              <a:r>
                <a:rPr lang="en-US" sz="1800" b="0" i="0">
                  <a:latin typeface="Cambria Math" panose="02040503050406030204" pitchFamily="18" charset="0"/>
                </a:rPr>
                <a:t>0+</a:t>
              </a:r>
              <a:r>
                <a:rPr lang="en-US" sz="18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𝛽_</a:t>
              </a:r>
              <a:r>
                <a:rPr lang="en-US" sz="1800" b="0" i="0">
                  <a:latin typeface="Cambria Math" panose="02040503050406030204" pitchFamily="18" charset="0"/>
                </a:rPr>
                <a:t>1 𝑥_1+</a:t>
              </a:r>
              <a:r>
                <a:rPr lang="en-US" sz="18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𝛽_2 </a:t>
              </a:r>
              <a:r>
                <a:rPr lang="en-US" sz="1800" b="0" i="0">
                  <a:latin typeface="Cambria Math" panose="02040503050406030204" pitchFamily="18" charset="0"/>
                </a:rPr>
                <a:t>𝑥_2+</a:t>
              </a:r>
              <a:r>
                <a:rPr lang="en-US" sz="18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𝛽_3 </a:t>
              </a:r>
              <a:r>
                <a:rPr lang="en-US" sz="1800" b="0" i="0">
                  <a:latin typeface="Cambria Math" panose="02040503050406030204" pitchFamily="18" charset="0"/>
                </a:rPr>
                <a:t>𝑥_3+</a:t>
              </a:r>
              <a:r>
                <a:rPr lang="en-US" sz="18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𝛽_4 </a:t>
              </a:r>
              <a:r>
                <a:rPr lang="en-US" sz="1800" b="0" i="0">
                  <a:latin typeface="Cambria Math" panose="02040503050406030204" pitchFamily="18" charset="0"/>
                </a:rPr>
                <a:t>𝑥_4</a:t>
              </a:r>
              <a:r>
                <a:rPr lang="en-US" sz="2000" b="0" i="0" kern="1200">
                  <a:solidFill>
                    <a:schemeClr val="tx1"/>
                  </a:solidFill>
                  <a:effectLst/>
                  <a:latin typeface="Arial" charset="0"/>
                  <a:ea typeface="+mn-ea"/>
                  <a:cs typeface="+mn-cs"/>
                </a:rPr>
                <a:t>+𝛽_</a:t>
              </a:r>
              <a:r>
                <a:rPr lang="en-US" sz="2000" b="0" i="0" kern="12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5 </a:t>
              </a:r>
              <a:r>
                <a:rPr lang="en-US" sz="2000" b="0" i="0" kern="1200">
                  <a:solidFill>
                    <a:schemeClr val="tx1"/>
                  </a:solidFill>
                  <a:effectLst/>
                  <a:latin typeface="Arial" charset="0"/>
                  <a:ea typeface="+mn-ea"/>
                  <a:cs typeface="+mn-cs"/>
                </a:rPr>
                <a:t>𝑥_</a:t>
              </a:r>
              <a:r>
                <a:rPr lang="en-US" sz="2000" b="0" i="0" kern="12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5</a:t>
              </a:r>
              <a:r>
                <a:rPr lang="en-US" sz="1800" b="0" i="0">
                  <a:latin typeface="Cambria Math" panose="02040503050406030204" pitchFamily="18" charset="0"/>
                </a:rPr>
                <a:t>+</a:t>
              </a:r>
              <a:r>
                <a:rPr lang="en-US" sz="18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𝜖</a:t>
              </a:r>
              <a:endParaRPr lang="en-US" sz="1800"/>
            </a:p>
          </xdr:txBody>
        </xdr:sp>
      </mc:Fallback>
    </mc:AlternateContent>
    <xdr:clientData/>
  </xdr:twoCellAnchor>
  <xdr:twoCellAnchor>
    <xdr:from>
      <xdr:col>11</xdr:col>
      <xdr:colOff>33336</xdr:colOff>
      <xdr:row>12</xdr:row>
      <xdr:rowOff>14286</xdr:rowOff>
    </xdr:from>
    <xdr:to>
      <xdr:col>19</xdr:col>
      <xdr:colOff>178229</xdr:colOff>
      <xdr:row>13</xdr:row>
      <xdr:rowOff>153976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Box 3">
              <a:extLst>
                <a:ext uri="{FF2B5EF4-FFF2-40B4-BE49-F238E27FC236}">
                  <a16:creationId xmlns:a16="http://schemas.microsoft.com/office/drawing/2014/main" id="{124C3E52-30BC-4BF3-A589-D4E970FB7EBC}"/>
                </a:ext>
              </a:extLst>
            </xdr:cNvPr>
            <xdr:cNvSpPr txBox="1"/>
          </xdr:nvSpPr>
          <xdr:spPr>
            <a:xfrm>
              <a:off x="5357811" y="2024061"/>
              <a:ext cx="5326493" cy="320665"/>
            </a:xfrm>
            <a:prstGeom prst="rect">
              <a:avLst/>
            </a:prstGeom>
            <a:solidFill>
              <a:schemeClr val="bg1"/>
            </a:solidFill>
            <a:ln>
              <a:solidFill>
                <a:schemeClr val="tx1"/>
              </a:solidFill>
            </a:ln>
          </xdr:spPr>
          <xdr:txBody>
            <a:bodyPr wrap="square" lIns="0" tIns="0" rIns="0" bIns="0" rtlCol="0">
              <a:spAutoFit/>
            </a:bodyPr>
            <a:lstStyle>
              <a:defPPr>
                <a:defRPr lang="en-US"/>
              </a:defPPr>
              <a:lvl1pPr algn="l" rtl="0" fontAlgn="base">
                <a:spcBef>
                  <a:spcPct val="0"/>
                </a:spcBef>
                <a:spcAft>
                  <a:spcPct val="0"/>
                </a:spcAft>
                <a:defRPr sz="2000"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1pPr>
              <a:lvl2pPr marL="457200" algn="l" rtl="0" fontAlgn="base">
                <a:spcBef>
                  <a:spcPct val="0"/>
                </a:spcBef>
                <a:spcAft>
                  <a:spcPct val="0"/>
                </a:spcAft>
                <a:defRPr sz="2000"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2pPr>
              <a:lvl3pPr marL="914400" algn="l" rtl="0" fontAlgn="base">
                <a:spcBef>
                  <a:spcPct val="0"/>
                </a:spcBef>
                <a:spcAft>
                  <a:spcPct val="0"/>
                </a:spcAft>
                <a:defRPr sz="2000"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3pPr>
              <a:lvl4pPr marL="1371600" algn="l" rtl="0" fontAlgn="base">
                <a:spcBef>
                  <a:spcPct val="0"/>
                </a:spcBef>
                <a:spcAft>
                  <a:spcPct val="0"/>
                </a:spcAft>
                <a:defRPr sz="2000"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4pPr>
              <a:lvl5pPr marL="1828800" algn="l" rtl="0" fontAlgn="base">
                <a:spcBef>
                  <a:spcPct val="0"/>
                </a:spcBef>
                <a:spcAft>
                  <a:spcPct val="0"/>
                </a:spcAft>
                <a:defRPr sz="2000"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2000"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2000"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2000"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2000"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9pPr>
            </a:lstStyle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8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acc>
                          <m:accPr>
                            <m:chr m:val="̂"/>
                            <m:ctrlPr>
                              <a:rPr lang="en-US" sz="1800" i="1">
                                <a:latin typeface="Cambria Math" panose="02040503050406030204" pitchFamily="18" charset="0"/>
                              </a:rPr>
                            </m:ctrlPr>
                          </m:accPr>
                          <m:e>
                            <m:r>
                              <a:rPr lang="en-US" sz="180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𝛽</m:t>
                            </m:r>
                          </m:e>
                        </m:acc>
                      </m:e>
                      <m:sub>
                        <m:r>
                          <a:rPr lang="en-US" sz="1800" b="0" i="1">
                            <a:latin typeface="Cambria Math" panose="02040503050406030204" pitchFamily="18" charset="0"/>
                          </a:rPr>
                          <m:t>𝑗</m:t>
                        </m:r>
                      </m:sub>
                    </m:sSub>
                    <m:r>
                      <a:rPr lang="en-US" sz="1800" b="0" i="1">
                        <a:latin typeface="Cambria Math" panose="02040503050406030204" pitchFamily="18" charset="0"/>
                      </a:rPr>
                      <m:t>−</m:t>
                    </m:r>
                    <m:sSub>
                      <m:sSubPr>
                        <m:ctrlPr>
                          <a:rPr lang="en-US" sz="18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8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f>
                          <m:fPr>
                            <m:type m:val="lin"/>
                            <m:ctrlPr>
                              <a:rPr lang="en-US" sz="18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en-US" sz="18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𝛼</m:t>
                            </m:r>
                          </m:num>
                          <m:den>
                            <m:r>
                              <a:rPr lang="en-US" sz="18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den>
                        </m:f>
                        <m:r>
                          <a:rPr lang="en-US" sz="18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en-US" sz="1800" b="0" i="1">
                            <a:latin typeface="Cambria Math" panose="02040503050406030204" pitchFamily="18" charset="0"/>
                          </a:rPr>
                          <m:t>𝑛</m:t>
                        </m:r>
                        <m:r>
                          <a:rPr lang="en-US" sz="1800" b="0" i="1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800" b="0" i="1">
                            <a:latin typeface="Cambria Math" panose="02040503050406030204" pitchFamily="18" charset="0"/>
                          </a:rPr>
                          <m:t>𝑝</m:t>
                        </m:r>
                      </m:sub>
                    </m:sSub>
                    <m:r>
                      <a:rPr lang="en-US" sz="18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∙</m:t>
                    </m:r>
                    <m:r>
                      <a:rPr lang="en-US" sz="18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𝑠𝑒</m:t>
                    </m:r>
                    <m:d>
                      <m:dPr>
                        <m:ctrlPr>
                          <a:rPr lang="en-US" sz="18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lang="en-US" sz="18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sSubPr>
                          <m:e>
                            <m:acc>
                              <m:accPr>
                                <m:chr m:val="̂"/>
                                <m:ctrlPr>
                                  <a:rPr lang="en-US" sz="18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</m:ctrlPr>
                              </m:accPr>
                              <m:e>
                                <m:r>
                                  <a:rPr lang="en-US" sz="18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𝛽</m:t>
                                </m:r>
                              </m:e>
                            </m:acc>
                          </m:e>
                          <m:sub>
                            <m:r>
                              <a:rPr lang="en-US" sz="18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𝑗</m:t>
                            </m:r>
                          </m:sub>
                        </m:sSub>
                      </m:e>
                    </m:d>
                    <m:r>
                      <a:rPr lang="en-US" sz="18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≤</m:t>
                    </m:r>
                    <m:sSub>
                      <m:sSubPr>
                        <m:ctrlPr>
                          <a:rPr lang="en-US" sz="18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8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𝛽</m:t>
                        </m:r>
                      </m:e>
                      <m:sub>
                        <m:r>
                          <a:rPr lang="en-US" sz="18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𝑗</m:t>
                        </m:r>
                      </m:sub>
                    </m:sSub>
                    <m:r>
                      <a:rPr lang="en-US" sz="18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≤</m:t>
                    </m:r>
                    <m:sSub>
                      <m:sSubPr>
                        <m:ctrlPr>
                          <a:rPr lang="en-US" sz="18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acc>
                          <m:accPr>
                            <m:chr m:val="̂"/>
                            <m:ctrlPr>
                              <a:rPr lang="en-US" sz="1800" i="1">
                                <a:latin typeface="Cambria Math" panose="02040503050406030204" pitchFamily="18" charset="0"/>
                              </a:rPr>
                            </m:ctrlPr>
                          </m:accPr>
                          <m:e>
                            <m:r>
                              <a:rPr lang="en-US" sz="180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𝛽</m:t>
                            </m:r>
                          </m:e>
                        </m:acc>
                      </m:e>
                      <m:sub>
                        <m:r>
                          <a:rPr lang="en-US" sz="1800" i="1">
                            <a:latin typeface="Cambria Math" panose="02040503050406030204" pitchFamily="18" charset="0"/>
                          </a:rPr>
                          <m:t>𝑗</m:t>
                        </m:r>
                      </m:sub>
                    </m:sSub>
                    <m:r>
                      <a:rPr lang="en-US" sz="1800" b="0" i="1">
                        <a:latin typeface="Cambria Math" panose="02040503050406030204" pitchFamily="18" charset="0"/>
                      </a:rPr>
                      <m:t>+</m:t>
                    </m:r>
                    <m:sSub>
                      <m:sSubPr>
                        <m:ctrlPr>
                          <a:rPr lang="en-US" sz="18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80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f>
                          <m:fPr>
                            <m:type m:val="lin"/>
                            <m:ctrlPr>
                              <a:rPr lang="en-US" sz="180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en-US" sz="180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𝛼</m:t>
                            </m:r>
                          </m:num>
                          <m:den>
                            <m:r>
                              <a:rPr lang="en-US" sz="180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den>
                        </m:f>
                        <m:r>
                          <a:rPr lang="en-US" sz="180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en-US" sz="1800" i="1">
                            <a:latin typeface="Cambria Math" panose="02040503050406030204" pitchFamily="18" charset="0"/>
                          </a:rPr>
                          <m:t>𝑛</m:t>
                        </m:r>
                        <m:r>
                          <a:rPr lang="en-US" sz="1800" i="1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800" i="1">
                            <a:latin typeface="Cambria Math" panose="02040503050406030204" pitchFamily="18" charset="0"/>
                          </a:rPr>
                          <m:t>𝑝</m:t>
                        </m:r>
                      </m:sub>
                    </m:sSub>
                    <m:r>
                      <a:rPr lang="en-US" sz="18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∙</m:t>
                    </m:r>
                    <m:r>
                      <a:rPr lang="en-US" sz="18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𝑠𝑒</m:t>
                    </m:r>
                    <m:d>
                      <m:dPr>
                        <m:ctrlPr>
                          <a:rPr lang="en-US" sz="18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lang="en-US" sz="180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sSubPr>
                          <m:e>
                            <m:acc>
                              <m:accPr>
                                <m:chr m:val="̂"/>
                                <m:ctrlPr>
                                  <a:rPr lang="en-US" sz="180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</m:ctrlPr>
                              </m:accPr>
                              <m:e>
                                <m:r>
                                  <a:rPr lang="en-US" sz="180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𝛽</m:t>
                                </m:r>
                              </m:e>
                            </m:acc>
                          </m:e>
                          <m:sub>
                            <m:r>
                              <a:rPr lang="en-US" sz="180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𝑗</m:t>
                            </m:r>
                          </m:sub>
                        </m:sSub>
                      </m:e>
                    </m:d>
                  </m:oMath>
                </m:oMathPara>
              </a14:m>
              <a:endParaRPr lang="en-US" sz="1800"/>
            </a:p>
          </xdr:txBody>
        </xdr:sp>
      </mc:Choice>
      <mc:Fallback xmlns="">
        <xdr:sp macro="" textlink="">
          <xdr:nvSpPr>
            <xdr:cNvPr id="16" name="TextBox 3">
              <a:extLst>
                <a:ext uri="{FF2B5EF4-FFF2-40B4-BE49-F238E27FC236}">
                  <a16:creationId xmlns:a16="http://schemas.microsoft.com/office/drawing/2014/main" id="{124C3E52-30BC-4BF3-A589-D4E970FB7EBC}"/>
                </a:ext>
              </a:extLst>
            </xdr:cNvPr>
            <xdr:cNvSpPr txBox="1"/>
          </xdr:nvSpPr>
          <xdr:spPr>
            <a:xfrm>
              <a:off x="5357811" y="2024061"/>
              <a:ext cx="5326493" cy="320665"/>
            </a:xfrm>
            <a:prstGeom prst="rect">
              <a:avLst/>
            </a:prstGeom>
            <a:solidFill>
              <a:schemeClr val="bg1"/>
            </a:solidFill>
            <a:ln>
              <a:solidFill>
                <a:schemeClr val="tx1"/>
              </a:solidFill>
            </a:ln>
          </xdr:spPr>
          <xdr:txBody>
            <a:bodyPr wrap="square" lIns="0" tIns="0" rIns="0" bIns="0" rtlCol="0">
              <a:spAutoFit/>
            </a:bodyPr>
            <a:lstStyle>
              <a:defPPr>
                <a:defRPr lang="en-US"/>
              </a:defPPr>
              <a:lvl1pPr algn="l" rtl="0" fontAlgn="base">
                <a:spcBef>
                  <a:spcPct val="0"/>
                </a:spcBef>
                <a:spcAft>
                  <a:spcPct val="0"/>
                </a:spcAft>
                <a:defRPr sz="2000"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1pPr>
              <a:lvl2pPr marL="457200" algn="l" rtl="0" fontAlgn="base">
                <a:spcBef>
                  <a:spcPct val="0"/>
                </a:spcBef>
                <a:spcAft>
                  <a:spcPct val="0"/>
                </a:spcAft>
                <a:defRPr sz="2000"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2pPr>
              <a:lvl3pPr marL="914400" algn="l" rtl="0" fontAlgn="base">
                <a:spcBef>
                  <a:spcPct val="0"/>
                </a:spcBef>
                <a:spcAft>
                  <a:spcPct val="0"/>
                </a:spcAft>
                <a:defRPr sz="2000"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3pPr>
              <a:lvl4pPr marL="1371600" algn="l" rtl="0" fontAlgn="base">
                <a:spcBef>
                  <a:spcPct val="0"/>
                </a:spcBef>
                <a:spcAft>
                  <a:spcPct val="0"/>
                </a:spcAft>
                <a:defRPr sz="2000"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4pPr>
              <a:lvl5pPr marL="1828800" algn="l" rtl="0" fontAlgn="base">
                <a:spcBef>
                  <a:spcPct val="0"/>
                </a:spcBef>
                <a:spcAft>
                  <a:spcPct val="0"/>
                </a:spcAft>
                <a:defRPr sz="2000"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2000"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2000"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2000"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2000"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9pPr>
            </a:lstStyle>
            <a:p>
              <a:pPr/>
              <a:r>
                <a:rPr lang="en-US" sz="18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𝛽 ̂_</a:t>
              </a:r>
              <a:r>
                <a:rPr lang="en-US" sz="1800" b="0" i="0">
                  <a:latin typeface="Cambria Math" panose="02040503050406030204" pitchFamily="18" charset="0"/>
                </a:rPr>
                <a:t>𝑗−𝑡_(</a:t>
              </a:r>
              <a:r>
                <a:rPr lang="en-US" sz="18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𝛼∕</a:t>
              </a:r>
              <a:r>
                <a:rPr lang="en-US" sz="1800" b="0" i="0">
                  <a:latin typeface="Cambria Math" panose="02040503050406030204" pitchFamily="18" charset="0"/>
                </a:rPr>
                <a:t>2,𝑛−𝑝)</a:t>
              </a:r>
              <a:r>
                <a:rPr lang="en-US" sz="18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∙𝑠𝑒(𝛽 ̂_𝑗 )≤𝛽_𝑗≤</a:t>
              </a:r>
              <a:r>
                <a:rPr lang="en-US" sz="18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𝛽 ̂_</a:t>
              </a:r>
              <a:r>
                <a:rPr lang="en-US" sz="1800" i="0">
                  <a:latin typeface="Cambria Math" panose="02040503050406030204" pitchFamily="18" charset="0"/>
                </a:rPr>
                <a:t>𝑗</a:t>
              </a:r>
              <a:r>
                <a:rPr lang="en-US" sz="1800" b="0" i="0">
                  <a:latin typeface="Cambria Math" panose="02040503050406030204" pitchFamily="18" charset="0"/>
                </a:rPr>
                <a:t>+</a:t>
              </a:r>
              <a:r>
                <a:rPr lang="en-US" sz="1800" i="0">
                  <a:latin typeface="Cambria Math" panose="02040503050406030204" pitchFamily="18" charset="0"/>
                </a:rPr>
                <a:t>𝑡_(</a:t>
              </a:r>
              <a:r>
                <a:rPr lang="en-US" sz="18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𝛼∕</a:t>
              </a:r>
              <a:r>
                <a:rPr lang="en-US" sz="1800" i="0">
                  <a:latin typeface="Cambria Math" panose="02040503050406030204" pitchFamily="18" charset="0"/>
                </a:rPr>
                <a:t>2,𝑛−𝑝)</a:t>
              </a:r>
              <a:r>
                <a:rPr lang="en-US" sz="1800" i="0">
                  <a:latin typeface="Cambria Math" panose="02040503050406030204" pitchFamily="18" charset="0"/>
                  <a:ea typeface="Cambria Math" panose="02040503050406030204" pitchFamily="18" charset="0"/>
                </a:rPr>
                <a:t>∙𝑠𝑒(𝛽 ̂_𝑗 )</a:t>
              </a:r>
              <a:endParaRPr lang="en-US" sz="1800"/>
            </a:p>
          </xdr:txBody>
        </xdr:sp>
      </mc:Fallback>
    </mc:AlternateContent>
    <xdr:clientData/>
  </xdr:twoCellAnchor>
  <xdr:twoCellAnchor>
    <xdr:from>
      <xdr:col>11</xdr:col>
      <xdr:colOff>19050</xdr:colOff>
      <xdr:row>24</xdr:row>
      <xdr:rowOff>119064</xdr:rowOff>
    </xdr:from>
    <xdr:to>
      <xdr:col>23</xdr:col>
      <xdr:colOff>267324</xdr:colOff>
      <xdr:row>26</xdr:row>
      <xdr:rowOff>119457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Box 3">
              <a:extLst>
                <a:ext uri="{FF2B5EF4-FFF2-40B4-BE49-F238E27FC236}">
                  <a16:creationId xmlns:a16="http://schemas.microsoft.com/office/drawing/2014/main" id="{DD6F5457-A520-45A4-8944-156EE01AD5F2}"/>
                </a:ext>
              </a:extLst>
            </xdr:cNvPr>
            <xdr:cNvSpPr txBox="1"/>
          </xdr:nvSpPr>
          <xdr:spPr>
            <a:xfrm>
              <a:off x="8686800" y="4819652"/>
              <a:ext cx="8163549" cy="362343"/>
            </a:xfrm>
            <a:prstGeom prst="rect">
              <a:avLst/>
            </a:prstGeom>
            <a:solidFill>
              <a:schemeClr val="bg1"/>
            </a:solidFill>
            <a:ln>
              <a:solidFill>
                <a:schemeClr val="tx1"/>
              </a:solidFill>
            </a:ln>
          </xdr:spPr>
          <xdr:txBody>
            <a:bodyPr wrap="square" lIns="0" tIns="0" rIns="0" bIns="0" rtlCol="0">
              <a:spAutoFit/>
            </a:bodyPr>
            <a:lstStyle>
              <a:defPPr>
                <a:defRPr lang="en-US"/>
              </a:defPPr>
              <a:lvl1pPr algn="l" rtl="0" fontAlgn="base">
                <a:spcBef>
                  <a:spcPct val="0"/>
                </a:spcBef>
                <a:spcAft>
                  <a:spcPct val="0"/>
                </a:spcAft>
                <a:defRPr sz="2000"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1pPr>
              <a:lvl2pPr marL="457200" algn="l" rtl="0" fontAlgn="base">
                <a:spcBef>
                  <a:spcPct val="0"/>
                </a:spcBef>
                <a:spcAft>
                  <a:spcPct val="0"/>
                </a:spcAft>
                <a:defRPr sz="2000"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2pPr>
              <a:lvl3pPr marL="914400" algn="l" rtl="0" fontAlgn="base">
                <a:spcBef>
                  <a:spcPct val="0"/>
                </a:spcBef>
                <a:spcAft>
                  <a:spcPct val="0"/>
                </a:spcAft>
                <a:defRPr sz="2000"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3pPr>
              <a:lvl4pPr marL="1371600" algn="l" rtl="0" fontAlgn="base">
                <a:spcBef>
                  <a:spcPct val="0"/>
                </a:spcBef>
                <a:spcAft>
                  <a:spcPct val="0"/>
                </a:spcAft>
                <a:defRPr sz="2000"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4pPr>
              <a:lvl5pPr marL="1828800" algn="l" rtl="0" fontAlgn="base">
                <a:spcBef>
                  <a:spcPct val="0"/>
                </a:spcBef>
                <a:spcAft>
                  <a:spcPct val="0"/>
                </a:spcAft>
                <a:defRPr sz="2000"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2000"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2000"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2000"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2000"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9pPr>
            </a:lstStyle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8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acc>
                          <m:accPr>
                            <m:chr m:val="̂"/>
                            <m:ctrlPr>
                              <a:rPr lang="en-US" sz="1800" i="1">
                                <a:latin typeface="Cambria Math" panose="02040503050406030204" pitchFamily="18" charset="0"/>
                              </a:rPr>
                            </m:ctrlPr>
                          </m:accPr>
                          <m:e>
                            <m:r>
                              <a:rPr lang="en-US" sz="180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𝜇</m:t>
                            </m:r>
                          </m:e>
                        </m:acc>
                      </m:e>
                      <m:sub>
                        <m:r>
                          <a:rPr lang="en-US" sz="1800" i="1">
                            <a:latin typeface="Cambria Math" panose="02040503050406030204" pitchFamily="18" charset="0"/>
                          </a:rPr>
                          <m:t>𝑌</m:t>
                        </m:r>
                        <m:r>
                          <a:rPr lang="en-US" sz="1800" i="1">
                            <a:latin typeface="Cambria Math" panose="02040503050406030204" pitchFamily="18" charset="0"/>
                          </a:rPr>
                          <m:t>|</m:t>
                        </m:r>
                        <m:sSub>
                          <m:sSubPr>
                            <m:ctrlPr>
                              <a:rPr lang="en-US" sz="180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800" i="1">
                                <a:latin typeface="Cambria Math" panose="02040503050406030204" pitchFamily="18" charset="0"/>
                              </a:rPr>
                              <m:t>𝑥</m:t>
                            </m:r>
                          </m:e>
                          <m:sub>
                            <m:r>
                              <a:rPr lang="en-US" sz="1800" i="1">
                                <a:latin typeface="Cambria Math" panose="02040503050406030204" pitchFamily="18" charset="0"/>
                              </a:rPr>
                              <m:t>0</m:t>
                            </m:r>
                          </m:sub>
                        </m:sSub>
                      </m:sub>
                    </m:sSub>
                    <m:r>
                      <a:rPr lang="en-US" sz="1800" b="0" i="1">
                        <a:latin typeface="Cambria Math" panose="02040503050406030204" pitchFamily="18" charset="0"/>
                      </a:rPr>
                      <m:t>−</m:t>
                    </m:r>
                    <m:sSub>
                      <m:sSubPr>
                        <m:ctrlPr>
                          <a:rPr lang="en-US" sz="18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8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f>
                          <m:fPr>
                            <m:type m:val="lin"/>
                            <m:ctrlPr>
                              <a:rPr lang="en-US" sz="18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en-US" sz="18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𝛼</m:t>
                            </m:r>
                          </m:num>
                          <m:den>
                            <m:r>
                              <a:rPr lang="en-US" sz="18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den>
                        </m:f>
                        <m:r>
                          <a:rPr lang="en-US" sz="18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en-US" sz="1800" b="0" i="1">
                            <a:latin typeface="Cambria Math" panose="02040503050406030204" pitchFamily="18" charset="0"/>
                          </a:rPr>
                          <m:t>𝑛</m:t>
                        </m:r>
                        <m:r>
                          <a:rPr lang="en-US" sz="1800" b="0" i="1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800" b="0" i="1">
                            <a:latin typeface="Cambria Math" panose="02040503050406030204" pitchFamily="18" charset="0"/>
                          </a:rPr>
                          <m:t>𝑝</m:t>
                        </m:r>
                      </m:sub>
                    </m:sSub>
                    <m:rad>
                      <m:radPr>
                        <m:degHide m:val="on"/>
                        <m:ctrlPr>
                          <a:rPr lang="en-US" sz="1800" b="0" i="1"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sSup>
                          <m:sSupPr>
                            <m:ctrlPr>
                              <a:rPr lang="en-US" sz="18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acc>
                              <m:accPr>
                                <m:chr m:val="̂"/>
                                <m:ctrlPr>
                                  <a:rPr lang="en-US" sz="1800" b="0" i="1">
                                    <a:latin typeface="Cambria Math" panose="02040503050406030204" pitchFamily="18" charset="0"/>
                                  </a:rPr>
                                </m:ctrlPr>
                              </m:accPr>
                              <m:e>
                                <m:r>
                                  <a:rPr lang="en-US" sz="18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𝜎</m:t>
                                </m:r>
                              </m:e>
                            </m:acc>
                          </m:e>
                          <m:sup>
                            <m:r>
                              <a:rPr lang="en-US" sz="18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  <m:sSub>
                          <m:sSubPr>
                            <m:ctrlPr>
                              <a:rPr lang="en-US" sz="1800" b="1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800" b="1" i="1">
                                <a:latin typeface="Cambria Math" panose="02040503050406030204" pitchFamily="18" charset="0"/>
                              </a:rPr>
                              <m:t>𝒙</m:t>
                            </m:r>
                          </m:e>
                          <m:sub>
                            <m:r>
                              <a:rPr lang="en-US" sz="1800" b="1" i="1">
                                <a:latin typeface="Cambria Math" panose="02040503050406030204" pitchFamily="18" charset="0"/>
                              </a:rPr>
                              <m:t>𝟎</m:t>
                            </m:r>
                          </m:sub>
                        </m:sSub>
                        <m:r>
                          <a:rPr lang="en-US" sz="1800" b="0" i="1">
                            <a:latin typeface="Cambria Math" panose="02040503050406030204" pitchFamily="18" charset="0"/>
                          </a:rPr>
                          <m:t>′</m:t>
                        </m:r>
                        <m:sSup>
                          <m:sSupPr>
                            <m:ctrlPr>
                              <a:rPr lang="en-US" sz="18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d>
                              <m:dPr>
                                <m:ctrlPr>
                                  <a:rPr lang="en-US" sz="1800" b="0" i="1"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sSup>
                                  <m:sSupPr>
                                    <m:ctrlPr>
                                      <a:rPr lang="en-US" sz="1800" b="1" i="1">
                                        <a:latin typeface="Cambria Math" panose="02040503050406030204" pitchFamily="18" charset="0"/>
                                      </a:rPr>
                                    </m:ctrlPr>
                                  </m:sSupPr>
                                  <m:e>
                                    <m:r>
                                      <a:rPr lang="en-US" sz="1800" b="1" i="1">
                                        <a:latin typeface="Cambria Math" panose="02040503050406030204" pitchFamily="18" charset="0"/>
                                      </a:rPr>
                                      <m:t>𝑿</m:t>
                                    </m:r>
                                  </m:e>
                                  <m:sup>
                                    <m:r>
                                      <a:rPr lang="en-US" sz="1800" b="1" i="1">
                                        <a:latin typeface="Cambria Math" panose="02040503050406030204" pitchFamily="18" charset="0"/>
                                      </a:rPr>
                                      <m:t>′</m:t>
                                    </m:r>
                                  </m:sup>
                                </m:sSup>
                                <m:r>
                                  <a:rPr lang="en-US" sz="1800" b="1" i="1">
                                    <a:latin typeface="Cambria Math" panose="02040503050406030204" pitchFamily="18" charset="0"/>
                                  </a:rPr>
                                  <m:t>𝑿</m:t>
                                </m:r>
                              </m:e>
                            </m:d>
                          </m:e>
                          <m:sup>
                            <m:r>
                              <a:rPr lang="en-US" sz="1800" b="0" i="1">
                                <a:latin typeface="Cambria Math" panose="02040503050406030204" pitchFamily="18" charset="0"/>
                              </a:rPr>
                              <m:t>−1</m:t>
                            </m:r>
                          </m:sup>
                        </m:sSup>
                        <m:sSub>
                          <m:sSubPr>
                            <m:ctrlPr>
                              <a:rPr lang="en-US" sz="1800" b="1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800" b="1" i="1">
                                <a:latin typeface="Cambria Math" panose="02040503050406030204" pitchFamily="18" charset="0"/>
                              </a:rPr>
                              <m:t>𝒙</m:t>
                            </m:r>
                          </m:e>
                          <m:sub>
                            <m:r>
                              <a:rPr lang="en-US" sz="1800" b="1" i="1">
                                <a:latin typeface="Cambria Math" panose="02040503050406030204" pitchFamily="18" charset="0"/>
                              </a:rPr>
                              <m:t>𝟎</m:t>
                            </m:r>
                          </m:sub>
                        </m:sSub>
                      </m:e>
                    </m:rad>
                    <m:r>
                      <a:rPr lang="en-US" sz="18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≤</m:t>
                    </m:r>
                    <m:sSub>
                      <m:sSubPr>
                        <m:ctrlPr>
                          <a:rPr lang="en-US" sz="18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8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𝜇</m:t>
                        </m:r>
                      </m:e>
                      <m:sub>
                        <m:r>
                          <a:rPr lang="en-US" sz="1800" i="1">
                            <a:latin typeface="Cambria Math" panose="02040503050406030204" pitchFamily="18" charset="0"/>
                          </a:rPr>
                          <m:t>𝑌</m:t>
                        </m:r>
                        <m:r>
                          <a:rPr lang="en-US" sz="1800" i="1">
                            <a:latin typeface="Cambria Math" panose="02040503050406030204" pitchFamily="18" charset="0"/>
                          </a:rPr>
                          <m:t>|</m:t>
                        </m:r>
                        <m:sSub>
                          <m:sSubPr>
                            <m:ctrlPr>
                              <a:rPr lang="en-US" sz="180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800" i="1">
                                <a:latin typeface="Cambria Math" panose="02040503050406030204" pitchFamily="18" charset="0"/>
                              </a:rPr>
                              <m:t>𝑥</m:t>
                            </m:r>
                          </m:e>
                          <m:sub>
                            <m:r>
                              <a:rPr lang="en-US" sz="1800" i="1">
                                <a:latin typeface="Cambria Math" panose="02040503050406030204" pitchFamily="18" charset="0"/>
                              </a:rPr>
                              <m:t>0</m:t>
                            </m:r>
                          </m:sub>
                        </m:sSub>
                      </m:sub>
                    </m:sSub>
                    <m:r>
                      <a:rPr lang="en-US" sz="18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≤</m:t>
                    </m:r>
                    <m:sSub>
                      <m:sSubPr>
                        <m:ctrlPr>
                          <a:rPr lang="en-US" sz="18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acc>
                          <m:accPr>
                            <m:chr m:val="̂"/>
                            <m:ctrlPr>
                              <a:rPr lang="en-US" sz="1800" i="1">
                                <a:latin typeface="Cambria Math" panose="02040503050406030204" pitchFamily="18" charset="0"/>
                              </a:rPr>
                            </m:ctrlPr>
                          </m:accPr>
                          <m:e>
                            <m:r>
                              <a:rPr lang="en-US" sz="180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𝜇</m:t>
                            </m:r>
                          </m:e>
                        </m:acc>
                      </m:e>
                      <m:sub>
                        <m:r>
                          <a:rPr lang="en-US" sz="1800" i="1">
                            <a:latin typeface="Cambria Math" panose="02040503050406030204" pitchFamily="18" charset="0"/>
                          </a:rPr>
                          <m:t>𝑌</m:t>
                        </m:r>
                        <m:r>
                          <a:rPr lang="en-US" sz="1800" i="1">
                            <a:latin typeface="Cambria Math" panose="02040503050406030204" pitchFamily="18" charset="0"/>
                          </a:rPr>
                          <m:t>|</m:t>
                        </m:r>
                        <m:sSub>
                          <m:sSubPr>
                            <m:ctrlPr>
                              <a:rPr lang="en-US" sz="180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800" i="1">
                                <a:latin typeface="Cambria Math" panose="02040503050406030204" pitchFamily="18" charset="0"/>
                              </a:rPr>
                              <m:t>𝑥</m:t>
                            </m:r>
                          </m:e>
                          <m:sub>
                            <m:r>
                              <a:rPr lang="en-US" sz="1800" i="1">
                                <a:latin typeface="Cambria Math" panose="02040503050406030204" pitchFamily="18" charset="0"/>
                              </a:rPr>
                              <m:t>0</m:t>
                            </m:r>
                          </m:sub>
                        </m:sSub>
                      </m:sub>
                    </m:sSub>
                    <m:r>
                      <a:rPr lang="en-US" sz="1800" b="0" i="1">
                        <a:latin typeface="Cambria Math" panose="02040503050406030204" pitchFamily="18" charset="0"/>
                      </a:rPr>
                      <m:t>+</m:t>
                    </m:r>
                    <m:sSub>
                      <m:sSubPr>
                        <m:ctrlPr>
                          <a:rPr lang="en-US" sz="18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80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f>
                          <m:fPr>
                            <m:type m:val="lin"/>
                            <m:ctrlPr>
                              <a:rPr lang="en-US" sz="180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en-US" sz="180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𝛼</m:t>
                            </m:r>
                          </m:num>
                          <m:den>
                            <m:r>
                              <a:rPr lang="en-US" sz="180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den>
                        </m:f>
                        <m:r>
                          <a:rPr lang="en-US" sz="180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en-US" sz="1800" i="1">
                            <a:latin typeface="Cambria Math" panose="02040503050406030204" pitchFamily="18" charset="0"/>
                          </a:rPr>
                          <m:t>𝑛</m:t>
                        </m:r>
                        <m:r>
                          <a:rPr lang="en-US" sz="1800" i="1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800" i="1">
                            <a:latin typeface="Cambria Math" panose="02040503050406030204" pitchFamily="18" charset="0"/>
                          </a:rPr>
                          <m:t>𝑝</m:t>
                        </m:r>
                      </m:sub>
                    </m:sSub>
                    <m:rad>
                      <m:radPr>
                        <m:degHide m:val="on"/>
                        <m:ctrlPr>
                          <a:rPr lang="en-US" sz="1800" i="1"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sSup>
                          <m:sSupPr>
                            <m:ctrlPr>
                              <a:rPr lang="en-US" sz="180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acc>
                              <m:accPr>
                                <m:chr m:val="̂"/>
                                <m:ctrlPr>
                                  <a:rPr lang="en-US" sz="1800" i="1">
                                    <a:latin typeface="Cambria Math" panose="02040503050406030204" pitchFamily="18" charset="0"/>
                                  </a:rPr>
                                </m:ctrlPr>
                              </m:accPr>
                              <m:e>
                                <m:r>
                                  <a:rPr lang="en-US" sz="180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𝜎</m:t>
                                </m:r>
                              </m:e>
                            </m:acc>
                          </m:e>
                          <m:sup>
                            <m:r>
                              <a:rPr lang="en-US" sz="180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  <m:sSub>
                          <m:sSubPr>
                            <m:ctrlPr>
                              <a:rPr lang="en-US" sz="1800" b="1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800" b="1" i="1">
                                <a:latin typeface="Cambria Math" panose="02040503050406030204" pitchFamily="18" charset="0"/>
                              </a:rPr>
                              <m:t>𝒙</m:t>
                            </m:r>
                          </m:e>
                          <m:sub>
                            <m:r>
                              <a:rPr lang="en-US" sz="1800" b="1" i="1">
                                <a:latin typeface="Cambria Math" panose="02040503050406030204" pitchFamily="18" charset="0"/>
                              </a:rPr>
                              <m:t>𝟎</m:t>
                            </m:r>
                          </m:sub>
                        </m:sSub>
                        <m:r>
                          <a:rPr lang="en-US" sz="1800" i="1">
                            <a:latin typeface="Cambria Math" panose="02040503050406030204" pitchFamily="18" charset="0"/>
                          </a:rPr>
                          <m:t>′</m:t>
                        </m:r>
                        <m:sSup>
                          <m:sSupPr>
                            <m:ctrlPr>
                              <a:rPr lang="en-US" sz="180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d>
                              <m:dPr>
                                <m:ctrlPr>
                                  <a:rPr lang="en-US" sz="1800" i="1"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sSup>
                                  <m:sSupPr>
                                    <m:ctrlPr>
                                      <a:rPr lang="en-US" sz="1800" b="1" i="1">
                                        <a:latin typeface="Cambria Math" panose="02040503050406030204" pitchFamily="18" charset="0"/>
                                      </a:rPr>
                                    </m:ctrlPr>
                                  </m:sSupPr>
                                  <m:e>
                                    <m:r>
                                      <a:rPr lang="en-US" sz="1800" b="1" i="1">
                                        <a:latin typeface="Cambria Math" panose="02040503050406030204" pitchFamily="18" charset="0"/>
                                      </a:rPr>
                                      <m:t>𝑿</m:t>
                                    </m:r>
                                  </m:e>
                                  <m:sup>
                                    <m:r>
                                      <a:rPr lang="en-US" sz="1800" b="1" i="1">
                                        <a:latin typeface="Cambria Math" panose="02040503050406030204" pitchFamily="18" charset="0"/>
                                      </a:rPr>
                                      <m:t>′</m:t>
                                    </m:r>
                                  </m:sup>
                                </m:sSup>
                                <m:r>
                                  <a:rPr lang="en-US" sz="1800" b="1" i="1">
                                    <a:latin typeface="Cambria Math" panose="02040503050406030204" pitchFamily="18" charset="0"/>
                                  </a:rPr>
                                  <m:t>𝑿</m:t>
                                </m:r>
                              </m:e>
                            </m:d>
                          </m:e>
                          <m:sup>
                            <m:r>
                              <a:rPr lang="en-US" sz="1800" i="1">
                                <a:latin typeface="Cambria Math" panose="02040503050406030204" pitchFamily="18" charset="0"/>
                              </a:rPr>
                              <m:t>−1</m:t>
                            </m:r>
                          </m:sup>
                        </m:sSup>
                        <m:sSub>
                          <m:sSubPr>
                            <m:ctrlPr>
                              <a:rPr lang="en-US" sz="1800" b="1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800" b="1" i="1">
                                <a:latin typeface="Cambria Math" panose="02040503050406030204" pitchFamily="18" charset="0"/>
                              </a:rPr>
                              <m:t>𝒙</m:t>
                            </m:r>
                          </m:e>
                          <m:sub>
                            <m:r>
                              <a:rPr lang="en-US" sz="1800" b="1" i="1">
                                <a:latin typeface="Cambria Math" panose="02040503050406030204" pitchFamily="18" charset="0"/>
                              </a:rPr>
                              <m:t>𝟎</m:t>
                            </m:r>
                          </m:sub>
                        </m:sSub>
                      </m:e>
                    </m:rad>
                  </m:oMath>
                </m:oMathPara>
              </a14:m>
              <a:endParaRPr lang="en-US" sz="1800"/>
            </a:p>
          </xdr:txBody>
        </xdr:sp>
      </mc:Choice>
      <mc:Fallback xmlns="">
        <xdr:sp macro="" textlink="">
          <xdr:nvSpPr>
            <xdr:cNvPr id="17" name="TextBox 3">
              <a:extLst>
                <a:ext uri="{FF2B5EF4-FFF2-40B4-BE49-F238E27FC236}">
                  <a16:creationId xmlns:a16="http://schemas.microsoft.com/office/drawing/2014/main" id="{DD6F5457-A520-45A4-8944-156EE01AD5F2}"/>
                </a:ext>
              </a:extLst>
            </xdr:cNvPr>
            <xdr:cNvSpPr txBox="1"/>
          </xdr:nvSpPr>
          <xdr:spPr>
            <a:xfrm>
              <a:off x="8686800" y="4819652"/>
              <a:ext cx="8163549" cy="362343"/>
            </a:xfrm>
            <a:prstGeom prst="rect">
              <a:avLst/>
            </a:prstGeom>
            <a:solidFill>
              <a:schemeClr val="bg1"/>
            </a:solidFill>
            <a:ln>
              <a:solidFill>
                <a:schemeClr val="tx1"/>
              </a:solidFill>
            </a:ln>
          </xdr:spPr>
          <xdr:txBody>
            <a:bodyPr wrap="square" lIns="0" tIns="0" rIns="0" bIns="0" rtlCol="0">
              <a:spAutoFit/>
            </a:bodyPr>
            <a:lstStyle>
              <a:defPPr>
                <a:defRPr lang="en-US"/>
              </a:defPPr>
              <a:lvl1pPr algn="l" rtl="0" fontAlgn="base">
                <a:spcBef>
                  <a:spcPct val="0"/>
                </a:spcBef>
                <a:spcAft>
                  <a:spcPct val="0"/>
                </a:spcAft>
                <a:defRPr sz="2000"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1pPr>
              <a:lvl2pPr marL="457200" algn="l" rtl="0" fontAlgn="base">
                <a:spcBef>
                  <a:spcPct val="0"/>
                </a:spcBef>
                <a:spcAft>
                  <a:spcPct val="0"/>
                </a:spcAft>
                <a:defRPr sz="2000"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2pPr>
              <a:lvl3pPr marL="914400" algn="l" rtl="0" fontAlgn="base">
                <a:spcBef>
                  <a:spcPct val="0"/>
                </a:spcBef>
                <a:spcAft>
                  <a:spcPct val="0"/>
                </a:spcAft>
                <a:defRPr sz="2000"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3pPr>
              <a:lvl4pPr marL="1371600" algn="l" rtl="0" fontAlgn="base">
                <a:spcBef>
                  <a:spcPct val="0"/>
                </a:spcBef>
                <a:spcAft>
                  <a:spcPct val="0"/>
                </a:spcAft>
                <a:defRPr sz="2000"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4pPr>
              <a:lvl5pPr marL="1828800" algn="l" rtl="0" fontAlgn="base">
                <a:spcBef>
                  <a:spcPct val="0"/>
                </a:spcBef>
                <a:spcAft>
                  <a:spcPct val="0"/>
                </a:spcAft>
                <a:defRPr sz="2000"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2000"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2000"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2000"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2000"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9pPr>
            </a:lstStyle>
            <a:p>
              <a:pPr/>
              <a:r>
                <a:rPr lang="en-US" sz="18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𝜇 ̂_(</a:t>
              </a:r>
              <a:r>
                <a:rPr lang="en-US" sz="1800" i="0">
                  <a:latin typeface="Cambria Math" panose="02040503050406030204" pitchFamily="18" charset="0"/>
                </a:rPr>
                <a:t>𝑌|𝑥_0 )</a:t>
              </a:r>
              <a:r>
                <a:rPr lang="en-US" sz="1800" b="0" i="0">
                  <a:latin typeface="Cambria Math" panose="02040503050406030204" pitchFamily="18" charset="0"/>
                </a:rPr>
                <a:t>−𝑡_(</a:t>
              </a:r>
              <a:r>
                <a:rPr lang="en-US" sz="18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𝛼∕</a:t>
              </a:r>
              <a:r>
                <a:rPr lang="en-US" sz="1800" b="0" i="0">
                  <a:latin typeface="Cambria Math" panose="02040503050406030204" pitchFamily="18" charset="0"/>
                </a:rPr>
                <a:t>2,𝑛−𝑝) √(</a:t>
              </a:r>
              <a:r>
                <a:rPr lang="en-US" sz="18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𝜎 ̂^</a:t>
              </a:r>
              <a:r>
                <a:rPr lang="en-US" sz="1800" b="0" i="0">
                  <a:latin typeface="Cambria Math" panose="02040503050406030204" pitchFamily="18" charset="0"/>
                </a:rPr>
                <a:t>2</a:t>
              </a:r>
              <a:r>
                <a:rPr lang="en-US" sz="1800" b="1" i="0">
                  <a:latin typeface="Cambria Math" panose="02040503050406030204" pitchFamily="18" charset="0"/>
                </a:rPr>
                <a:t> 𝒙_𝟎</a:t>
              </a:r>
              <a:r>
                <a:rPr lang="en-US" sz="1800" b="0" i="0">
                  <a:latin typeface="Cambria Math" panose="02040503050406030204" pitchFamily="18" charset="0"/>
                </a:rPr>
                <a:t>′(</a:t>
              </a:r>
              <a:r>
                <a:rPr lang="en-US" sz="1800" b="1" i="0">
                  <a:latin typeface="Cambria Math" panose="02040503050406030204" pitchFamily="18" charset="0"/>
                </a:rPr>
                <a:t>𝑿^′ 𝑿</a:t>
              </a:r>
              <a:r>
                <a:rPr lang="en-US" sz="1800" b="0" i="0">
                  <a:latin typeface="Cambria Math" panose="02040503050406030204" pitchFamily="18" charset="0"/>
                </a:rPr>
                <a:t>)^(−1)</a:t>
              </a:r>
              <a:r>
                <a:rPr lang="en-US" sz="1800" b="1" i="0">
                  <a:latin typeface="Cambria Math" panose="02040503050406030204" pitchFamily="18" charset="0"/>
                </a:rPr>
                <a:t> 𝒙_𝟎</a:t>
              </a:r>
              <a:r>
                <a:rPr lang="en-US" sz="1800" b="0" i="0">
                  <a:latin typeface="Cambria Math" panose="02040503050406030204" pitchFamily="18" charset="0"/>
                </a:rPr>
                <a:t> )</a:t>
              </a:r>
              <a:r>
                <a:rPr lang="en-US" sz="18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≤</a:t>
              </a:r>
              <a:r>
                <a:rPr lang="en-US" sz="18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𝜇_(</a:t>
              </a:r>
              <a:r>
                <a:rPr lang="en-US" sz="1800" i="0">
                  <a:latin typeface="Cambria Math" panose="02040503050406030204" pitchFamily="18" charset="0"/>
                </a:rPr>
                <a:t>𝑌|𝑥_0 )</a:t>
              </a:r>
              <a:r>
                <a:rPr lang="en-US" sz="18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≤</a:t>
              </a:r>
              <a:r>
                <a:rPr lang="en-US" sz="18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𝜇 ̂_(</a:t>
              </a:r>
              <a:r>
                <a:rPr lang="en-US" sz="1800" i="0">
                  <a:latin typeface="Cambria Math" panose="02040503050406030204" pitchFamily="18" charset="0"/>
                </a:rPr>
                <a:t>𝑌|𝑥_0 )</a:t>
              </a:r>
              <a:r>
                <a:rPr lang="en-US" sz="1800" b="0" i="0">
                  <a:latin typeface="Cambria Math" panose="02040503050406030204" pitchFamily="18" charset="0"/>
                </a:rPr>
                <a:t>+</a:t>
              </a:r>
              <a:r>
                <a:rPr lang="en-US" sz="1800" i="0">
                  <a:latin typeface="Cambria Math" panose="02040503050406030204" pitchFamily="18" charset="0"/>
                </a:rPr>
                <a:t>𝑡_(</a:t>
              </a:r>
              <a:r>
                <a:rPr lang="en-US" sz="18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𝛼∕</a:t>
              </a:r>
              <a:r>
                <a:rPr lang="en-US" sz="1800" i="0">
                  <a:latin typeface="Cambria Math" panose="02040503050406030204" pitchFamily="18" charset="0"/>
                </a:rPr>
                <a:t>2,𝑛−𝑝) √(</a:t>
              </a:r>
              <a:r>
                <a:rPr lang="en-US" sz="18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𝜎 ̂^</a:t>
              </a:r>
              <a:r>
                <a:rPr lang="en-US" sz="1800" i="0">
                  <a:latin typeface="Cambria Math" panose="02040503050406030204" pitchFamily="18" charset="0"/>
                </a:rPr>
                <a:t>2</a:t>
              </a:r>
              <a:r>
                <a:rPr lang="en-US" sz="1800" b="1" i="0">
                  <a:latin typeface="Cambria Math" panose="02040503050406030204" pitchFamily="18" charset="0"/>
                </a:rPr>
                <a:t> 𝒙_𝟎</a:t>
              </a:r>
              <a:r>
                <a:rPr lang="en-US" sz="1800" i="0">
                  <a:latin typeface="Cambria Math" panose="02040503050406030204" pitchFamily="18" charset="0"/>
                </a:rPr>
                <a:t>′(</a:t>
              </a:r>
              <a:r>
                <a:rPr lang="en-US" sz="1800" b="1" i="0">
                  <a:latin typeface="Cambria Math" panose="02040503050406030204" pitchFamily="18" charset="0"/>
                </a:rPr>
                <a:t>𝑿^′ 𝑿)^(</a:t>
              </a:r>
              <a:r>
                <a:rPr lang="en-US" sz="1800" i="0">
                  <a:latin typeface="Cambria Math" panose="02040503050406030204" pitchFamily="18" charset="0"/>
                </a:rPr>
                <a:t>−1)</a:t>
              </a:r>
              <a:r>
                <a:rPr lang="en-US" sz="1800" b="1" i="0">
                  <a:latin typeface="Cambria Math" panose="02040503050406030204" pitchFamily="18" charset="0"/>
                </a:rPr>
                <a:t> 𝒙_𝟎 )</a:t>
              </a:r>
              <a:endParaRPr lang="en-US" sz="1800"/>
            </a:p>
          </xdr:txBody>
        </xdr:sp>
      </mc:Fallback>
    </mc:AlternateContent>
    <xdr:clientData/>
  </xdr:twoCellAnchor>
  <xdr:twoCellAnchor>
    <xdr:from>
      <xdr:col>11</xdr:col>
      <xdr:colOff>80963</xdr:colOff>
      <xdr:row>37</xdr:row>
      <xdr:rowOff>128587</xdr:rowOff>
    </xdr:from>
    <xdr:to>
      <xdr:col>16</xdr:col>
      <xdr:colOff>576263</xdr:colOff>
      <xdr:row>39</xdr:row>
      <xdr:rowOff>125068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Box 2">
              <a:extLst>
                <a:ext uri="{FF2B5EF4-FFF2-40B4-BE49-F238E27FC236}">
                  <a16:creationId xmlns:a16="http://schemas.microsoft.com/office/drawing/2014/main" id="{BE98402B-0878-4BED-8E09-1757C7E1ADD3}"/>
                </a:ext>
              </a:extLst>
            </xdr:cNvPr>
            <xdr:cNvSpPr txBox="1"/>
          </xdr:nvSpPr>
          <xdr:spPr>
            <a:xfrm>
              <a:off x="5405438" y="6119812"/>
              <a:ext cx="3733800" cy="358431"/>
            </a:xfrm>
            <a:prstGeom prst="rect">
              <a:avLst/>
            </a:prstGeom>
            <a:solidFill>
              <a:schemeClr val="bg1"/>
            </a:solidFill>
            <a:ln>
              <a:solidFill>
                <a:schemeClr val="tx1"/>
              </a:solidFill>
            </a:ln>
          </xdr:spPr>
          <xdr:txBody>
            <a:bodyPr wrap="square" lIns="0" tIns="0" rIns="0" bIns="0" rtlCol="0">
              <a:spAutoFit/>
            </a:bodyPr>
            <a:lstStyle>
              <a:defPPr>
                <a:defRPr lang="en-US"/>
              </a:defPPr>
              <a:lvl1pPr algn="l" rtl="0" fontAlgn="base">
                <a:spcBef>
                  <a:spcPct val="0"/>
                </a:spcBef>
                <a:spcAft>
                  <a:spcPct val="0"/>
                </a:spcAft>
                <a:defRPr sz="2000"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1pPr>
              <a:lvl2pPr marL="457200" algn="l" rtl="0" fontAlgn="base">
                <a:spcBef>
                  <a:spcPct val="0"/>
                </a:spcBef>
                <a:spcAft>
                  <a:spcPct val="0"/>
                </a:spcAft>
                <a:defRPr sz="2000"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2pPr>
              <a:lvl3pPr marL="914400" algn="l" rtl="0" fontAlgn="base">
                <a:spcBef>
                  <a:spcPct val="0"/>
                </a:spcBef>
                <a:spcAft>
                  <a:spcPct val="0"/>
                </a:spcAft>
                <a:defRPr sz="2000"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3pPr>
              <a:lvl4pPr marL="1371600" algn="l" rtl="0" fontAlgn="base">
                <a:spcBef>
                  <a:spcPct val="0"/>
                </a:spcBef>
                <a:spcAft>
                  <a:spcPct val="0"/>
                </a:spcAft>
                <a:defRPr sz="2000"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4pPr>
              <a:lvl5pPr marL="1828800" algn="l" rtl="0" fontAlgn="base">
                <a:spcBef>
                  <a:spcPct val="0"/>
                </a:spcBef>
                <a:spcAft>
                  <a:spcPct val="0"/>
                </a:spcAft>
                <a:defRPr sz="2000"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2000"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2000"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2000"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2000"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9pPr>
            </a:lstStyle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8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acc>
                          <m:accPr>
                            <m:chr m:val="̂"/>
                            <m:ctrlPr>
                              <a:rPr lang="en-US" sz="1800" i="1">
                                <a:latin typeface="Cambria Math" panose="02040503050406030204" pitchFamily="18" charset="0"/>
                              </a:rPr>
                            </m:ctrlPr>
                          </m:accPr>
                          <m:e>
                            <m:r>
                              <a:rPr lang="en-US" sz="1800" b="0" i="1">
                                <a:latin typeface="Cambria Math" panose="02040503050406030204" pitchFamily="18" charset="0"/>
                              </a:rPr>
                              <m:t>𝑦</m:t>
                            </m:r>
                          </m:e>
                        </m:acc>
                      </m:e>
                      <m:sub>
                        <m:r>
                          <a:rPr lang="en-US" sz="18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0</m:t>
                        </m:r>
                      </m:sub>
                    </m:sSub>
                    <m:r>
                      <a:rPr lang="en-US" sz="18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±</m:t>
                    </m:r>
                    <m:sSub>
                      <m:sSubPr>
                        <m:ctrlPr>
                          <a:rPr lang="en-US" sz="18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8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f>
                          <m:fPr>
                            <m:type m:val="lin"/>
                            <m:ctrlPr>
                              <a:rPr lang="en-US" sz="18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en-US" sz="18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𝛼</m:t>
                            </m:r>
                          </m:num>
                          <m:den>
                            <m:r>
                              <a:rPr lang="en-US" sz="18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den>
                        </m:f>
                        <m:r>
                          <a:rPr lang="en-US" sz="18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en-US" sz="1800" b="0" i="1">
                            <a:latin typeface="Cambria Math" panose="02040503050406030204" pitchFamily="18" charset="0"/>
                          </a:rPr>
                          <m:t>𝑛</m:t>
                        </m:r>
                        <m:r>
                          <a:rPr lang="en-US" sz="1800" b="0" i="1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800" b="0" i="1">
                            <a:latin typeface="Cambria Math" panose="02040503050406030204" pitchFamily="18" charset="0"/>
                          </a:rPr>
                          <m:t>𝑝</m:t>
                        </m:r>
                      </m:sub>
                    </m:sSub>
                    <m:rad>
                      <m:radPr>
                        <m:degHide m:val="on"/>
                        <m:ctrlPr>
                          <a:rPr lang="en-US" sz="1800" b="0" i="1"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sSup>
                          <m:sSupPr>
                            <m:ctrlPr>
                              <a:rPr lang="en-US" sz="18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acc>
                              <m:accPr>
                                <m:chr m:val="̂"/>
                                <m:ctrlPr>
                                  <a:rPr lang="en-US" sz="1800" b="0" i="1">
                                    <a:latin typeface="Cambria Math" panose="02040503050406030204" pitchFamily="18" charset="0"/>
                                  </a:rPr>
                                </m:ctrlPr>
                              </m:accPr>
                              <m:e>
                                <m:r>
                                  <a:rPr lang="en-US" sz="18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𝜎</m:t>
                                </m:r>
                              </m:e>
                            </m:acc>
                          </m:e>
                          <m:sup>
                            <m:r>
                              <a:rPr lang="en-US" sz="18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  <m:d>
                          <m:dPr>
                            <m:ctrlPr>
                              <a:rPr lang="en-US" sz="18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lang="en-US" sz="1800" b="1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n-US" sz="1800" b="1" i="1">
                                    <a:latin typeface="Cambria Math" panose="02040503050406030204" pitchFamily="18" charset="0"/>
                                  </a:rPr>
                                  <m:t>𝟏</m:t>
                                </m:r>
                                <m:r>
                                  <a:rPr lang="en-US" sz="1800" b="1" i="1">
                                    <a:latin typeface="Cambria Math" panose="02040503050406030204" pitchFamily="18" charset="0"/>
                                  </a:rPr>
                                  <m:t>+</m:t>
                                </m:r>
                                <m:r>
                                  <a:rPr lang="en-US" sz="1800" b="1" i="1">
                                    <a:latin typeface="Cambria Math" panose="02040503050406030204" pitchFamily="18" charset="0"/>
                                  </a:rPr>
                                  <m:t>𝒙</m:t>
                                </m:r>
                              </m:e>
                              <m:sub>
                                <m:r>
                                  <a:rPr lang="en-US" sz="1800" b="1" i="1">
                                    <a:latin typeface="Cambria Math" panose="02040503050406030204" pitchFamily="18" charset="0"/>
                                  </a:rPr>
                                  <m:t>𝟎</m:t>
                                </m:r>
                              </m:sub>
                            </m:sSub>
                            <m:r>
                              <a:rPr lang="en-US" sz="1800" i="1">
                                <a:latin typeface="Cambria Math" panose="02040503050406030204" pitchFamily="18" charset="0"/>
                              </a:rPr>
                              <m:t>′</m:t>
                            </m:r>
                            <m:sSup>
                              <m:sSupPr>
                                <m:ctrlPr>
                                  <a:rPr lang="en-US" sz="1800" i="1">
                                    <a:latin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d>
                                  <m:dPr>
                                    <m:ctrlPr>
                                      <a:rPr lang="en-US" sz="1800" i="1">
                                        <a:latin typeface="Cambria Math" panose="02040503050406030204" pitchFamily="18" charset="0"/>
                                      </a:rPr>
                                    </m:ctrlPr>
                                  </m:dPr>
                                  <m:e>
                                    <m:sSup>
                                      <m:sSupPr>
                                        <m:ctrlPr>
                                          <a:rPr lang="en-US" sz="1800" b="1" i="1">
                                            <a:latin typeface="Cambria Math" panose="02040503050406030204" pitchFamily="18" charset="0"/>
                                          </a:rPr>
                                        </m:ctrlPr>
                                      </m:sSupPr>
                                      <m:e>
                                        <m:r>
                                          <a:rPr lang="en-US" sz="1800" b="1" i="1">
                                            <a:latin typeface="Cambria Math" panose="02040503050406030204" pitchFamily="18" charset="0"/>
                                          </a:rPr>
                                          <m:t>𝑿</m:t>
                                        </m:r>
                                      </m:e>
                                      <m:sup>
                                        <m:r>
                                          <a:rPr lang="en-US" sz="1800" b="1" i="1">
                                            <a:latin typeface="Cambria Math" panose="02040503050406030204" pitchFamily="18" charset="0"/>
                                          </a:rPr>
                                          <m:t>′</m:t>
                                        </m:r>
                                      </m:sup>
                                    </m:sSup>
                                    <m:r>
                                      <a:rPr lang="en-US" sz="1800" b="1" i="1">
                                        <a:latin typeface="Cambria Math" panose="02040503050406030204" pitchFamily="18" charset="0"/>
                                      </a:rPr>
                                      <m:t>𝑿</m:t>
                                    </m:r>
                                  </m:e>
                                </m:d>
                              </m:e>
                              <m:sup>
                                <m:r>
                                  <a:rPr lang="en-US" sz="1800" i="1">
                                    <a:latin typeface="Cambria Math" panose="02040503050406030204" pitchFamily="18" charset="0"/>
                                  </a:rPr>
                                  <m:t>−1</m:t>
                                </m:r>
                              </m:sup>
                            </m:sSup>
                            <m:sSub>
                              <m:sSubPr>
                                <m:ctrlPr>
                                  <a:rPr lang="en-US" sz="1800" b="1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n-US" sz="1800" b="1" i="1">
                                    <a:latin typeface="Cambria Math" panose="02040503050406030204" pitchFamily="18" charset="0"/>
                                  </a:rPr>
                                  <m:t>𝒙</m:t>
                                </m:r>
                              </m:e>
                              <m:sub>
                                <m:r>
                                  <a:rPr lang="en-US" sz="1800" b="1" i="1">
                                    <a:latin typeface="Cambria Math" panose="02040503050406030204" pitchFamily="18" charset="0"/>
                                  </a:rPr>
                                  <m:t>𝟎</m:t>
                                </m:r>
                              </m:sub>
                            </m:sSub>
                          </m:e>
                        </m:d>
                      </m:e>
                    </m:rad>
                  </m:oMath>
                </m:oMathPara>
              </a14:m>
              <a:endParaRPr lang="en-US" sz="1800"/>
            </a:p>
          </xdr:txBody>
        </xdr:sp>
      </mc:Choice>
      <mc:Fallback xmlns="">
        <xdr:sp macro="" textlink="">
          <xdr:nvSpPr>
            <xdr:cNvPr id="18" name="TextBox 2">
              <a:extLst>
                <a:ext uri="{FF2B5EF4-FFF2-40B4-BE49-F238E27FC236}">
                  <a16:creationId xmlns:a16="http://schemas.microsoft.com/office/drawing/2014/main" id="{BE98402B-0878-4BED-8E09-1757C7E1ADD3}"/>
                </a:ext>
              </a:extLst>
            </xdr:cNvPr>
            <xdr:cNvSpPr txBox="1"/>
          </xdr:nvSpPr>
          <xdr:spPr>
            <a:xfrm>
              <a:off x="5405438" y="6119812"/>
              <a:ext cx="3733800" cy="358431"/>
            </a:xfrm>
            <a:prstGeom prst="rect">
              <a:avLst/>
            </a:prstGeom>
            <a:solidFill>
              <a:schemeClr val="bg1"/>
            </a:solidFill>
            <a:ln>
              <a:solidFill>
                <a:schemeClr val="tx1"/>
              </a:solidFill>
            </a:ln>
          </xdr:spPr>
          <xdr:txBody>
            <a:bodyPr wrap="square" lIns="0" tIns="0" rIns="0" bIns="0" rtlCol="0">
              <a:spAutoFit/>
            </a:bodyPr>
            <a:lstStyle>
              <a:defPPr>
                <a:defRPr lang="en-US"/>
              </a:defPPr>
              <a:lvl1pPr algn="l" rtl="0" fontAlgn="base">
                <a:spcBef>
                  <a:spcPct val="0"/>
                </a:spcBef>
                <a:spcAft>
                  <a:spcPct val="0"/>
                </a:spcAft>
                <a:defRPr sz="2000"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1pPr>
              <a:lvl2pPr marL="457200" algn="l" rtl="0" fontAlgn="base">
                <a:spcBef>
                  <a:spcPct val="0"/>
                </a:spcBef>
                <a:spcAft>
                  <a:spcPct val="0"/>
                </a:spcAft>
                <a:defRPr sz="2000"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2pPr>
              <a:lvl3pPr marL="914400" algn="l" rtl="0" fontAlgn="base">
                <a:spcBef>
                  <a:spcPct val="0"/>
                </a:spcBef>
                <a:spcAft>
                  <a:spcPct val="0"/>
                </a:spcAft>
                <a:defRPr sz="2000"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3pPr>
              <a:lvl4pPr marL="1371600" algn="l" rtl="0" fontAlgn="base">
                <a:spcBef>
                  <a:spcPct val="0"/>
                </a:spcBef>
                <a:spcAft>
                  <a:spcPct val="0"/>
                </a:spcAft>
                <a:defRPr sz="2000"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4pPr>
              <a:lvl5pPr marL="1828800" algn="l" rtl="0" fontAlgn="base">
                <a:spcBef>
                  <a:spcPct val="0"/>
                </a:spcBef>
                <a:spcAft>
                  <a:spcPct val="0"/>
                </a:spcAft>
                <a:defRPr sz="2000"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2000"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2000"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2000"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2000"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9pPr>
            </a:lstStyle>
            <a:p>
              <a:pPr/>
              <a:r>
                <a:rPr lang="en-US" sz="1800" b="0" i="0">
                  <a:latin typeface="Cambria Math" panose="02040503050406030204" pitchFamily="18" charset="0"/>
                </a:rPr>
                <a:t>𝑦 ̂_</a:t>
              </a:r>
              <a:r>
                <a:rPr lang="en-US" sz="18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0±</a:t>
              </a:r>
              <a:r>
                <a:rPr lang="en-US" sz="1800" b="0" i="0">
                  <a:latin typeface="Cambria Math" panose="02040503050406030204" pitchFamily="18" charset="0"/>
                </a:rPr>
                <a:t>𝑡_(</a:t>
              </a:r>
              <a:r>
                <a:rPr lang="en-US" sz="18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𝛼∕</a:t>
              </a:r>
              <a:r>
                <a:rPr lang="en-US" sz="1800" b="0" i="0">
                  <a:latin typeface="Cambria Math" panose="02040503050406030204" pitchFamily="18" charset="0"/>
                </a:rPr>
                <a:t>2,𝑛−𝑝) √(</a:t>
              </a:r>
              <a:r>
                <a:rPr lang="en-US" sz="18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𝜎 ̂^</a:t>
              </a:r>
              <a:r>
                <a:rPr lang="en-US" sz="1800" b="0" i="0">
                  <a:latin typeface="Cambria Math" panose="02040503050406030204" pitchFamily="18" charset="0"/>
                </a:rPr>
                <a:t>2 (</a:t>
              </a:r>
              <a:r>
                <a:rPr lang="en-US" sz="1800" b="1" i="0">
                  <a:latin typeface="Cambria Math" panose="02040503050406030204" pitchFamily="18" charset="0"/>
                </a:rPr>
                <a:t>〖𝟏+𝒙〗_𝟎</a:t>
              </a:r>
              <a:r>
                <a:rPr lang="en-US" sz="1800" i="0">
                  <a:latin typeface="Cambria Math" panose="02040503050406030204" pitchFamily="18" charset="0"/>
                </a:rPr>
                <a:t>′(</a:t>
              </a:r>
              <a:r>
                <a:rPr lang="en-US" sz="1800" b="1" i="0">
                  <a:latin typeface="Cambria Math" panose="02040503050406030204" pitchFamily="18" charset="0"/>
                </a:rPr>
                <a:t>𝑿^′ 𝑿)^(</a:t>
              </a:r>
              <a:r>
                <a:rPr lang="en-US" sz="1800" i="0">
                  <a:latin typeface="Cambria Math" panose="02040503050406030204" pitchFamily="18" charset="0"/>
                </a:rPr>
                <a:t>−1)</a:t>
              </a:r>
              <a:r>
                <a:rPr lang="en-US" sz="1800" b="1" i="0">
                  <a:latin typeface="Cambria Math" panose="02040503050406030204" pitchFamily="18" charset="0"/>
                </a:rPr>
                <a:t> 𝒙_𝟎</a:t>
              </a:r>
              <a:r>
                <a:rPr lang="en-US" sz="1800" b="0" i="0">
                  <a:latin typeface="Cambria Math" panose="02040503050406030204" pitchFamily="18" charset="0"/>
                </a:rPr>
                <a:t> ) )</a:t>
              </a:r>
              <a:endParaRPr lang="en-US" sz="1800"/>
            </a:p>
          </xdr:txBody>
        </xdr:sp>
      </mc:Fallback>
    </mc:AlternateContent>
    <xdr:clientData/>
  </xdr:twoCellAnchor>
  <xdr:twoCellAnchor>
    <xdr:from>
      <xdr:col>18</xdr:col>
      <xdr:colOff>133350</xdr:colOff>
      <xdr:row>41</xdr:row>
      <xdr:rowOff>80962</xdr:rowOff>
    </xdr:from>
    <xdr:to>
      <xdr:col>20</xdr:col>
      <xdr:colOff>80962</xdr:colOff>
      <xdr:row>43</xdr:row>
      <xdr:rowOff>66674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Box 3">
              <a:extLst>
                <a:ext uri="{FF2B5EF4-FFF2-40B4-BE49-F238E27FC236}">
                  <a16:creationId xmlns:a16="http://schemas.microsoft.com/office/drawing/2014/main" id="{B21DBA85-34A1-4473-AE2D-3C55187B281F}"/>
                </a:ext>
              </a:extLst>
            </xdr:cNvPr>
            <xdr:cNvSpPr txBox="1"/>
          </xdr:nvSpPr>
          <xdr:spPr>
            <a:xfrm>
              <a:off x="10639425" y="7158037"/>
              <a:ext cx="1243012" cy="347662"/>
            </a:xfrm>
            <a:prstGeom prst="rect">
              <a:avLst/>
            </a:prstGeom>
            <a:solidFill>
              <a:schemeClr val="bg1"/>
            </a:solidFill>
            <a:ln>
              <a:solidFill>
                <a:schemeClr val="tx1"/>
              </a:solidFill>
            </a:ln>
          </xdr:spPr>
          <xdr:txBody>
            <a:bodyPr wrap="square" lIns="0" tIns="0" rIns="0" bIns="0" rtlCol="0">
              <a:noAutofit/>
            </a:bodyPr>
            <a:lstStyle>
              <a:defPPr>
                <a:defRPr lang="en-US"/>
              </a:defPPr>
              <a:lvl1pPr algn="l" rtl="0" fontAlgn="base">
                <a:spcBef>
                  <a:spcPct val="0"/>
                </a:spcBef>
                <a:spcAft>
                  <a:spcPct val="0"/>
                </a:spcAft>
                <a:defRPr sz="2000"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1pPr>
              <a:lvl2pPr marL="457200" algn="l" rtl="0" fontAlgn="base">
                <a:spcBef>
                  <a:spcPct val="0"/>
                </a:spcBef>
                <a:spcAft>
                  <a:spcPct val="0"/>
                </a:spcAft>
                <a:defRPr sz="2000"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2pPr>
              <a:lvl3pPr marL="914400" algn="l" rtl="0" fontAlgn="base">
                <a:spcBef>
                  <a:spcPct val="0"/>
                </a:spcBef>
                <a:spcAft>
                  <a:spcPct val="0"/>
                </a:spcAft>
                <a:defRPr sz="2000"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3pPr>
              <a:lvl4pPr marL="1371600" algn="l" rtl="0" fontAlgn="base">
                <a:spcBef>
                  <a:spcPct val="0"/>
                </a:spcBef>
                <a:spcAft>
                  <a:spcPct val="0"/>
                </a:spcAft>
                <a:defRPr sz="2000"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4pPr>
              <a:lvl5pPr marL="1828800" algn="l" rtl="0" fontAlgn="base">
                <a:spcBef>
                  <a:spcPct val="0"/>
                </a:spcBef>
                <a:spcAft>
                  <a:spcPct val="0"/>
                </a:spcAft>
                <a:defRPr sz="2000"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2000"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2000"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2000"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2000"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9pPr>
            </a:lstStyle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8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acc>
                          <m:accPr>
                            <m:chr m:val="̂"/>
                            <m:ctrlPr>
                              <a:rPr lang="en-US" sz="1800" i="1">
                                <a:latin typeface="Cambria Math" panose="02040503050406030204" pitchFamily="18" charset="0"/>
                              </a:rPr>
                            </m:ctrlPr>
                          </m:accPr>
                          <m:e>
                            <m:r>
                              <a:rPr lang="en-US" sz="1800" b="0" i="1">
                                <a:latin typeface="Cambria Math" panose="02040503050406030204" pitchFamily="18" charset="0"/>
                              </a:rPr>
                              <m:t>𝑦</m:t>
                            </m:r>
                          </m:e>
                        </m:acc>
                      </m:e>
                      <m:sub>
                        <m:r>
                          <a:rPr lang="en-US" sz="18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0</m:t>
                        </m:r>
                      </m:sub>
                    </m:sSub>
                    <m:r>
                      <a:rPr lang="en-US" sz="1800" b="0" i="1"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lang="en-US" sz="1800" b="1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800" b="1" i="1">
                            <a:latin typeface="Cambria Math" panose="02040503050406030204" pitchFamily="18" charset="0"/>
                          </a:rPr>
                          <m:t>𝒙</m:t>
                        </m:r>
                      </m:e>
                      <m:sub>
                        <m:r>
                          <a:rPr lang="en-US" sz="1800" b="1" i="1">
                            <a:latin typeface="Cambria Math" panose="02040503050406030204" pitchFamily="18" charset="0"/>
                          </a:rPr>
                          <m:t>𝟎</m:t>
                        </m:r>
                      </m:sub>
                    </m:sSub>
                    <m:r>
                      <a:rPr lang="en-US" sz="1800" b="1" i="1">
                        <a:latin typeface="Cambria Math" panose="02040503050406030204" pitchFamily="18" charset="0"/>
                      </a:rPr>
                      <m:t>′</m:t>
                    </m:r>
                    <m:acc>
                      <m:accPr>
                        <m:chr m:val="̂"/>
                        <m:ctrlPr>
                          <a:rPr lang="en-US" sz="1800" b="1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en-US" sz="1800" b="1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𝜷</m:t>
                        </m:r>
                      </m:e>
                    </m:acc>
                  </m:oMath>
                </m:oMathPara>
              </a14:m>
              <a:endParaRPr lang="en-US" sz="1800" b="1"/>
            </a:p>
          </xdr:txBody>
        </xdr:sp>
      </mc:Choice>
      <mc:Fallback xmlns="">
        <xdr:sp macro="" textlink="">
          <xdr:nvSpPr>
            <xdr:cNvPr id="6" name="TextBox 3">
              <a:extLst>
                <a:ext uri="{FF2B5EF4-FFF2-40B4-BE49-F238E27FC236}">
                  <a16:creationId xmlns:a16="http://schemas.microsoft.com/office/drawing/2014/main" id="{B21DBA85-34A1-4473-AE2D-3C55187B281F}"/>
                </a:ext>
              </a:extLst>
            </xdr:cNvPr>
            <xdr:cNvSpPr txBox="1"/>
          </xdr:nvSpPr>
          <xdr:spPr>
            <a:xfrm>
              <a:off x="10639425" y="7158037"/>
              <a:ext cx="1243012" cy="347662"/>
            </a:xfrm>
            <a:prstGeom prst="rect">
              <a:avLst/>
            </a:prstGeom>
            <a:solidFill>
              <a:schemeClr val="bg1"/>
            </a:solidFill>
            <a:ln>
              <a:solidFill>
                <a:schemeClr val="tx1"/>
              </a:solidFill>
            </a:ln>
          </xdr:spPr>
          <xdr:txBody>
            <a:bodyPr wrap="square" lIns="0" tIns="0" rIns="0" bIns="0" rtlCol="0">
              <a:noAutofit/>
            </a:bodyPr>
            <a:lstStyle>
              <a:defPPr>
                <a:defRPr lang="en-US"/>
              </a:defPPr>
              <a:lvl1pPr algn="l" rtl="0" fontAlgn="base">
                <a:spcBef>
                  <a:spcPct val="0"/>
                </a:spcBef>
                <a:spcAft>
                  <a:spcPct val="0"/>
                </a:spcAft>
                <a:defRPr sz="2000"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1pPr>
              <a:lvl2pPr marL="457200" algn="l" rtl="0" fontAlgn="base">
                <a:spcBef>
                  <a:spcPct val="0"/>
                </a:spcBef>
                <a:spcAft>
                  <a:spcPct val="0"/>
                </a:spcAft>
                <a:defRPr sz="2000"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2pPr>
              <a:lvl3pPr marL="914400" algn="l" rtl="0" fontAlgn="base">
                <a:spcBef>
                  <a:spcPct val="0"/>
                </a:spcBef>
                <a:spcAft>
                  <a:spcPct val="0"/>
                </a:spcAft>
                <a:defRPr sz="2000"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3pPr>
              <a:lvl4pPr marL="1371600" algn="l" rtl="0" fontAlgn="base">
                <a:spcBef>
                  <a:spcPct val="0"/>
                </a:spcBef>
                <a:spcAft>
                  <a:spcPct val="0"/>
                </a:spcAft>
                <a:defRPr sz="2000"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4pPr>
              <a:lvl5pPr marL="1828800" algn="l" rtl="0" fontAlgn="base">
                <a:spcBef>
                  <a:spcPct val="0"/>
                </a:spcBef>
                <a:spcAft>
                  <a:spcPct val="0"/>
                </a:spcAft>
                <a:defRPr sz="2000"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2000"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2000"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2000"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2000"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9pPr>
            </a:lstStyle>
            <a:p>
              <a:pPr/>
              <a:r>
                <a:rPr lang="en-US" sz="1800" b="0" i="0">
                  <a:latin typeface="Cambria Math" panose="02040503050406030204" pitchFamily="18" charset="0"/>
                </a:rPr>
                <a:t>𝑦 ̂_</a:t>
              </a:r>
              <a:r>
                <a:rPr lang="en-US" sz="18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0</a:t>
              </a:r>
              <a:r>
                <a:rPr lang="en-US" sz="1800" b="0" i="0">
                  <a:latin typeface="Cambria Math" panose="02040503050406030204" pitchFamily="18" charset="0"/>
                </a:rPr>
                <a:t>=</a:t>
              </a:r>
              <a:r>
                <a:rPr lang="en-US" sz="1800" b="1" i="0">
                  <a:latin typeface="Cambria Math" panose="02040503050406030204" pitchFamily="18" charset="0"/>
                </a:rPr>
                <a:t>𝒙_𝟎′</a:t>
              </a:r>
              <a:r>
                <a:rPr lang="en-US" sz="1800" b="1" i="0">
                  <a:latin typeface="Cambria Math" panose="02040503050406030204" pitchFamily="18" charset="0"/>
                  <a:ea typeface="Cambria Math" panose="02040503050406030204" pitchFamily="18" charset="0"/>
                </a:rPr>
                <a:t>𝜷 ̂</a:t>
              </a:r>
              <a:endParaRPr lang="en-US" sz="1800" b="1"/>
            </a:p>
          </xdr:txBody>
        </xdr:sp>
      </mc:Fallback>
    </mc:AlternateContent>
    <xdr:clientData/>
  </xdr:twoCellAnchor>
  <xdr:twoCellAnchor>
    <xdr:from>
      <xdr:col>18</xdr:col>
      <xdr:colOff>209549</xdr:colOff>
      <xdr:row>27</xdr:row>
      <xdr:rowOff>123824</xdr:rowOff>
    </xdr:from>
    <xdr:to>
      <xdr:col>20</xdr:col>
      <xdr:colOff>390524</xdr:colOff>
      <xdr:row>29</xdr:row>
      <xdr:rowOff>85424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Box 2">
              <a:extLst>
                <a:ext uri="{FF2B5EF4-FFF2-40B4-BE49-F238E27FC236}">
                  <a16:creationId xmlns:a16="http://schemas.microsoft.com/office/drawing/2014/main" id="{73483D20-57B0-4449-8BF7-2006B071C9C9}"/>
                </a:ext>
              </a:extLst>
            </xdr:cNvPr>
            <xdr:cNvSpPr txBox="1"/>
          </xdr:nvSpPr>
          <xdr:spPr>
            <a:xfrm>
              <a:off x="10715624" y="4848224"/>
              <a:ext cx="1476375" cy="323550"/>
            </a:xfrm>
            <a:prstGeom prst="rect">
              <a:avLst/>
            </a:prstGeom>
            <a:solidFill>
              <a:schemeClr val="bg1"/>
            </a:solidFill>
            <a:ln>
              <a:solidFill>
                <a:schemeClr val="tx1"/>
              </a:solidFill>
            </a:ln>
          </xdr:spPr>
          <xdr:txBody>
            <a:bodyPr wrap="square" lIns="0" tIns="0" rIns="0" bIns="0" rtlCol="0">
              <a:spAutoFit/>
            </a:bodyPr>
            <a:lstStyle>
              <a:defPPr>
                <a:defRPr lang="en-US"/>
              </a:defPPr>
              <a:lvl1pPr algn="l" rtl="0" fontAlgn="base">
                <a:spcBef>
                  <a:spcPct val="0"/>
                </a:spcBef>
                <a:spcAft>
                  <a:spcPct val="0"/>
                </a:spcAft>
                <a:defRPr sz="2000"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1pPr>
              <a:lvl2pPr marL="457200" algn="l" rtl="0" fontAlgn="base">
                <a:spcBef>
                  <a:spcPct val="0"/>
                </a:spcBef>
                <a:spcAft>
                  <a:spcPct val="0"/>
                </a:spcAft>
                <a:defRPr sz="2000"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2pPr>
              <a:lvl3pPr marL="914400" algn="l" rtl="0" fontAlgn="base">
                <a:spcBef>
                  <a:spcPct val="0"/>
                </a:spcBef>
                <a:spcAft>
                  <a:spcPct val="0"/>
                </a:spcAft>
                <a:defRPr sz="2000"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3pPr>
              <a:lvl4pPr marL="1371600" algn="l" rtl="0" fontAlgn="base">
                <a:spcBef>
                  <a:spcPct val="0"/>
                </a:spcBef>
                <a:spcAft>
                  <a:spcPct val="0"/>
                </a:spcAft>
                <a:defRPr sz="2000"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4pPr>
              <a:lvl5pPr marL="1828800" algn="l" rtl="0" fontAlgn="base">
                <a:spcBef>
                  <a:spcPct val="0"/>
                </a:spcBef>
                <a:spcAft>
                  <a:spcPct val="0"/>
                </a:spcAft>
                <a:defRPr sz="2000"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2000"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2000"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2000"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2000"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9pPr>
            </a:lstStyle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8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acc>
                          <m:accPr>
                            <m:chr m:val="̂"/>
                            <m:ctrlPr>
                              <a:rPr lang="en-US" sz="1800" i="1">
                                <a:latin typeface="Cambria Math" panose="02040503050406030204" pitchFamily="18" charset="0"/>
                              </a:rPr>
                            </m:ctrlPr>
                          </m:accPr>
                          <m:e>
                            <m:r>
                              <a:rPr lang="en-US" sz="180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𝜇</m:t>
                            </m:r>
                          </m:e>
                        </m:acc>
                      </m:e>
                      <m:sub>
                        <m:r>
                          <a:rPr lang="en-US" sz="1800" b="0" i="1">
                            <a:latin typeface="Cambria Math" panose="02040503050406030204" pitchFamily="18" charset="0"/>
                          </a:rPr>
                          <m:t>𝑌</m:t>
                        </m:r>
                        <m:r>
                          <a:rPr lang="en-US" sz="1800" b="0" i="1">
                            <a:latin typeface="Cambria Math" panose="02040503050406030204" pitchFamily="18" charset="0"/>
                          </a:rPr>
                          <m:t>|</m:t>
                        </m:r>
                        <m:sSub>
                          <m:sSubPr>
                            <m:ctrlPr>
                              <a:rPr lang="en-US" sz="18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800" b="0" i="1">
                                <a:latin typeface="Cambria Math" panose="02040503050406030204" pitchFamily="18" charset="0"/>
                              </a:rPr>
                              <m:t>𝑥</m:t>
                            </m:r>
                          </m:e>
                          <m:sub>
                            <m:r>
                              <a:rPr lang="en-US" sz="1800" b="0" i="1">
                                <a:latin typeface="Cambria Math" panose="02040503050406030204" pitchFamily="18" charset="0"/>
                              </a:rPr>
                              <m:t>0</m:t>
                            </m:r>
                          </m:sub>
                        </m:sSub>
                      </m:sub>
                    </m:sSub>
                    <m:r>
                      <a:rPr lang="en-US" sz="1800" b="0" i="1"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lang="en-US" sz="1800" b="1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800" b="1" i="1">
                            <a:latin typeface="Cambria Math" panose="02040503050406030204" pitchFamily="18" charset="0"/>
                          </a:rPr>
                          <m:t>𝒙</m:t>
                        </m:r>
                      </m:e>
                      <m:sub>
                        <m:r>
                          <a:rPr lang="en-US" sz="1800" b="1" i="1">
                            <a:latin typeface="Cambria Math" panose="02040503050406030204" pitchFamily="18" charset="0"/>
                          </a:rPr>
                          <m:t>𝟎</m:t>
                        </m:r>
                      </m:sub>
                    </m:sSub>
                    <m:r>
                      <a:rPr lang="en-US" sz="1800" b="1" i="1">
                        <a:latin typeface="Cambria Math" panose="02040503050406030204" pitchFamily="18" charset="0"/>
                      </a:rPr>
                      <m:t>′</m:t>
                    </m:r>
                    <m:acc>
                      <m:accPr>
                        <m:chr m:val="̂"/>
                        <m:ctrlPr>
                          <a:rPr lang="en-US" sz="1800" b="1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en-US" sz="1800" b="1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𝜷</m:t>
                        </m:r>
                      </m:e>
                    </m:acc>
                  </m:oMath>
                </m:oMathPara>
              </a14:m>
              <a:endParaRPr lang="en-US" sz="1800" b="1"/>
            </a:p>
          </xdr:txBody>
        </xdr:sp>
      </mc:Choice>
      <mc:Fallback xmlns="">
        <xdr:sp macro="" textlink="">
          <xdr:nvSpPr>
            <xdr:cNvPr id="7" name="TextBox 2">
              <a:extLst>
                <a:ext uri="{FF2B5EF4-FFF2-40B4-BE49-F238E27FC236}">
                  <a16:creationId xmlns:a16="http://schemas.microsoft.com/office/drawing/2014/main" id="{73483D20-57B0-4449-8BF7-2006B071C9C9}"/>
                </a:ext>
              </a:extLst>
            </xdr:cNvPr>
            <xdr:cNvSpPr txBox="1"/>
          </xdr:nvSpPr>
          <xdr:spPr>
            <a:xfrm>
              <a:off x="10715624" y="4848224"/>
              <a:ext cx="1476375" cy="323550"/>
            </a:xfrm>
            <a:prstGeom prst="rect">
              <a:avLst/>
            </a:prstGeom>
            <a:solidFill>
              <a:schemeClr val="bg1"/>
            </a:solidFill>
            <a:ln>
              <a:solidFill>
                <a:schemeClr val="tx1"/>
              </a:solidFill>
            </a:ln>
          </xdr:spPr>
          <xdr:txBody>
            <a:bodyPr wrap="square" lIns="0" tIns="0" rIns="0" bIns="0" rtlCol="0">
              <a:spAutoFit/>
            </a:bodyPr>
            <a:lstStyle>
              <a:defPPr>
                <a:defRPr lang="en-US"/>
              </a:defPPr>
              <a:lvl1pPr algn="l" rtl="0" fontAlgn="base">
                <a:spcBef>
                  <a:spcPct val="0"/>
                </a:spcBef>
                <a:spcAft>
                  <a:spcPct val="0"/>
                </a:spcAft>
                <a:defRPr sz="2000"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1pPr>
              <a:lvl2pPr marL="457200" algn="l" rtl="0" fontAlgn="base">
                <a:spcBef>
                  <a:spcPct val="0"/>
                </a:spcBef>
                <a:spcAft>
                  <a:spcPct val="0"/>
                </a:spcAft>
                <a:defRPr sz="2000"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2pPr>
              <a:lvl3pPr marL="914400" algn="l" rtl="0" fontAlgn="base">
                <a:spcBef>
                  <a:spcPct val="0"/>
                </a:spcBef>
                <a:spcAft>
                  <a:spcPct val="0"/>
                </a:spcAft>
                <a:defRPr sz="2000"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3pPr>
              <a:lvl4pPr marL="1371600" algn="l" rtl="0" fontAlgn="base">
                <a:spcBef>
                  <a:spcPct val="0"/>
                </a:spcBef>
                <a:spcAft>
                  <a:spcPct val="0"/>
                </a:spcAft>
                <a:defRPr sz="2000"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4pPr>
              <a:lvl5pPr marL="1828800" algn="l" rtl="0" fontAlgn="base">
                <a:spcBef>
                  <a:spcPct val="0"/>
                </a:spcBef>
                <a:spcAft>
                  <a:spcPct val="0"/>
                </a:spcAft>
                <a:defRPr sz="2000"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2000"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2000"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2000"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2000"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9pPr>
            </a:lstStyle>
            <a:p>
              <a:pPr/>
              <a:r>
                <a:rPr lang="en-US" sz="18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𝜇 ̂_(</a:t>
              </a:r>
              <a:r>
                <a:rPr lang="en-US" sz="1800" b="0" i="0">
                  <a:latin typeface="Cambria Math" panose="02040503050406030204" pitchFamily="18" charset="0"/>
                </a:rPr>
                <a:t>𝑌|𝑥_0 )=</a:t>
              </a:r>
              <a:r>
                <a:rPr lang="en-US" sz="1800" b="1" i="0">
                  <a:latin typeface="Cambria Math" panose="02040503050406030204" pitchFamily="18" charset="0"/>
                </a:rPr>
                <a:t>𝒙_𝟎′</a:t>
              </a:r>
              <a:r>
                <a:rPr lang="en-US" sz="1800" b="1" i="0">
                  <a:latin typeface="Cambria Math" panose="02040503050406030204" pitchFamily="18" charset="0"/>
                  <a:ea typeface="Cambria Math" panose="02040503050406030204" pitchFamily="18" charset="0"/>
                </a:rPr>
                <a:t>𝜷 ̂</a:t>
              </a:r>
              <a:endParaRPr lang="en-US" sz="1800" b="1"/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9977B-D0BF-4BBE-BD1C-2B82C3CA4182}">
  <dimension ref="A1:I79"/>
  <sheetViews>
    <sheetView workbookViewId="0">
      <selection activeCell="B18" sqref="B18"/>
    </sheetView>
  </sheetViews>
  <sheetFormatPr defaultRowHeight="14.25" x14ac:dyDescent="0.45"/>
  <cols>
    <col min="1" max="1" width="16.53125" bestFit="1" customWidth="1"/>
    <col min="2" max="2" width="21.6640625" bestFit="1" customWidth="1"/>
    <col min="3" max="3" width="13" bestFit="1" customWidth="1"/>
    <col min="4" max="4" width="12.33203125" bestFit="1" customWidth="1"/>
    <col min="5" max="5" width="11.73046875" bestFit="1" customWidth="1"/>
    <col min="6" max="9" width="12.33203125" bestFit="1" customWidth="1"/>
  </cols>
  <sheetData>
    <row r="1" spans="1:9" x14ac:dyDescent="0.45">
      <c r="A1" t="s">
        <v>5</v>
      </c>
    </row>
    <row r="2" spans="1:9" ht="14.65" thickBot="1" x14ac:dyDescent="0.5"/>
    <row r="3" spans="1:9" x14ac:dyDescent="0.45">
      <c r="A3" s="5" t="s">
        <v>6</v>
      </c>
      <c r="B3" s="5"/>
    </row>
    <row r="4" spans="1:9" x14ac:dyDescent="0.45">
      <c r="A4" t="s">
        <v>7</v>
      </c>
      <c r="B4">
        <v>0.87467316195081091</v>
      </c>
    </row>
    <row r="5" spans="1:9" x14ac:dyDescent="0.45">
      <c r="A5" t="s">
        <v>8</v>
      </c>
      <c r="B5">
        <v>0.76505314023702942</v>
      </c>
    </row>
    <row r="6" spans="1:9" x14ac:dyDescent="0.45">
      <c r="A6" t="s">
        <v>9</v>
      </c>
      <c r="B6">
        <v>0.7389479335966993</v>
      </c>
    </row>
    <row r="7" spans="1:9" x14ac:dyDescent="0.45">
      <c r="A7" t="s">
        <v>10</v>
      </c>
      <c r="B7">
        <v>4.3598260370131516</v>
      </c>
    </row>
    <row r="8" spans="1:9" ht="14.65" thickBot="1" x14ac:dyDescent="0.5">
      <c r="A8" s="3" t="s">
        <v>11</v>
      </c>
      <c r="B8" s="3">
        <v>51</v>
      </c>
    </row>
    <row r="10" spans="1:9" ht="14.65" thickBot="1" x14ac:dyDescent="0.5">
      <c r="A10" t="s">
        <v>12</v>
      </c>
    </row>
    <row r="11" spans="1:9" x14ac:dyDescent="0.45">
      <c r="A11" s="4"/>
      <c r="B11" s="4" t="s">
        <v>17</v>
      </c>
      <c r="C11" s="4" t="s">
        <v>18</v>
      </c>
      <c r="D11" s="4" t="s">
        <v>19</v>
      </c>
      <c r="E11" s="4" t="s">
        <v>20</v>
      </c>
      <c r="F11" s="4" t="s">
        <v>21</v>
      </c>
    </row>
    <row r="12" spans="1:9" x14ac:dyDescent="0.45">
      <c r="A12" t="s">
        <v>13</v>
      </c>
      <c r="B12">
        <v>5</v>
      </c>
      <c r="C12">
        <v>2785.3052161694595</v>
      </c>
      <c r="D12">
        <v>557.06104323389195</v>
      </c>
      <c r="E12">
        <v>29.306534546066178</v>
      </c>
      <c r="F12">
        <v>4.1748049944061849E-13</v>
      </c>
    </row>
    <row r="13" spans="1:9" x14ac:dyDescent="0.45">
      <c r="A13" t="s">
        <v>14</v>
      </c>
      <c r="B13">
        <v>45</v>
      </c>
      <c r="C13">
        <v>855.36373828580099</v>
      </c>
      <c r="D13">
        <v>19.008083073017801</v>
      </c>
    </row>
    <row r="14" spans="1:9" ht="14.65" thickBot="1" x14ac:dyDescent="0.5">
      <c r="A14" s="3" t="s">
        <v>15</v>
      </c>
      <c r="B14" s="3">
        <v>50</v>
      </c>
      <c r="C14" s="3">
        <v>3640.6689544552605</v>
      </c>
      <c r="D14" s="3"/>
      <c r="E14" s="3"/>
      <c r="F14" s="3"/>
    </row>
    <row r="15" spans="1:9" ht="14.65" thickBot="1" x14ac:dyDescent="0.5"/>
    <row r="16" spans="1:9" x14ac:dyDescent="0.45">
      <c r="A16" s="4"/>
      <c r="B16" s="4" t="s">
        <v>22</v>
      </c>
      <c r="C16" s="4" t="s">
        <v>10</v>
      </c>
      <c r="D16" s="4" t="s">
        <v>23</v>
      </c>
      <c r="E16" s="4" t="s">
        <v>24</v>
      </c>
      <c r="F16" s="4" t="s">
        <v>25</v>
      </c>
      <c r="G16" s="4" t="s">
        <v>26</v>
      </c>
      <c r="H16" s="4" t="s">
        <v>27</v>
      </c>
      <c r="I16" s="4" t="s">
        <v>28</v>
      </c>
    </row>
    <row r="17" spans="1:9" x14ac:dyDescent="0.45">
      <c r="A17" t="s">
        <v>16</v>
      </c>
      <c r="B17">
        <v>82.351963072690111</v>
      </c>
      <c r="C17">
        <v>4.8162076972263224</v>
      </c>
      <c r="D17">
        <v>17.098922689757963</v>
      </c>
      <c r="E17">
        <v>2.6145154998327403E-21</v>
      </c>
      <c r="F17">
        <v>72.651622828152568</v>
      </c>
      <c r="G17">
        <v>92.052303317227654</v>
      </c>
      <c r="H17">
        <v>72.651622828152568</v>
      </c>
      <c r="I17">
        <v>92.052303317227654</v>
      </c>
    </row>
    <row r="18" spans="1:9" x14ac:dyDescent="0.45">
      <c r="A18" t="s">
        <v>59</v>
      </c>
      <c r="B18">
        <v>-4.8772168724740537</v>
      </c>
      <c r="C18">
        <v>0.75233691398871283</v>
      </c>
      <c r="D18">
        <v>-6.4827563047733499</v>
      </c>
      <c r="E18">
        <v>5.9805879744886978E-8</v>
      </c>
      <c r="F18">
        <v>-6.3925012005188773</v>
      </c>
      <c r="G18">
        <v>-3.3619325444292301</v>
      </c>
      <c r="H18">
        <v>-6.3925012005188773</v>
      </c>
      <c r="I18">
        <v>-3.3619325444292301</v>
      </c>
    </row>
    <row r="19" spans="1:9" x14ac:dyDescent="0.45">
      <c r="A19" t="s">
        <v>60</v>
      </c>
      <c r="B19">
        <v>2.4398146227458117E-3</v>
      </c>
      <c r="C19">
        <v>1.1937795932241784E-3</v>
      </c>
      <c r="D19">
        <v>2.0437731023331724</v>
      </c>
      <c r="E19">
        <v>4.6855693153103915E-2</v>
      </c>
      <c r="F19">
        <v>3.5419098456196396E-5</v>
      </c>
      <c r="G19">
        <v>4.8442101470354271E-3</v>
      </c>
      <c r="H19">
        <v>3.5419098456196396E-5</v>
      </c>
      <c r="I19">
        <v>4.8442101470354271E-3</v>
      </c>
    </row>
    <row r="20" spans="1:9" x14ac:dyDescent="0.45">
      <c r="A20" t="s">
        <v>61</v>
      </c>
      <c r="B20">
        <v>-3.6147308369380945E-2</v>
      </c>
      <c r="C20">
        <v>2.9422902911259041E-2</v>
      </c>
      <c r="D20">
        <v>-1.2285432364849604</v>
      </c>
      <c r="E20">
        <v>0.22562960942167151</v>
      </c>
      <c r="F20">
        <v>-9.5408076833659872E-2</v>
      </c>
      <c r="G20">
        <v>2.3113460094897988E-2</v>
      </c>
      <c r="H20">
        <v>-9.5408076833659872E-2</v>
      </c>
      <c r="I20">
        <v>2.3113460094897988E-2</v>
      </c>
    </row>
    <row r="21" spans="1:9" x14ac:dyDescent="0.45">
      <c r="A21" t="s">
        <v>62</v>
      </c>
      <c r="B21">
        <v>-2.6200710254529906E-2</v>
      </c>
      <c r="C21">
        <v>3.5503958949460214E-2</v>
      </c>
      <c r="D21">
        <v>-0.7379658784482751</v>
      </c>
      <c r="E21">
        <v>0.46436636943700427</v>
      </c>
      <c r="F21">
        <v>-9.7709354293324141E-2</v>
      </c>
      <c r="G21">
        <v>4.5307933784264336E-2</v>
      </c>
      <c r="H21">
        <v>-9.7709354293324141E-2</v>
      </c>
      <c r="I21">
        <v>4.5307933784264336E-2</v>
      </c>
    </row>
    <row r="22" spans="1:9" ht="14.65" thickBot="1" x14ac:dyDescent="0.5">
      <c r="A22" s="3" t="s">
        <v>63</v>
      </c>
      <c r="B22" s="3">
        <v>-1.2163327127982982E-2</v>
      </c>
      <c r="C22" s="3">
        <v>2.3098927230211876E-3</v>
      </c>
      <c r="D22" s="3">
        <v>-5.2657541221542745</v>
      </c>
      <c r="E22" s="3">
        <v>3.7788589884219315E-6</v>
      </c>
      <c r="F22" s="3">
        <v>-1.6815689889371162E-2</v>
      </c>
      <c r="G22" s="3">
        <v>-7.5109643665948033E-3</v>
      </c>
      <c r="H22" s="3">
        <v>-1.6815689889371162E-2</v>
      </c>
      <c r="I22" s="3">
        <v>-7.5109643665948033E-3</v>
      </c>
    </row>
    <row r="26" spans="1:9" x14ac:dyDescent="0.45">
      <c r="A26" t="s">
        <v>29</v>
      </c>
    </row>
    <row r="27" spans="1:9" ht="14.65" thickBot="1" x14ac:dyDescent="0.5"/>
    <row r="28" spans="1:9" x14ac:dyDescent="0.45">
      <c r="A28" s="4" t="s">
        <v>30</v>
      </c>
      <c r="B28" s="4" t="s">
        <v>64</v>
      </c>
      <c r="C28" s="4" t="s">
        <v>31</v>
      </c>
    </row>
    <row r="29" spans="1:9" x14ac:dyDescent="0.45">
      <c r="A29">
        <v>1</v>
      </c>
      <c r="B29">
        <v>68.210146881059373</v>
      </c>
      <c r="C29">
        <v>1.8140238506479562</v>
      </c>
    </row>
    <row r="30" spans="1:9" x14ac:dyDescent="0.45">
      <c r="A30">
        <v>2</v>
      </c>
      <c r="B30">
        <v>44.964111126424072</v>
      </c>
      <c r="C30">
        <v>0.24081570284423037</v>
      </c>
    </row>
    <row r="31" spans="1:9" x14ac:dyDescent="0.45">
      <c r="A31">
        <v>3</v>
      </c>
      <c r="B31">
        <v>52.288067131648624</v>
      </c>
      <c r="C31">
        <v>0.27727433176601579</v>
      </c>
    </row>
    <row r="32" spans="1:9" x14ac:dyDescent="0.45">
      <c r="A32">
        <v>4</v>
      </c>
      <c r="B32">
        <v>55.502856368420858</v>
      </c>
      <c r="C32">
        <v>-4.7373685635428089</v>
      </c>
    </row>
    <row r="33" spans="1:3" x14ac:dyDescent="0.45">
      <c r="A33">
        <v>5</v>
      </c>
      <c r="B33">
        <v>50.797886891505378</v>
      </c>
      <c r="C33">
        <v>-0.59659420857853718</v>
      </c>
    </row>
    <row r="34" spans="1:3" x14ac:dyDescent="0.45">
      <c r="A34">
        <v>6</v>
      </c>
      <c r="B34">
        <v>49.577677336210733</v>
      </c>
      <c r="C34">
        <v>-3.5726285557229218</v>
      </c>
    </row>
    <row r="35" spans="1:3" x14ac:dyDescent="0.45">
      <c r="A35">
        <v>7</v>
      </c>
      <c r="B35">
        <v>53.481377500396846</v>
      </c>
      <c r="C35">
        <v>-3.4101092077139157</v>
      </c>
    </row>
    <row r="36" spans="1:3" x14ac:dyDescent="0.45">
      <c r="A36">
        <v>8</v>
      </c>
      <c r="B36">
        <v>62.067495037383793</v>
      </c>
      <c r="C36">
        <v>7.3807732552991325</v>
      </c>
    </row>
    <row r="37" spans="1:3" x14ac:dyDescent="0.45">
      <c r="A37">
        <v>9</v>
      </c>
      <c r="B37">
        <v>42.370004902182579</v>
      </c>
      <c r="C37">
        <v>1.293360951475961</v>
      </c>
    </row>
    <row r="38" spans="1:3" x14ac:dyDescent="0.45">
      <c r="A38">
        <v>10</v>
      </c>
      <c r="B38">
        <v>48.068076836862382</v>
      </c>
      <c r="C38">
        <v>0.42089877289372168</v>
      </c>
    </row>
    <row r="39" spans="1:3" x14ac:dyDescent="0.45">
      <c r="A39">
        <v>11</v>
      </c>
      <c r="B39">
        <v>55.628141074204713</v>
      </c>
      <c r="C39">
        <v>2.2482979501855382</v>
      </c>
    </row>
    <row r="40" spans="1:3" x14ac:dyDescent="0.45">
      <c r="A40">
        <v>12</v>
      </c>
      <c r="B40">
        <v>43.990546270959101</v>
      </c>
      <c r="C40">
        <v>1.6613561680652893</v>
      </c>
    </row>
    <row r="41" spans="1:3" x14ac:dyDescent="0.45">
      <c r="A41">
        <v>13</v>
      </c>
      <c r="B41">
        <v>55.19638057732854</v>
      </c>
      <c r="C41">
        <v>-1.0505269187919453</v>
      </c>
    </row>
    <row r="42" spans="1:3" x14ac:dyDescent="0.45">
      <c r="A42">
        <v>14</v>
      </c>
      <c r="B42">
        <v>52.483155953856013</v>
      </c>
      <c r="C42">
        <v>-2.3222779050755165</v>
      </c>
    </row>
    <row r="43" spans="1:3" x14ac:dyDescent="0.45">
      <c r="A43">
        <v>15</v>
      </c>
      <c r="B43">
        <v>50.091753401600101</v>
      </c>
      <c r="C43">
        <v>3.7585880618145424</v>
      </c>
    </row>
    <row r="44" spans="1:3" x14ac:dyDescent="0.45">
      <c r="A44">
        <v>16</v>
      </c>
      <c r="B44">
        <v>64.373617196388892</v>
      </c>
      <c r="C44">
        <v>4.7090413401964781</v>
      </c>
    </row>
    <row r="45" spans="1:3" x14ac:dyDescent="0.45">
      <c r="A45">
        <v>17</v>
      </c>
      <c r="B45">
        <v>52.75356324500099</v>
      </c>
      <c r="C45">
        <v>-4.0632949523180599</v>
      </c>
    </row>
    <row r="46" spans="1:3" x14ac:dyDescent="0.45">
      <c r="A46">
        <v>18</v>
      </c>
      <c r="B46">
        <v>53.809699226525424</v>
      </c>
      <c r="C46">
        <v>2.2152763832306803</v>
      </c>
    </row>
    <row r="47" spans="1:3" x14ac:dyDescent="0.45">
      <c r="A47">
        <v>19</v>
      </c>
      <c r="B47">
        <v>47.451456078221412</v>
      </c>
      <c r="C47">
        <v>4.2586658729981082</v>
      </c>
    </row>
    <row r="48" spans="1:3" x14ac:dyDescent="0.45">
      <c r="A48">
        <v>20</v>
      </c>
      <c r="B48">
        <v>61.550473045999283</v>
      </c>
      <c r="C48">
        <v>-1.8595218264870752</v>
      </c>
    </row>
    <row r="49" spans="1:3" x14ac:dyDescent="0.45">
      <c r="A49">
        <v>21</v>
      </c>
      <c r="B49">
        <v>51.141316871646573</v>
      </c>
      <c r="C49">
        <v>4.0154392259144061</v>
      </c>
    </row>
    <row r="50" spans="1:3" x14ac:dyDescent="0.45">
      <c r="A50">
        <v>22</v>
      </c>
      <c r="B50">
        <v>57.721639440985463</v>
      </c>
      <c r="C50">
        <v>0.66060446145357332</v>
      </c>
    </row>
    <row r="51" spans="1:3" x14ac:dyDescent="0.45">
      <c r="A51">
        <v>23</v>
      </c>
      <c r="B51">
        <v>50.033114809668163</v>
      </c>
      <c r="C51">
        <v>-1.9229684682047434</v>
      </c>
    </row>
    <row r="52" spans="1:3" x14ac:dyDescent="0.45">
      <c r="A52">
        <v>24</v>
      </c>
      <c r="B52">
        <v>50.959939829874195</v>
      </c>
      <c r="C52">
        <v>-6.0750617810937015</v>
      </c>
    </row>
    <row r="53" spans="1:3" x14ac:dyDescent="0.45">
      <c r="A53">
        <v>25</v>
      </c>
      <c r="B53">
        <v>53.998746568921291</v>
      </c>
      <c r="C53">
        <v>-1.6991124225798302</v>
      </c>
    </row>
    <row r="54" spans="1:3" x14ac:dyDescent="0.45">
      <c r="A54">
        <v>26</v>
      </c>
      <c r="B54">
        <v>55.022838128924242</v>
      </c>
      <c r="C54">
        <v>-7.4364722752657002</v>
      </c>
    </row>
    <row r="55" spans="1:3" x14ac:dyDescent="0.45">
      <c r="A55">
        <v>27</v>
      </c>
      <c r="B55">
        <v>50.623398320778236</v>
      </c>
      <c r="C55">
        <v>-4.659081247607503</v>
      </c>
    </row>
    <row r="56" spans="1:3" x14ac:dyDescent="0.45">
      <c r="A56">
        <v>28</v>
      </c>
      <c r="B56">
        <v>71.302282401505465</v>
      </c>
      <c r="C56">
        <v>1.2284736960555023</v>
      </c>
    </row>
    <row r="57" spans="1:3" x14ac:dyDescent="0.45">
      <c r="A57">
        <v>29</v>
      </c>
      <c r="B57">
        <v>51.691780246791275</v>
      </c>
      <c r="C57">
        <v>7.98278072881849</v>
      </c>
    </row>
    <row r="58" spans="1:3" x14ac:dyDescent="0.45">
      <c r="A58">
        <v>30</v>
      </c>
      <c r="B58">
        <v>45.77797616925691</v>
      </c>
      <c r="C58">
        <v>0.25175553806016637</v>
      </c>
    </row>
    <row r="59" spans="1:3" x14ac:dyDescent="0.45">
      <c r="A59">
        <v>31</v>
      </c>
      <c r="B59">
        <v>47.728178298950311</v>
      </c>
      <c r="C59">
        <v>-0.48491000626737701</v>
      </c>
    </row>
    <row r="60" spans="1:3" x14ac:dyDescent="0.45">
      <c r="A60">
        <v>32</v>
      </c>
      <c r="B60">
        <v>53.294977529910184</v>
      </c>
      <c r="C60">
        <v>3.699802957894704</v>
      </c>
    </row>
    <row r="61" spans="1:3" x14ac:dyDescent="0.45">
      <c r="A61">
        <v>33</v>
      </c>
      <c r="B61">
        <v>74.201884382252857</v>
      </c>
      <c r="C61">
        <v>-2.5384697481065075</v>
      </c>
    </row>
    <row r="62" spans="1:3" x14ac:dyDescent="0.45">
      <c r="A62">
        <v>34</v>
      </c>
      <c r="B62">
        <v>67.262854640287216</v>
      </c>
      <c r="C62">
        <v>1.4122917011762013</v>
      </c>
    </row>
    <row r="63" spans="1:3" x14ac:dyDescent="0.45">
      <c r="A63">
        <v>35</v>
      </c>
      <c r="B63">
        <v>48.029705614112437</v>
      </c>
      <c r="C63">
        <v>-0.79185195557584365</v>
      </c>
    </row>
    <row r="64" spans="1:3" x14ac:dyDescent="0.45">
      <c r="A64">
        <v>36</v>
      </c>
      <c r="B64">
        <v>45.30842085483804</v>
      </c>
      <c r="C64">
        <v>12.349310852479043</v>
      </c>
    </row>
    <row r="65" spans="1:3" x14ac:dyDescent="0.45">
      <c r="A65">
        <v>37</v>
      </c>
      <c r="B65">
        <v>43.464756123592316</v>
      </c>
      <c r="C65">
        <v>4.8019268032369524</v>
      </c>
    </row>
    <row r="66" spans="1:3" x14ac:dyDescent="0.45">
      <c r="A66">
        <v>38</v>
      </c>
      <c r="B66">
        <v>50.96498503997757</v>
      </c>
      <c r="C66">
        <v>-4.6926679668068374</v>
      </c>
    </row>
    <row r="67" spans="1:3" x14ac:dyDescent="0.45">
      <c r="A67">
        <v>39</v>
      </c>
      <c r="B67">
        <v>49.131550831628893</v>
      </c>
      <c r="C67">
        <v>-2.6213313194337644</v>
      </c>
    </row>
    <row r="68" spans="1:3" x14ac:dyDescent="0.45">
      <c r="A68">
        <v>40</v>
      </c>
      <c r="B68">
        <v>57.773493598780043</v>
      </c>
      <c r="C68">
        <v>4.5842868890248383</v>
      </c>
    </row>
    <row r="69" spans="1:3" x14ac:dyDescent="0.45">
      <c r="A69">
        <v>41</v>
      </c>
      <c r="B69">
        <v>52.669016233792185</v>
      </c>
      <c r="C69">
        <v>3.0702276686468508</v>
      </c>
    </row>
    <row r="70" spans="1:3" x14ac:dyDescent="0.45">
      <c r="A70">
        <v>42</v>
      </c>
      <c r="B70">
        <v>48.954523873162643</v>
      </c>
      <c r="C70">
        <v>-9.2229385073089816</v>
      </c>
    </row>
    <row r="71" spans="1:3" x14ac:dyDescent="0.45">
      <c r="A71">
        <v>43</v>
      </c>
      <c r="B71">
        <v>57.874323155337727</v>
      </c>
      <c r="C71">
        <v>-3.0980060821669895</v>
      </c>
    </row>
    <row r="72" spans="1:3" x14ac:dyDescent="0.45">
      <c r="A72">
        <v>44</v>
      </c>
      <c r="B72">
        <v>54.496052085136412</v>
      </c>
      <c r="C72">
        <v>2.4780454758392025</v>
      </c>
    </row>
    <row r="73" spans="1:3" x14ac:dyDescent="0.45">
      <c r="A73">
        <v>45</v>
      </c>
      <c r="B73">
        <v>51.588288327670483</v>
      </c>
      <c r="C73">
        <v>-2.9180688154753511</v>
      </c>
    </row>
    <row r="74" spans="1:3" x14ac:dyDescent="0.45">
      <c r="A74">
        <v>46</v>
      </c>
      <c r="B74">
        <v>51.868946917418207</v>
      </c>
      <c r="C74">
        <v>-1.4956542344913686</v>
      </c>
    </row>
    <row r="75" spans="1:3" x14ac:dyDescent="0.45">
      <c r="A75">
        <v>47</v>
      </c>
      <c r="B75">
        <v>56.345296312636911</v>
      </c>
      <c r="C75">
        <v>-1.5358085077588512</v>
      </c>
    </row>
    <row r="76" spans="1:3" x14ac:dyDescent="0.45">
      <c r="A76">
        <v>48</v>
      </c>
      <c r="B76">
        <v>70.829964506149821</v>
      </c>
      <c r="C76">
        <v>1.7700354938501732</v>
      </c>
    </row>
    <row r="77" spans="1:3" x14ac:dyDescent="0.45">
      <c r="A77">
        <v>49</v>
      </c>
      <c r="B77">
        <v>42.949724456901009</v>
      </c>
      <c r="C77">
        <v>3.1419584699282694</v>
      </c>
    </row>
    <row r="78" spans="1:3" x14ac:dyDescent="0.45">
      <c r="A78">
        <v>50</v>
      </c>
      <c r="B78">
        <v>42.658793102001106</v>
      </c>
      <c r="C78">
        <v>-0.72891505322061789</v>
      </c>
    </row>
    <row r="79" spans="1:3" ht="14.65" thickBot="1" x14ac:dyDescent="0.5">
      <c r="A79" s="3">
        <v>51</v>
      </c>
      <c r="B79" s="3">
        <v>52.809647683959525</v>
      </c>
      <c r="C79" s="3">
        <v>-8.1916720742034244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F287C-0FA8-45E9-B56D-C3431B36D8EC}">
  <dimension ref="A1:R63"/>
  <sheetViews>
    <sheetView tabSelected="1" workbookViewId="0">
      <selection activeCell="R46" sqref="R46"/>
    </sheetView>
  </sheetViews>
  <sheetFormatPr defaultRowHeight="14.25" x14ac:dyDescent="0.45"/>
  <cols>
    <col min="1" max="1" width="20.796875" customWidth="1"/>
    <col min="2" max="2" width="10" customWidth="1"/>
    <col min="6" max="6" width="9.59765625" bestFit="1" customWidth="1"/>
    <col min="7" max="7" width="12.265625" bestFit="1" customWidth="1"/>
    <col min="8" max="8" width="10.796875" bestFit="1" customWidth="1"/>
    <col min="9" max="10" width="10.796875" customWidth="1"/>
    <col min="12" max="12" width="11.06640625" customWidth="1"/>
    <col min="17" max="17" width="10.53125" customWidth="1"/>
  </cols>
  <sheetData>
    <row r="1" spans="1:17" x14ac:dyDescent="0.45">
      <c r="A1" s="6" t="s">
        <v>65</v>
      </c>
      <c r="B1" s="6"/>
    </row>
    <row r="2" spans="1:17" x14ac:dyDescent="0.45">
      <c r="A2" t="s">
        <v>66</v>
      </c>
      <c r="K2" s="2"/>
    </row>
    <row r="4" spans="1:17" ht="15.75" x14ac:dyDescent="0.55000000000000004">
      <c r="C4" s="2" t="s">
        <v>1</v>
      </c>
      <c r="D4" s="2" t="s">
        <v>2</v>
      </c>
      <c r="E4" s="2" t="s">
        <v>3</v>
      </c>
      <c r="F4" s="2" t="s">
        <v>4</v>
      </c>
      <c r="G4" s="2" t="s">
        <v>67</v>
      </c>
      <c r="H4" s="2" t="s">
        <v>0</v>
      </c>
      <c r="I4" s="2"/>
      <c r="J4" s="2"/>
    </row>
    <row r="5" spans="1:17" ht="26.65" x14ac:dyDescent="0.45">
      <c r="C5" s="1" t="s">
        <v>59</v>
      </c>
      <c r="D5" s="1" t="s">
        <v>60</v>
      </c>
      <c r="E5" s="10" t="s">
        <v>61</v>
      </c>
      <c r="F5" s="1" t="s">
        <v>62</v>
      </c>
      <c r="G5" s="1" t="s">
        <v>63</v>
      </c>
      <c r="H5" s="10" t="s">
        <v>68</v>
      </c>
      <c r="I5" s="10" t="s">
        <v>34</v>
      </c>
      <c r="J5" s="10" t="s">
        <v>35</v>
      </c>
      <c r="L5" t="s">
        <v>40</v>
      </c>
      <c r="M5">
        <v>0.05</v>
      </c>
    </row>
    <row r="6" spans="1:17" x14ac:dyDescent="0.45">
      <c r="A6" t="s">
        <v>69</v>
      </c>
      <c r="B6">
        <v>1</v>
      </c>
      <c r="C6" s="11">
        <v>2.6219999999999999</v>
      </c>
      <c r="D6" s="12">
        <v>1794.4052331655594</v>
      </c>
      <c r="E6" s="13">
        <v>62.607562708000003</v>
      </c>
      <c r="F6" s="14">
        <v>92</v>
      </c>
      <c r="G6" s="14">
        <v>87</v>
      </c>
      <c r="H6" s="15">
        <v>70.024170731707329</v>
      </c>
      <c r="I6" s="9" cm="1">
        <f t="array" ref="I6:I56">MMULT(X,beta)</f>
        <v>68.210146881059899</v>
      </c>
      <c r="J6" s="9" cm="1">
        <f t="array" ref="J6:J56">y-yhat</f>
        <v>1.8140238506474304</v>
      </c>
      <c r="L6" t="s">
        <v>32</v>
      </c>
      <c r="M6">
        <f>COUNT(y)</f>
        <v>51</v>
      </c>
      <c r="P6" s="24" t="s">
        <v>130</v>
      </c>
      <c r="Q6" s="24">
        <f>SUMSQ(res)</f>
        <v>855.36373828580133</v>
      </c>
    </row>
    <row r="7" spans="1:17" x14ac:dyDescent="0.45">
      <c r="A7" t="s">
        <v>70</v>
      </c>
      <c r="B7">
        <v>1</v>
      </c>
      <c r="C7" s="16">
        <v>6.8259999999999996</v>
      </c>
      <c r="D7" s="17">
        <v>298.40584293387269</v>
      </c>
      <c r="E7" s="9">
        <v>18.888346933000001</v>
      </c>
      <c r="F7">
        <v>42</v>
      </c>
      <c r="G7">
        <v>250</v>
      </c>
      <c r="H7" s="18">
        <v>45.204926829268302</v>
      </c>
      <c r="I7" s="9">
        <v>44.964111126422679</v>
      </c>
      <c r="J7" s="9">
        <v>0.24081570284562304</v>
      </c>
      <c r="L7" t="s">
        <v>37</v>
      </c>
      <c r="M7">
        <v>5</v>
      </c>
      <c r="P7" s="24" t="s">
        <v>36</v>
      </c>
      <c r="Q7" s="24">
        <f>SQRT(SSE/(n-p))</f>
        <v>4.3598260370131525</v>
      </c>
    </row>
    <row r="8" spans="1:17" x14ac:dyDescent="0.45">
      <c r="A8" t="s">
        <v>71</v>
      </c>
      <c r="B8">
        <v>1</v>
      </c>
      <c r="C8" s="16">
        <v>5.9660000000000002</v>
      </c>
      <c r="D8" s="17">
        <v>361.95014931372634</v>
      </c>
      <c r="E8" s="9">
        <v>15.704041245999999</v>
      </c>
      <c r="F8">
        <v>9</v>
      </c>
      <c r="G8">
        <v>86</v>
      </c>
      <c r="H8" s="18">
        <v>52.56534146341464</v>
      </c>
      <c r="I8" s="9">
        <v>52.288067131648198</v>
      </c>
      <c r="J8" s="9">
        <v>0.27727433176644212</v>
      </c>
      <c r="L8" t="s">
        <v>33</v>
      </c>
      <c r="M8">
        <f>k+1</f>
        <v>6</v>
      </c>
      <c r="P8" s="24"/>
      <c r="Q8" s="24"/>
    </row>
    <row r="9" spans="1:17" x14ac:dyDescent="0.45">
      <c r="A9" t="s">
        <v>72</v>
      </c>
      <c r="B9">
        <v>1</v>
      </c>
      <c r="C9" s="16">
        <v>3.4140000000000001</v>
      </c>
      <c r="D9" s="17">
        <v>3204.1154830987966</v>
      </c>
      <c r="E9" s="9">
        <v>151.80562871999999</v>
      </c>
      <c r="F9">
        <v>52</v>
      </c>
      <c r="G9">
        <v>918</v>
      </c>
      <c r="H9" s="18">
        <v>50.765487804878049</v>
      </c>
      <c r="I9" s="9">
        <v>55.502856368420595</v>
      </c>
      <c r="J9" s="9">
        <v>-4.737368563542546</v>
      </c>
      <c r="L9" t="s">
        <v>54</v>
      </c>
      <c r="M9" s="25">
        <f>_xlfn.T.INV.2T(alpha,n-p)</f>
        <v>2.0141033888808457</v>
      </c>
    </row>
    <row r="10" spans="1:17" x14ac:dyDescent="0.45">
      <c r="A10" t="s">
        <v>73</v>
      </c>
      <c r="B10">
        <v>1</v>
      </c>
      <c r="C10" s="16">
        <v>6.2590000000000003</v>
      </c>
      <c r="D10" s="17">
        <v>212.37649186104804</v>
      </c>
      <c r="E10" s="9">
        <v>10.897934746000001</v>
      </c>
      <c r="F10">
        <v>11</v>
      </c>
      <c r="G10">
        <v>71</v>
      </c>
      <c r="H10" s="18">
        <v>50.201292682926841</v>
      </c>
      <c r="I10" s="9">
        <v>50.797886891504774</v>
      </c>
      <c r="J10" s="9">
        <v>-0.59659420857793322</v>
      </c>
    </row>
    <row r="11" spans="1:17" x14ac:dyDescent="0.45">
      <c r="A11" t="s">
        <v>74</v>
      </c>
      <c r="B11">
        <v>1</v>
      </c>
      <c r="C11" s="16">
        <v>5.7720000000000002</v>
      </c>
      <c r="D11" s="17">
        <v>131.04633409466018</v>
      </c>
      <c r="E11" s="9">
        <v>6.8742382354</v>
      </c>
      <c r="F11">
        <v>45</v>
      </c>
      <c r="G11">
        <v>289</v>
      </c>
      <c r="H11" s="18">
        <v>46.005048780487812</v>
      </c>
      <c r="I11" s="9">
        <v>49.577677336210094</v>
      </c>
      <c r="J11" s="9">
        <v>-3.5726285557222823</v>
      </c>
      <c r="L11" s="6" t="s">
        <v>134</v>
      </c>
    </row>
    <row r="12" spans="1:17" x14ac:dyDescent="0.45">
      <c r="A12" t="s">
        <v>75</v>
      </c>
      <c r="B12">
        <v>1</v>
      </c>
      <c r="C12" s="16">
        <v>4.9829999999999997</v>
      </c>
      <c r="D12" s="17">
        <v>592.37200030215672</v>
      </c>
      <c r="E12" s="9">
        <v>26.508904708999999</v>
      </c>
      <c r="F12">
        <v>49</v>
      </c>
      <c r="G12">
        <v>310</v>
      </c>
      <c r="H12" s="18">
        <v>50.07126829268293</v>
      </c>
      <c r="I12" s="9">
        <v>53.481377500396533</v>
      </c>
      <c r="J12" s="9">
        <v>-3.410109207713603</v>
      </c>
    </row>
    <row r="13" spans="1:17" x14ac:dyDescent="0.45">
      <c r="A13" t="s">
        <v>76</v>
      </c>
      <c r="B13">
        <v>1</v>
      </c>
      <c r="C13" s="16">
        <v>3.7010000000000001</v>
      </c>
      <c r="D13" s="17">
        <v>1233.2575226065337</v>
      </c>
      <c r="E13" s="9">
        <v>59.308552491999997</v>
      </c>
      <c r="F13">
        <v>44</v>
      </c>
      <c r="G13">
        <v>160</v>
      </c>
      <c r="H13" s="18">
        <v>69.448268292682926</v>
      </c>
      <c r="I13" s="9">
        <v>62.067495037384148</v>
      </c>
      <c r="J13" s="9">
        <v>7.3807732552987773</v>
      </c>
    </row>
    <row r="14" spans="1:17" x14ac:dyDescent="0.45">
      <c r="A14" t="s">
        <v>77</v>
      </c>
      <c r="B14">
        <v>1</v>
      </c>
      <c r="C14" s="16">
        <v>5.4459999999999997</v>
      </c>
      <c r="D14" s="17">
        <v>247.02818440437167</v>
      </c>
      <c r="E14" s="9">
        <v>10.609617031000001</v>
      </c>
      <c r="F14">
        <v>22</v>
      </c>
      <c r="G14">
        <v>1074</v>
      </c>
      <c r="H14" s="18">
        <v>43.66336585365854</v>
      </c>
      <c r="I14" s="9">
        <v>42.370004902182295</v>
      </c>
      <c r="J14" s="9">
        <v>1.2933609514762452</v>
      </c>
    </row>
    <row r="15" spans="1:17" x14ac:dyDescent="0.45">
      <c r="A15" t="s">
        <v>78</v>
      </c>
      <c r="B15">
        <v>1</v>
      </c>
      <c r="C15" s="16">
        <v>6.6050000000000004</v>
      </c>
      <c r="D15" s="17">
        <v>168.45087911373579</v>
      </c>
      <c r="E15" s="9">
        <v>10.573075274000001</v>
      </c>
      <c r="F15">
        <v>10</v>
      </c>
      <c r="G15">
        <v>151</v>
      </c>
      <c r="H15" s="18">
        <v>48.488975609756103</v>
      </c>
      <c r="I15" s="9">
        <v>48.06807683686155</v>
      </c>
      <c r="J15" s="9">
        <v>0.42089877289455302</v>
      </c>
    </row>
    <row r="16" spans="1:17" x14ac:dyDescent="0.45">
      <c r="A16" t="s">
        <v>79</v>
      </c>
      <c r="B16">
        <v>1</v>
      </c>
      <c r="C16" s="16">
        <v>5.3150000000000004</v>
      </c>
      <c r="D16" s="17">
        <v>358.95290874112749</v>
      </c>
      <c r="E16" s="9">
        <v>12.980308989999999</v>
      </c>
      <c r="F16">
        <v>28</v>
      </c>
      <c r="G16">
        <v>39</v>
      </c>
      <c r="H16" s="18">
        <v>57.876439024390251</v>
      </c>
      <c r="I16" s="9">
        <v>55.628141074204528</v>
      </c>
      <c r="J16" s="9">
        <v>2.248297950185723</v>
      </c>
      <c r="N16" t="s">
        <v>46</v>
      </c>
      <c r="O16" t="s">
        <v>36</v>
      </c>
      <c r="P16" t="s">
        <v>38</v>
      </c>
      <c r="Q16" t="s">
        <v>39</v>
      </c>
    </row>
    <row r="17" spans="1:18" x14ac:dyDescent="0.45">
      <c r="A17" t="s">
        <v>80</v>
      </c>
      <c r="B17">
        <v>1</v>
      </c>
      <c r="C17" s="16">
        <v>6.9109999999999996</v>
      </c>
      <c r="D17" s="17">
        <v>86.75450673291499</v>
      </c>
      <c r="E17" s="9">
        <v>13.002809793000001</v>
      </c>
      <c r="F17">
        <v>16</v>
      </c>
      <c r="G17">
        <v>327</v>
      </c>
      <c r="H17" s="18">
        <v>45.65190243902439</v>
      </c>
      <c r="I17" s="9">
        <v>43.990546270957978</v>
      </c>
      <c r="J17" s="9">
        <v>1.661356168066412</v>
      </c>
      <c r="L17" s="6" t="s">
        <v>16</v>
      </c>
      <c r="M17" t="s">
        <v>42</v>
      </c>
      <c r="N17" cm="1">
        <f t="array" ref="N17:N22">MMULT(XtXinv,Xty)</f>
        <v>82.35196307269382</v>
      </c>
      <c r="O17">
        <f>SQRT(se^2*Sheet2!A18)</f>
        <v>4.8162076972263854</v>
      </c>
      <c r="P17" cm="1">
        <f t="array" ref="P17:P22">beta-t_alpha_2*se_beta</f>
        <v>72.65162282815615</v>
      </c>
      <c r="Q17" cm="1">
        <f t="array" ref="Q17:Q22">beta+t_alpha_2*se_beta</f>
        <v>92.052303317231491</v>
      </c>
    </row>
    <row r="18" spans="1:18" x14ac:dyDescent="0.45">
      <c r="A18" t="s">
        <v>81</v>
      </c>
      <c r="B18">
        <v>1</v>
      </c>
      <c r="C18" s="16">
        <v>4.9320000000000004</v>
      </c>
      <c r="D18" s="17">
        <v>1026.8315551009491</v>
      </c>
      <c r="E18" s="9">
        <v>21.820679819999999</v>
      </c>
      <c r="F18">
        <v>20</v>
      </c>
      <c r="G18">
        <v>353</v>
      </c>
      <c r="H18" s="18">
        <v>54.145853658536595</v>
      </c>
      <c r="I18" s="9">
        <v>55.196380577328597</v>
      </c>
      <c r="J18" s="9">
        <v>-1.0505269187920021</v>
      </c>
      <c r="L18" s="6" t="s">
        <v>59</v>
      </c>
      <c r="M18" t="s">
        <v>41</v>
      </c>
      <c r="N18">
        <v>-4.87721687247471</v>
      </c>
      <c r="O18">
        <f>SQRT(se^2*Sheet2!B19)</f>
        <v>0.75233691398872204</v>
      </c>
      <c r="P18">
        <v>-6.3925012005195523</v>
      </c>
      <c r="Q18">
        <v>-3.3619325444298678</v>
      </c>
    </row>
    <row r="19" spans="1:18" x14ac:dyDescent="0.45">
      <c r="A19" t="s">
        <v>82</v>
      </c>
      <c r="B19">
        <v>1</v>
      </c>
      <c r="C19" s="16">
        <v>5.1619999999999999</v>
      </c>
      <c r="D19" s="17">
        <v>628.2281148276677</v>
      </c>
      <c r="E19" s="9">
        <v>31.773516562000001</v>
      </c>
      <c r="F19">
        <v>22</v>
      </c>
      <c r="G19">
        <v>370</v>
      </c>
      <c r="H19" s="18">
        <v>50.160878048780496</v>
      </c>
      <c r="I19" s="9">
        <v>52.483155953855828</v>
      </c>
      <c r="J19" s="9">
        <v>-2.3222779050753317</v>
      </c>
      <c r="L19" s="6" t="s">
        <v>60</v>
      </c>
      <c r="M19" t="s">
        <v>43</v>
      </c>
      <c r="N19">
        <v>2.4398146227458013E-3</v>
      </c>
      <c r="O19">
        <f>SQRT(se^2*Sheet2!C20)</f>
        <v>1.1937795932241777E-3</v>
      </c>
      <c r="P19">
        <v>3.5419098456187289E-5</v>
      </c>
      <c r="Q19">
        <v>4.8442101470354149E-3</v>
      </c>
    </row>
    <row r="20" spans="1:18" x14ac:dyDescent="0.45">
      <c r="A20" t="s">
        <v>83</v>
      </c>
      <c r="B20">
        <v>1</v>
      </c>
      <c r="C20" s="16">
        <v>4.8010000000000002</v>
      </c>
      <c r="D20" s="17">
        <v>753.11964512522422</v>
      </c>
      <c r="E20" s="9">
        <v>43.738296239</v>
      </c>
      <c r="F20">
        <v>60</v>
      </c>
      <c r="G20">
        <v>619</v>
      </c>
      <c r="H20" s="18">
        <v>53.850341463414644</v>
      </c>
      <c r="I20" s="9">
        <v>50.091753401599647</v>
      </c>
      <c r="J20" s="9">
        <v>3.7585880618149972</v>
      </c>
      <c r="L20" s="6" t="s">
        <v>131</v>
      </c>
      <c r="M20" t="s">
        <v>44</v>
      </c>
      <c r="N20">
        <v>-3.6147308369387954E-2</v>
      </c>
      <c r="O20">
        <f>SQRT(se^2*Sheet2!D21)</f>
        <v>2.9422902911259048E-2</v>
      </c>
      <c r="P20">
        <v>-9.5408076833666894E-2</v>
      </c>
      <c r="Q20">
        <v>2.3113460094890993E-2</v>
      </c>
    </row>
    <row r="21" spans="1:18" x14ac:dyDescent="0.45">
      <c r="A21" t="s">
        <v>84</v>
      </c>
      <c r="B21">
        <v>1</v>
      </c>
      <c r="C21" s="16">
        <v>3.3149999999999999</v>
      </c>
      <c r="D21" s="17">
        <v>1475.8444095688474</v>
      </c>
      <c r="E21" s="9">
        <v>78.613076778999996</v>
      </c>
      <c r="F21">
        <v>86</v>
      </c>
      <c r="G21">
        <v>26</v>
      </c>
      <c r="H21" s="18">
        <v>69.08265853658537</v>
      </c>
      <c r="I21" s="9">
        <v>64.373617196388921</v>
      </c>
      <c r="J21" s="9">
        <v>4.7090413401964497</v>
      </c>
      <c r="L21" s="6" t="s">
        <v>62</v>
      </c>
      <c r="M21" t="s">
        <v>45</v>
      </c>
      <c r="N21">
        <v>-2.6200710254540849E-2</v>
      </c>
      <c r="O21">
        <f>SQRT(se^2*Sheet2!E22)</f>
        <v>3.5503958949460325E-2</v>
      </c>
      <c r="P21">
        <v>-9.7709354293335327E-2</v>
      </c>
      <c r="Q21">
        <v>4.5307933784253629E-2</v>
      </c>
    </row>
    <row r="22" spans="1:18" x14ac:dyDescent="0.45">
      <c r="A22" t="s">
        <v>85</v>
      </c>
      <c r="B22">
        <v>1</v>
      </c>
      <c r="C22" s="16">
        <v>5.7729999999999997</v>
      </c>
      <c r="D22" s="17">
        <v>2388.348624766767</v>
      </c>
      <c r="E22" s="9">
        <v>46.413409864999998</v>
      </c>
      <c r="F22">
        <v>89</v>
      </c>
      <c r="G22">
        <v>268</v>
      </c>
      <c r="H22" s="18">
        <v>48.69026829268293</v>
      </c>
      <c r="I22" s="9">
        <v>52.753563244999562</v>
      </c>
      <c r="J22" s="9">
        <v>-4.0632949523166317</v>
      </c>
      <c r="L22" s="6" t="s">
        <v>63</v>
      </c>
      <c r="M22" t="s">
        <v>133</v>
      </c>
      <c r="N22">
        <v>-1.216332712798307E-2</v>
      </c>
      <c r="O22">
        <f>SQRT(se^2*Sheet2!F23)</f>
        <v>2.3098927230211876E-3</v>
      </c>
      <c r="P22">
        <v>-1.6815689889371249E-2</v>
      </c>
      <c r="Q22">
        <v>-7.5109643665948918E-3</v>
      </c>
    </row>
    <row r="23" spans="1:18" x14ac:dyDescent="0.45">
      <c r="A23" t="s">
        <v>86</v>
      </c>
      <c r="B23">
        <v>1</v>
      </c>
      <c r="C23" s="16">
        <v>5.43</v>
      </c>
      <c r="D23" s="17">
        <v>172.75715622525613</v>
      </c>
      <c r="E23" s="9">
        <v>7.8186040795</v>
      </c>
      <c r="F23">
        <v>11</v>
      </c>
      <c r="G23">
        <v>157</v>
      </c>
      <c r="H23" s="18">
        <v>56.024975609756105</v>
      </c>
      <c r="I23" s="9">
        <v>53.809699226525382</v>
      </c>
      <c r="J23" s="9">
        <v>2.215276383230723</v>
      </c>
      <c r="L23" s="6"/>
    </row>
    <row r="24" spans="1:18" x14ac:dyDescent="0.45">
      <c r="A24" t="s">
        <v>87</v>
      </c>
      <c r="B24">
        <v>1</v>
      </c>
      <c r="C24" s="16">
        <v>6.08</v>
      </c>
      <c r="D24" s="17">
        <v>123.68091675358934</v>
      </c>
      <c r="E24" s="9">
        <v>5.3176796441</v>
      </c>
      <c r="F24">
        <v>9</v>
      </c>
      <c r="G24">
        <v>421</v>
      </c>
      <c r="H24" s="18">
        <v>51.71012195121952</v>
      </c>
      <c r="I24" s="9">
        <v>47.451456078220957</v>
      </c>
      <c r="J24" s="9">
        <v>4.2586658729985629</v>
      </c>
      <c r="L24" s="6" t="s">
        <v>47</v>
      </c>
    </row>
    <row r="25" spans="1:18" x14ac:dyDescent="0.45">
      <c r="A25" t="s">
        <v>88</v>
      </c>
      <c r="B25">
        <v>1</v>
      </c>
      <c r="C25" s="16">
        <v>4.0510000000000002</v>
      </c>
      <c r="D25" s="17">
        <v>4102.624602157749</v>
      </c>
      <c r="E25" s="9">
        <v>102.36527071</v>
      </c>
      <c r="F25">
        <v>36</v>
      </c>
      <c r="G25">
        <v>527</v>
      </c>
      <c r="H25" s="18">
        <v>59.690951219512208</v>
      </c>
      <c r="I25" s="9">
        <v>61.550473045999126</v>
      </c>
      <c r="J25" s="9">
        <v>-1.8595218264869189</v>
      </c>
    </row>
    <row r="26" spans="1:18" x14ac:dyDescent="0.45">
      <c r="A26" t="s">
        <v>89</v>
      </c>
      <c r="B26">
        <v>1</v>
      </c>
      <c r="C26" s="16">
        <v>5.64</v>
      </c>
      <c r="D26" s="17">
        <v>603.59534623166144</v>
      </c>
      <c r="E26" s="9">
        <v>21.811041485000001</v>
      </c>
      <c r="F26">
        <v>63</v>
      </c>
      <c r="G26">
        <v>225</v>
      </c>
      <c r="H26" s="18">
        <v>55.156756097560979</v>
      </c>
      <c r="I26" s="9">
        <v>51.141316871645699</v>
      </c>
      <c r="J26" s="9">
        <v>4.01543922591528</v>
      </c>
    </row>
    <row r="27" spans="1:18" x14ac:dyDescent="0.45">
      <c r="A27" t="s">
        <v>90</v>
      </c>
      <c r="B27">
        <v>1</v>
      </c>
      <c r="C27" s="16">
        <v>4.6559999999999997</v>
      </c>
      <c r="D27" s="17">
        <v>259.99069442095248</v>
      </c>
      <c r="E27" s="9">
        <v>12.324517802000001</v>
      </c>
      <c r="F27">
        <v>10</v>
      </c>
      <c r="G27">
        <v>152</v>
      </c>
      <c r="H27" s="18">
        <v>58.382243902439036</v>
      </c>
      <c r="I27" s="9">
        <v>57.721639440985896</v>
      </c>
      <c r="J27" s="9">
        <v>0.66060446145313989</v>
      </c>
    </row>
    <row r="28" spans="1:18" x14ac:dyDescent="0.45">
      <c r="A28" t="s">
        <v>91</v>
      </c>
      <c r="B28">
        <v>1</v>
      </c>
      <c r="C28" s="16">
        <v>5.9909999999999997</v>
      </c>
      <c r="D28" s="17">
        <v>358.96290906045908</v>
      </c>
      <c r="E28" s="9">
        <v>21.086395570000001</v>
      </c>
      <c r="F28">
        <v>14</v>
      </c>
      <c r="G28">
        <v>234</v>
      </c>
      <c r="H28" s="18">
        <v>48.11014634146342</v>
      </c>
      <c r="I28" s="9">
        <v>50.033114809667609</v>
      </c>
      <c r="J28" s="9">
        <v>-1.9229684682041892</v>
      </c>
    </row>
    <row r="29" spans="1:18" x14ac:dyDescent="0.45">
      <c r="A29" t="s">
        <v>92</v>
      </c>
      <c r="B29">
        <v>1</v>
      </c>
      <c r="C29" s="16">
        <v>5.8460000000000001</v>
      </c>
      <c r="D29" s="17">
        <v>173.66360329040828</v>
      </c>
      <c r="E29" s="9">
        <v>16.636139178000001</v>
      </c>
      <c r="F29">
        <v>14</v>
      </c>
      <c r="G29">
        <v>192</v>
      </c>
      <c r="H29" s="18">
        <v>44.884878048780493</v>
      </c>
      <c r="I29" s="9">
        <v>50.959939829873782</v>
      </c>
      <c r="J29" s="9">
        <v>-6.0750617810932894</v>
      </c>
      <c r="L29" s="6" t="s">
        <v>48</v>
      </c>
      <c r="N29">
        <v>1</v>
      </c>
      <c r="O29" t="s">
        <v>57</v>
      </c>
      <c r="Q29" t="s">
        <v>36</v>
      </c>
      <c r="R29" s="8">
        <f>se</f>
        <v>4.3598260370131525</v>
      </c>
    </row>
    <row r="30" spans="1:18" ht="14.65" thickBot="1" x14ac:dyDescent="0.5">
      <c r="A30" t="s">
        <v>93</v>
      </c>
      <c r="B30">
        <v>1</v>
      </c>
      <c r="C30" s="16">
        <v>5.0119999999999996</v>
      </c>
      <c r="D30" s="17">
        <v>406.52305956984605</v>
      </c>
      <c r="E30" s="9">
        <v>19.036410440000001</v>
      </c>
      <c r="F30">
        <v>28</v>
      </c>
      <c r="G30">
        <v>286</v>
      </c>
      <c r="H30" s="18">
        <v>52.299634146341461</v>
      </c>
      <c r="I30" s="9">
        <v>53.998746568921227</v>
      </c>
      <c r="J30" s="9">
        <v>-1.6991124225797662</v>
      </c>
      <c r="M30" s="7" t="s">
        <v>49</v>
      </c>
      <c r="N30" s="7">
        <v>3</v>
      </c>
      <c r="O30" t="s">
        <v>59</v>
      </c>
    </row>
    <row r="31" spans="1:18" x14ac:dyDescent="0.45">
      <c r="A31" t="s">
        <v>94</v>
      </c>
      <c r="B31">
        <v>1</v>
      </c>
      <c r="C31" s="16">
        <v>4.0890000000000004</v>
      </c>
      <c r="D31" s="17">
        <v>392.69273981791599</v>
      </c>
      <c r="E31" s="9">
        <v>26.639465740999999</v>
      </c>
      <c r="F31">
        <v>25</v>
      </c>
      <c r="G31">
        <v>553</v>
      </c>
      <c r="H31" s="18">
        <v>47.586365853658542</v>
      </c>
      <c r="I31" s="9">
        <v>55.022838128924761</v>
      </c>
      <c r="J31" s="9">
        <v>-7.4364722752662189</v>
      </c>
      <c r="M31" s="7" t="s">
        <v>50</v>
      </c>
      <c r="N31" s="7">
        <v>1000</v>
      </c>
      <c r="O31" t="s">
        <v>60</v>
      </c>
      <c r="Q31" s="27" t="s">
        <v>53</v>
      </c>
      <c r="R31" s="28" cm="1">
        <f t="array" ref="R31">MMULT(TRANSPOSE(x0),beta)</f>
        <v>67.332844089343084</v>
      </c>
    </row>
    <row r="32" spans="1:18" x14ac:dyDescent="0.45">
      <c r="A32" t="s">
        <v>95</v>
      </c>
      <c r="B32">
        <v>1</v>
      </c>
      <c r="C32" s="16">
        <v>5.8490000000000002</v>
      </c>
      <c r="D32" s="17">
        <v>185.81340385982008</v>
      </c>
      <c r="E32" s="9">
        <v>10.986705637</v>
      </c>
      <c r="F32">
        <v>12</v>
      </c>
      <c r="G32">
        <v>242</v>
      </c>
      <c r="H32" s="18">
        <v>45.964317073170733</v>
      </c>
      <c r="I32" s="9">
        <v>50.623398320777881</v>
      </c>
      <c r="J32" s="9">
        <v>-4.6590812476071477</v>
      </c>
      <c r="M32" s="7" t="s">
        <v>51</v>
      </c>
      <c r="N32" s="7">
        <v>50</v>
      </c>
      <c r="O32" t="s">
        <v>131</v>
      </c>
      <c r="Q32" s="29" t="s">
        <v>38</v>
      </c>
      <c r="R32" s="30" cm="1">
        <f t="array" ref="R32">muY_hat-t_alpha_2*SQRT(se^2*MMULT(MMULT(TRANSPOSE(x0),XtXinv),x0))</f>
        <v>63.453003196373828</v>
      </c>
    </row>
    <row r="33" spans="1:18" ht="14.65" thickBot="1" x14ac:dyDescent="0.5">
      <c r="A33" t="s">
        <v>96</v>
      </c>
      <c r="B33">
        <v>1</v>
      </c>
      <c r="C33" s="16">
        <v>3.0790000000000002</v>
      </c>
      <c r="D33" s="17">
        <v>6479.7125224820993</v>
      </c>
      <c r="E33" s="9">
        <v>243.83628275999999</v>
      </c>
      <c r="F33">
        <v>97</v>
      </c>
      <c r="G33">
        <v>40</v>
      </c>
      <c r="H33" s="18">
        <v>72.530756097560968</v>
      </c>
      <c r="I33" s="9">
        <v>71.302282401504314</v>
      </c>
      <c r="J33" s="9">
        <v>1.2284736960566534</v>
      </c>
      <c r="M33" s="7" t="s">
        <v>52</v>
      </c>
      <c r="N33" s="7">
        <v>25</v>
      </c>
      <c r="O33" t="s">
        <v>62</v>
      </c>
      <c r="Q33" s="31" t="s">
        <v>39</v>
      </c>
      <c r="R33" s="32" cm="1">
        <f t="array" ref="R33">muY_hat+t_alpha_2*SQRT(se^2*MMULT(MMULT(TRANSPOSE(x0),XtXinv),x0))</f>
        <v>71.212684982312339</v>
      </c>
    </row>
    <row r="34" spans="1:18" x14ac:dyDescent="0.45">
      <c r="A34" t="s">
        <v>97</v>
      </c>
      <c r="B34">
        <v>1</v>
      </c>
      <c r="C34" s="16">
        <v>5.548</v>
      </c>
      <c r="D34" s="17">
        <v>252.38251669773473</v>
      </c>
      <c r="E34" s="9">
        <v>9.3751600302</v>
      </c>
      <c r="F34">
        <v>12</v>
      </c>
      <c r="G34">
        <v>293</v>
      </c>
      <c r="H34" s="18">
        <v>59.674560975609765</v>
      </c>
      <c r="I34" s="9">
        <v>51.691780246791119</v>
      </c>
      <c r="J34" s="9">
        <v>7.9827807288186463</v>
      </c>
      <c r="M34" s="26" t="s">
        <v>132</v>
      </c>
      <c r="N34" s="7">
        <v>30</v>
      </c>
      <c r="O34" t="s">
        <v>63</v>
      </c>
    </row>
    <row r="35" spans="1:18" x14ac:dyDescent="0.45">
      <c r="A35" t="s">
        <v>98</v>
      </c>
      <c r="B35">
        <v>1</v>
      </c>
      <c r="C35" s="16">
        <v>6.0949999999999998</v>
      </c>
      <c r="D35" s="17">
        <v>155.27154447436686</v>
      </c>
      <c r="E35" s="9">
        <v>9.4246964794999997</v>
      </c>
      <c r="F35">
        <v>46</v>
      </c>
      <c r="G35">
        <v>467</v>
      </c>
      <c r="H35" s="18">
        <v>46.029731707317076</v>
      </c>
      <c r="I35" s="9">
        <v>45.777976169256014</v>
      </c>
      <c r="J35" s="9">
        <v>0.25175553806106166</v>
      </c>
    </row>
    <row r="36" spans="1:18" x14ac:dyDescent="0.45">
      <c r="A36" t="s">
        <v>99</v>
      </c>
      <c r="B36">
        <v>1</v>
      </c>
      <c r="C36" s="16">
        <v>6.8079999999999998</v>
      </c>
      <c r="D36" s="17">
        <v>214.46771403099009</v>
      </c>
      <c r="E36" s="9">
        <v>14.794041975000001</v>
      </c>
      <c r="F36">
        <v>18</v>
      </c>
      <c r="G36">
        <v>77</v>
      </c>
      <c r="H36" s="18">
        <v>47.243268292682934</v>
      </c>
      <c r="I36" s="9">
        <v>47.728178298949246</v>
      </c>
      <c r="J36" s="9">
        <v>-0.4849100062663112</v>
      </c>
    </row>
    <row r="37" spans="1:18" x14ac:dyDescent="0.45">
      <c r="A37" t="s">
        <v>100</v>
      </c>
      <c r="B37">
        <v>1</v>
      </c>
      <c r="C37" s="16">
        <v>5.2190000000000003</v>
      </c>
      <c r="D37" s="17">
        <v>489.51164499846891</v>
      </c>
      <c r="E37" s="9">
        <v>24.279866596000002</v>
      </c>
      <c r="F37">
        <v>21</v>
      </c>
      <c r="G37">
        <v>277</v>
      </c>
      <c r="H37" s="18">
        <v>56.994780487804888</v>
      </c>
      <c r="I37" s="9">
        <v>53.294977529910035</v>
      </c>
      <c r="J37" s="9">
        <v>3.6998029578948533</v>
      </c>
      <c r="L37" s="6" t="s">
        <v>55</v>
      </c>
    </row>
    <row r="38" spans="1:18" x14ac:dyDescent="0.45">
      <c r="A38" t="s">
        <v>101</v>
      </c>
      <c r="B38">
        <v>1</v>
      </c>
      <c r="C38" s="16">
        <v>1.99</v>
      </c>
      <c r="D38" s="17">
        <v>3861.0385424077781</v>
      </c>
      <c r="E38" s="9">
        <v>144.98596387000001</v>
      </c>
      <c r="F38">
        <v>89</v>
      </c>
      <c r="G38">
        <v>24</v>
      </c>
      <c r="H38" s="18">
        <v>71.663414634146349</v>
      </c>
      <c r="I38" s="9">
        <v>74.201884382253212</v>
      </c>
      <c r="J38" s="9">
        <v>-2.5384697481068628</v>
      </c>
    </row>
    <row r="39" spans="1:18" x14ac:dyDescent="0.45">
      <c r="A39" t="s">
        <v>102</v>
      </c>
      <c r="B39">
        <v>1</v>
      </c>
      <c r="C39" s="16">
        <v>2.7029999999999998</v>
      </c>
      <c r="D39" s="17">
        <v>1285.7398114250739</v>
      </c>
      <c r="E39" s="9">
        <v>53.752364323999998</v>
      </c>
      <c r="F39">
        <v>64</v>
      </c>
      <c r="G39">
        <v>117</v>
      </c>
      <c r="H39" s="18">
        <v>68.675146341463417</v>
      </c>
      <c r="I39" s="9">
        <v>67.262854640288069</v>
      </c>
      <c r="J39" s="9">
        <v>1.4122917011753486</v>
      </c>
    </row>
    <row r="40" spans="1:18" x14ac:dyDescent="0.45">
      <c r="A40" t="s">
        <v>103</v>
      </c>
      <c r="B40">
        <v>1</v>
      </c>
      <c r="C40" s="16">
        <v>5.6929999999999996</v>
      </c>
      <c r="D40" s="17">
        <v>236.80963981941105</v>
      </c>
      <c r="E40" s="9">
        <v>14.591312305000001</v>
      </c>
      <c r="F40">
        <v>14</v>
      </c>
      <c r="G40">
        <v>513</v>
      </c>
      <c r="H40" s="18">
        <v>47.237853658536594</v>
      </c>
      <c r="I40" s="9">
        <v>48.029705614112103</v>
      </c>
      <c r="J40" s="9">
        <v>-0.79185195557550969</v>
      </c>
    </row>
    <row r="41" spans="1:18" x14ac:dyDescent="0.45">
      <c r="A41" t="s">
        <v>104</v>
      </c>
      <c r="B41">
        <v>1</v>
      </c>
      <c r="C41" s="16">
        <v>4.0330000000000004</v>
      </c>
      <c r="D41" s="17">
        <v>2061.67196864466</v>
      </c>
      <c r="E41" s="9">
        <v>126.05095751</v>
      </c>
      <c r="F41">
        <v>28</v>
      </c>
      <c r="G41">
        <v>1407</v>
      </c>
      <c r="H41" s="18">
        <v>57.657731707317083</v>
      </c>
      <c r="I41" s="9">
        <v>45.308420854837763</v>
      </c>
      <c r="J41" s="9">
        <v>12.34931085247932</v>
      </c>
    </row>
    <row r="42" spans="1:18" x14ac:dyDescent="0.45">
      <c r="A42" t="s">
        <v>105</v>
      </c>
      <c r="B42">
        <v>1</v>
      </c>
      <c r="C42" s="16">
        <v>7.5030000000000001</v>
      </c>
      <c r="D42" s="17">
        <v>164.64894757451702</v>
      </c>
      <c r="E42" s="9">
        <v>5.2164661801000003</v>
      </c>
      <c r="F42">
        <v>7</v>
      </c>
      <c r="G42">
        <v>191</v>
      </c>
      <c r="H42" s="18">
        <v>48.266682926829269</v>
      </c>
      <c r="I42" s="9">
        <v>43.464756123590981</v>
      </c>
      <c r="J42" s="9">
        <v>4.8019268032382882</v>
      </c>
      <c r="L42" s="6" t="s">
        <v>48</v>
      </c>
      <c r="N42">
        <v>1</v>
      </c>
      <c r="O42" t="s">
        <v>57</v>
      </c>
    </row>
    <row r="43" spans="1:18" ht="14.65" thickBot="1" x14ac:dyDescent="0.5">
      <c r="A43" t="s">
        <v>106</v>
      </c>
      <c r="B43">
        <v>1</v>
      </c>
      <c r="C43" s="16">
        <v>5.883</v>
      </c>
      <c r="D43" s="17">
        <v>371.7680803881828</v>
      </c>
      <c r="E43" s="9">
        <v>17.108879858000002</v>
      </c>
      <c r="F43">
        <v>34</v>
      </c>
      <c r="G43">
        <v>172</v>
      </c>
      <c r="H43" s="18">
        <v>46.272317073170733</v>
      </c>
      <c r="I43" s="9">
        <v>50.964985039976916</v>
      </c>
      <c r="J43" s="9">
        <v>-4.6926679668061837</v>
      </c>
      <c r="M43" s="7" t="s">
        <v>49</v>
      </c>
      <c r="N43" s="7">
        <v>3</v>
      </c>
      <c r="O43" t="s">
        <v>59</v>
      </c>
    </row>
    <row r="44" spans="1:18" x14ac:dyDescent="0.45">
      <c r="A44" t="s">
        <v>107</v>
      </c>
      <c r="B44">
        <v>1</v>
      </c>
      <c r="C44" s="16">
        <v>5.7859999999999996</v>
      </c>
      <c r="D44" s="17">
        <v>214.23369892383559</v>
      </c>
      <c r="E44" s="9">
        <v>9.0421090063000005</v>
      </c>
      <c r="F44">
        <v>47</v>
      </c>
      <c r="G44">
        <v>326</v>
      </c>
      <c r="H44" s="18">
        <v>46.510219512195128</v>
      </c>
      <c r="I44" s="9">
        <v>49.131550831628203</v>
      </c>
      <c r="J44" s="9">
        <v>-2.6213313194330752</v>
      </c>
      <c r="M44" s="7" t="s">
        <v>50</v>
      </c>
      <c r="N44" s="7">
        <v>1000</v>
      </c>
      <c r="O44" t="s">
        <v>60</v>
      </c>
      <c r="Q44" s="33" t="s">
        <v>56</v>
      </c>
      <c r="R44" s="28" cm="1">
        <f t="array" ref="R44">MMULT(TRANSPOSE(x0f),beta)</f>
        <v>67.332844089343084</v>
      </c>
    </row>
    <row r="45" spans="1:18" x14ac:dyDescent="0.45">
      <c r="A45" t="s">
        <v>108</v>
      </c>
      <c r="B45">
        <v>1</v>
      </c>
      <c r="C45" s="16">
        <v>4.577</v>
      </c>
      <c r="D45" s="17">
        <v>543.99903931154222</v>
      </c>
      <c r="E45" s="9">
        <v>45.532310033000002</v>
      </c>
      <c r="F45">
        <v>21</v>
      </c>
      <c r="G45">
        <v>114</v>
      </c>
      <c r="H45" s="18">
        <v>62.357780487804881</v>
      </c>
      <c r="I45" s="9">
        <v>57.773493598780185</v>
      </c>
      <c r="J45" s="9">
        <v>4.5842868890246962</v>
      </c>
      <c r="M45" s="7" t="s">
        <v>51</v>
      </c>
      <c r="N45" s="7">
        <v>50</v>
      </c>
      <c r="O45" t="s">
        <v>131</v>
      </c>
      <c r="Q45" s="29" t="s">
        <v>38</v>
      </c>
      <c r="R45" s="30" cm="1">
        <f t="array" ref="R45">y0-t_alpha_2*SQRT(se^2*(1+MMULT(MMULT(TRANSPOSE(x0),XtXinv),x0)))</f>
        <v>57.732761172492346</v>
      </c>
    </row>
    <row r="46" spans="1:18" ht="14.65" thickBot="1" x14ac:dyDescent="0.5">
      <c r="A46" t="s">
        <v>109</v>
      </c>
      <c r="B46">
        <v>1</v>
      </c>
      <c r="C46" s="16">
        <v>5.5460000000000003</v>
      </c>
      <c r="D46" s="17">
        <v>492.28622523275328</v>
      </c>
      <c r="E46" s="9">
        <v>21.319472003000001</v>
      </c>
      <c r="F46">
        <v>45</v>
      </c>
      <c r="G46">
        <v>155</v>
      </c>
      <c r="H46" s="18">
        <v>55.739243902439036</v>
      </c>
      <c r="I46" s="9">
        <v>52.669016233791595</v>
      </c>
      <c r="J46" s="9">
        <v>3.0702276686474406</v>
      </c>
      <c r="M46" s="7" t="s">
        <v>52</v>
      </c>
      <c r="N46" s="7">
        <v>25</v>
      </c>
      <c r="O46" t="s">
        <v>62</v>
      </c>
      <c r="Q46" s="31" t="s">
        <v>39</v>
      </c>
      <c r="R46" s="32" cm="1">
        <f t="array" ref="R46">y0+t_alpha_2*SQRT(se^2*(1+MMULT(MMULT(TRANSPOSE(x0),XtXinv),x0)))</f>
        <v>76.932927006193822</v>
      </c>
    </row>
    <row r="47" spans="1:18" x14ac:dyDescent="0.45">
      <c r="A47" t="s">
        <v>110</v>
      </c>
      <c r="B47">
        <v>1</v>
      </c>
      <c r="C47" s="16">
        <v>5.726</v>
      </c>
      <c r="D47" s="17">
        <v>153.47727547962046</v>
      </c>
      <c r="E47" s="9">
        <v>26.866989341</v>
      </c>
      <c r="F47">
        <v>11</v>
      </c>
      <c r="G47">
        <v>377</v>
      </c>
      <c r="H47" s="18">
        <v>39.731585365853661</v>
      </c>
      <c r="I47" s="9">
        <v>48.954523873162245</v>
      </c>
      <c r="J47" s="9">
        <v>-9.2229385073085837</v>
      </c>
      <c r="M47" s="26" t="s">
        <v>132</v>
      </c>
      <c r="N47" s="7">
        <v>30</v>
      </c>
      <c r="O47" t="s">
        <v>63</v>
      </c>
    </row>
    <row r="48" spans="1:18" x14ac:dyDescent="0.45">
      <c r="A48" t="s">
        <v>111</v>
      </c>
      <c r="B48">
        <v>1</v>
      </c>
      <c r="C48" s="16">
        <v>2.8660000000000001</v>
      </c>
      <c r="D48" s="17">
        <v>3019.9463672255361</v>
      </c>
      <c r="E48" s="9">
        <v>246.11835221000001</v>
      </c>
      <c r="F48">
        <v>75</v>
      </c>
      <c r="G48">
        <v>576</v>
      </c>
      <c r="H48" s="18">
        <v>54.776317073170738</v>
      </c>
      <c r="I48" s="9">
        <v>57.874323155336896</v>
      </c>
      <c r="J48" s="9">
        <v>-3.0980060821661581</v>
      </c>
    </row>
    <row r="49" spans="1:10" x14ac:dyDescent="0.45">
      <c r="A49" t="s">
        <v>112</v>
      </c>
      <c r="B49">
        <v>1</v>
      </c>
      <c r="C49" s="16">
        <v>5.34</v>
      </c>
      <c r="D49" s="17">
        <v>444.80798379273477</v>
      </c>
      <c r="E49" s="9">
        <v>12.113865407</v>
      </c>
      <c r="F49">
        <v>27</v>
      </c>
      <c r="G49">
        <v>144</v>
      </c>
      <c r="H49" s="18">
        <v>56.974097560975615</v>
      </c>
      <c r="I49" s="9">
        <v>54.496052085136206</v>
      </c>
      <c r="J49" s="9">
        <v>2.4780454758394086</v>
      </c>
    </row>
    <row r="50" spans="1:10" x14ac:dyDescent="0.45">
      <c r="A50" t="s">
        <v>113</v>
      </c>
      <c r="B50">
        <v>1</v>
      </c>
      <c r="C50" s="16">
        <v>4.2220000000000004</v>
      </c>
      <c r="D50" s="17">
        <v>1508.2209794010789</v>
      </c>
      <c r="E50" s="9">
        <v>75.310063600999996</v>
      </c>
      <c r="F50">
        <v>52</v>
      </c>
      <c r="G50">
        <v>803</v>
      </c>
      <c r="H50" s="18">
        <v>48.670219512195132</v>
      </c>
      <c r="I50" s="9">
        <v>51.588288327670242</v>
      </c>
      <c r="J50" s="9">
        <v>-2.9180688154751095</v>
      </c>
    </row>
    <row r="51" spans="1:10" x14ac:dyDescent="0.45">
      <c r="A51" t="s">
        <v>114</v>
      </c>
      <c r="B51">
        <v>1</v>
      </c>
      <c r="C51" s="16">
        <v>5.6879999999999997</v>
      </c>
      <c r="D51" s="17">
        <v>299.24607767999777</v>
      </c>
      <c r="E51" s="9">
        <v>10.101995494000001</v>
      </c>
      <c r="F51">
        <v>9</v>
      </c>
      <c r="G51">
        <v>236</v>
      </c>
      <c r="H51" s="18">
        <v>50.373292682926838</v>
      </c>
      <c r="I51" s="9">
        <v>51.868946917417993</v>
      </c>
      <c r="J51" s="9">
        <v>-1.4956542344911554</v>
      </c>
    </row>
    <row r="52" spans="1:10" x14ac:dyDescent="0.45">
      <c r="A52" t="s">
        <v>115</v>
      </c>
      <c r="B52">
        <v>1</v>
      </c>
      <c r="C52" s="16">
        <v>5.1020000000000003</v>
      </c>
      <c r="D52" s="17">
        <v>270.00087611928342</v>
      </c>
      <c r="E52" s="9">
        <v>14.298056775999999</v>
      </c>
      <c r="F52">
        <v>13</v>
      </c>
      <c r="G52">
        <v>76</v>
      </c>
      <c r="H52" s="18">
        <v>54.80948780487806</v>
      </c>
      <c r="I52" s="9">
        <v>56.345296312637025</v>
      </c>
      <c r="J52" s="9">
        <v>-1.5358085077589649</v>
      </c>
    </row>
    <row r="53" spans="1:10" x14ac:dyDescent="0.45">
      <c r="A53" t="s">
        <v>116</v>
      </c>
      <c r="B53">
        <v>1</v>
      </c>
      <c r="C53" s="16">
        <v>2.08</v>
      </c>
      <c r="D53" s="17">
        <v>2245.3350590283453</v>
      </c>
      <c r="E53" s="9">
        <v>122.53327489</v>
      </c>
      <c r="F53">
        <v>81</v>
      </c>
      <c r="G53">
        <v>25</v>
      </c>
      <c r="H53" s="18">
        <v>72.599999999999994</v>
      </c>
      <c r="I53" s="9">
        <v>70.829964506150375</v>
      </c>
      <c r="J53" s="9">
        <v>1.770035493849619</v>
      </c>
    </row>
    <row r="54" spans="1:10" x14ac:dyDescent="0.45">
      <c r="A54" t="s">
        <v>117</v>
      </c>
      <c r="B54">
        <v>1</v>
      </c>
      <c r="C54" s="16">
        <v>6.8650000000000002</v>
      </c>
      <c r="D54" s="17">
        <v>255.78061118630325</v>
      </c>
      <c r="E54" s="9">
        <v>15.614995855</v>
      </c>
      <c r="F54">
        <v>30</v>
      </c>
      <c r="G54">
        <v>427</v>
      </c>
      <c r="H54" s="18">
        <v>46.091682926829279</v>
      </c>
      <c r="I54" s="9">
        <v>42.949724456899744</v>
      </c>
      <c r="J54" s="9">
        <v>3.1419584699295342</v>
      </c>
    </row>
    <row r="55" spans="1:10" x14ac:dyDescent="0.45">
      <c r="A55" t="s">
        <v>118</v>
      </c>
      <c r="B55">
        <v>1</v>
      </c>
      <c r="C55" s="16">
        <v>6.1340000000000003</v>
      </c>
      <c r="D55" s="17">
        <v>318.92682216949748</v>
      </c>
      <c r="E55" s="9">
        <v>17.997422336</v>
      </c>
      <c r="F55">
        <v>47</v>
      </c>
      <c r="G55">
        <v>713</v>
      </c>
      <c r="H55" s="18">
        <v>41.929878048780488</v>
      </c>
      <c r="I55" s="9">
        <v>42.658793102000082</v>
      </c>
      <c r="J55" s="9">
        <v>-0.72891505321959471</v>
      </c>
    </row>
    <row r="56" spans="1:10" x14ac:dyDescent="0.45">
      <c r="A56" t="s">
        <v>119</v>
      </c>
      <c r="B56">
        <v>1</v>
      </c>
      <c r="C56" s="19">
        <v>3.8620000000000001</v>
      </c>
      <c r="D56" s="20">
        <v>534.79115154498356</v>
      </c>
      <c r="E56" s="21">
        <v>59</v>
      </c>
      <c r="F56" s="22">
        <v>40</v>
      </c>
      <c r="G56" s="22">
        <v>726</v>
      </c>
      <c r="H56" s="23">
        <v>44.617975609756101</v>
      </c>
      <c r="I56" s="9">
        <v>52.809647683959767</v>
      </c>
      <c r="J56" s="9">
        <v>-8.1916720742036659</v>
      </c>
    </row>
    <row r="58" spans="1:10" x14ac:dyDescent="0.45">
      <c r="C58" t="s">
        <v>120</v>
      </c>
    </row>
    <row r="59" spans="1:10" x14ac:dyDescent="0.45">
      <c r="C59" t="s">
        <v>121</v>
      </c>
    </row>
    <row r="60" spans="1:10" x14ac:dyDescent="0.45">
      <c r="C60" t="s">
        <v>122</v>
      </c>
    </row>
    <row r="61" spans="1:10" x14ac:dyDescent="0.45">
      <c r="C61" t="s">
        <v>123</v>
      </c>
    </row>
    <row r="62" spans="1:10" x14ac:dyDescent="0.45">
      <c r="C62" t="s">
        <v>124</v>
      </c>
    </row>
    <row r="63" spans="1:10" x14ac:dyDescent="0.45">
      <c r="C63" t="s">
        <v>125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F83B8-5AA8-4A87-BEA1-D81FCEA78C81}">
  <dimension ref="A1:AY23"/>
  <sheetViews>
    <sheetView workbookViewId="0">
      <selection activeCell="H10" sqref="H10:H15"/>
    </sheetView>
  </sheetViews>
  <sheetFormatPr defaultRowHeight="14.25" x14ac:dyDescent="0.45"/>
  <sheetData>
    <row r="1" spans="1:51" x14ac:dyDescent="0.45">
      <c r="A1" t="s">
        <v>126</v>
      </c>
    </row>
    <row r="2" spans="1:51" x14ac:dyDescent="0.45">
      <c r="A2" cm="1">
        <f t="array" ref="A2:AY7">TRANSPOSE(X)</f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</row>
    <row r="3" spans="1:51" x14ac:dyDescent="0.45">
      <c r="A3">
        <v>2.6219999999999999</v>
      </c>
      <c r="B3">
        <v>6.8259999999999996</v>
      </c>
      <c r="C3">
        <v>5.9660000000000002</v>
      </c>
      <c r="D3">
        <v>3.4140000000000001</v>
      </c>
      <c r="E3">
        <v>6.2590000000000003</v>
      </c>
      <c r="F3">
        <v>5.7720000000000002</v>
      </c>
      <c r="G3">
        <v>4.9829999999999997</v>
      </c>
      <c r="H3">
        <v>3.7010000000000001</v>
      </c>
      <c r="I3">
        <v>5.4459999999999997</v>
      </c>
      <c r="J3">
        <v>6.6050000000000004</v>
      </c>
      <c r="K3">
        <v>5.3150000000000004</v>
      </c>
      <c r="L3">
        <v>6.9109999999999996</v>
      </c>
      <c r="M3">
        <v>4.9320000000000004</v>
      </c>
      <c r="N3">
        <v>5.1619999999999999</v>
      </c>
      <c r="O3">
        <v>4.8010000000000002</v>
      </c>
      <c r="P3">
        <v>3.3149999999999999</v>
      </c>
      <c r="Q3">
        <v>5.7729999999999997</v>
      </c>
      <c r="R3">
        <v>5.43</v>
      </c>
      <c r="S3">
        <v>6.08</v>
      </c>
      <c r="T3">
        <v>4.0510000000000002</v>
      </c>
      <c r="U3">
        <v>5.64</v>
      </c>
      <c r="V3">
        <v>4.6559999999999997</v>
      </c>
      <c r="W3">
        <v>5.9909999999999997</v>
      </c>
      <c r="X3">
        <v>5.8460000000000001</v>
      </c>
      <c r="Y3">
        <v>5.0119999999999996</v>
      </c>
      <c r="Z3">
        <v>4.0890000000000004</v>
      </c>
      <c r="AA3">
        <v>5.8490000000000002</v>
      </c>
      <c r="AB3">
        <v>3.0790000000000002</v>
      </c>
      <c r="AC3">
        <v>5.548</v>
      </c>
      <c r="AD3">
        <v>6.0949999999999998</v>
      </c>
      <c r="AE3">
        <v>6.8079999999999998</v>
      </c>
      <c r="AF3">
        <v>5.2190000000000003</v>
      </c>
      <c r="AG3">
        <v>1.99</v>
      </c>
      <c r="AH3">
        <v>2.7029999999999998</v>
      </c>
      <c r="AI3">
        <v>5.6929999999999996</v>
      </c>
      <c r="AJ3">
        <v>4.0330000000000004</v>
      </c>
      <c r="AK3">
        <v>7.5030000000000001</v>
      </c>
      <c r="AL3">
        <v>5.883</v>
      </c>
      <c r="AM3">
        <v>5.7859999999999996</v>
      </c>
      <c r="AN3">
        <v>4.577</v>
      </c>
      <c r="AO3">
        <v>5.5460000000000003</v>
      </c>
      <c r="AP3">
        <v>5.726</v>
      </c>
      <c r="AQ3">
        <v>2.8660000000000001</v>
      </c>
      <c r="AR3">
        <v>5.34</v>
      </c>
      <c r="AS3">
        <v>4.2220000000000004</v>
      </c>
      <c r="AT3">
        <v>5.6879999999999997</v>
      </c>
      <c r="AU3">
        <v>5.1020000000000003</v>
      </c>
      <c r="AV3">
        <v>2.08</v>
      </c>
      <c r="AW3">
        <v>6.8650000000000002</v>
      </c>
      <c r="AX3">
        <v>6.1340000000000003</v>
      </c>
      <c r="AY3">
        <v>3.8620000000000001</v>
      </c>
    </row>
    <row r="4" spans="1:51" x14ac:dyDescent="0.45">
      <c r="A4">
        <v>1794.4052331655594</v>
      </c>
      <c r="B4">
        <v>298.40584293387269</v>
      </c>
      <c r="C4">
        <v>361.95014931372634</v>
      </c>
      <c r="D4">
        <v>3204.1154830987966</v>
      </c>
      <c r="E4">
        <v>212.37649186104804</v>
      </c>
      <c r="F4">
        <v>131.04633409466018</v>
      </c>
      <c r="G4">
        <v>592.37200030215672</v>
      </c>
      <c r="H4">
        <v>1233.2575226065337</v>
      </c>
      <c r="I4">
        <v>247.02818440437167</v>
      </c>
      <c r="J4">
        <v>168.45087911373579</v>
      </c>
      <c r="K4">
        <v>358.95290874112749</v>
      </c>
      <c r="L4">
        <v>86.75450673291499</v>
      </c>
      <c r="M4">
        <v>1026.8315551009491</v>
      </c>
      <c r="N4">
        <v>628.2281148276677</v>
      </c>
      <c r="O4">
        <v>753.11964512522422</v>
      </c>
      <c r="P4">
        <v>1475.8444095688474</v>
      </c>
      <c r="Q4">
        <v>2388.348624766767</v>
      </c>
      <c r="R4">
        <v>172.75715622525613</v>
      </c>
      <c r="S4">
        <v>123.68091675358934</v>
      </c>
      <c r="T4">
        <v>4102.624602157749</v>
      </c>
      <c r="U4">
        <v>603.59534623166144</v>
      </c>
      <c r="V4">
        <v>259.99069442095248</v>
      </c>
      <c r="W4">
        <v>358.96290906045908</v>
      </c>
      <c r="X4">
        <v>173.66360329040828</v>
      </c>
      <c r="Y4">
        <v>406.52305956984605</v>
      </c>
      <c r="Z4">
        <v>392.69273981791599</v>
      </c>
      <c r="AA4">
        <v>185.81340385982008</v>
      </c>
      <c r="AB4">
        <v>6479.7125224820993</v>
      </c>
      <c r="AC4">
        <v>252.38251669773473</v>
      </c>
      <c r="AD4">
        <v>155.27154447436686</v>
      </c>
      <c r="AE4">
        <v>214.46771403099009</v>
      </c>
      <c r="AF4">
        <v>489.51164499846891</v>
      </c>
      <c r="AG4">
        <v>3861.0385424077781</v>
      </c>
      <c r="AH4">
        <v>1285.7398114250739</v>
      </c>
      <c r="AI4">
        <v>236.80963981941105</v>
      </c>
      <c r="AJ4">
        <v>2061.67196864466</v>
      </c>
      <c r="AK4">
        <v>164.64894757451702</v>
      </c>
      <c r="AL4">
        <v>371.7680803881828</v>
      </c>
      <c r="AM4">
        <v>214.23369892383559</v>
      </c>
      <c r="AN4">
        <v>543.99903931154222</v>
      </c>
      <c r="AO4">
        <v>492.28622523275328</v>
      </c>
      <c r="AP4">
        <v>153.47727547962046</v>
      </c>
      <c r="AQ4">
        <v>3019.9463672255361</v>
      </c>
      <c r="AR4">
        <v>444.80798379273477</v>
      </c>
      <c r="AS4">
        <v>1508.2209794010789</v>
      </c>
      <c r="AT4">
        <v>299.24607767999777</v>
      </c>
      <c r="AU4">
        <v>270.00087611928342</v>
      </c>
      <c r="AV4">
        <v>2245.3350590283453</v>
      </c>
      <c r="AW4">
        <v>255.78061118630325</v>
      </c>
      <c r="AX4">
        <v>318.92682216949748</v>
      </c>
      <c r="AY4">
        <v>534.79115154498356</v>
      </c>
    </row>
    <row r="5" spans="1:51" x14ac:dyDescent="0.45">
      <c r="A5">
        <v>62.607562708000003</v>
      </c>
      <c r="B5">
        <v>18.888346933000001</v>
      </c>
      <c r="C5">
        <v>15.704041245999999</v>
      </c>
      <c r="D5">
        <v>151.80562871999999</v>
      </c>
      <c r="E5">
        <v>10.897934746000001</v>
      </c>
      <c r="F5">
        <v>6.8742382354</v>
      </c>
      <c r="G5">
        <v>26.508904708999999</v>
      </c>
      <c r="H5">
        <v>59.308552491999997</v>
      </c>
      <c r="I5">
        <v>10.609617031000001</v>
      </c>
      <c r="J5">
        <v>10.573075274000001</v>
      </c>
      <c r="K5">
        <v>12.980308989999999</v>
      </c>
      <c r="L5">
        <v>13.002809793000001</v>
      </c>
      <c r="M5">
        <v>21.820679819999999</v>
      </c>
      <c r="N5">
        <v>31.773516562000001</v>
      </c>
      <c r="O5">
        <v>43.738296239</v>
      </c>
      <c r="P5">
        <v>78.613076778999996</v>
      </c>
      <c r="Q5">
        <v>46.413409864999998</v>
      </c>
      <c r="R5">
        <v>7.8186040795</v>
      </c>
      <c r="S5">
        <v>5.3176796441</v>
      </c>
      <c r="T5">
        <v>102.36527071</v>
      </c>
      <c r="U5">
        <v>21.811041485000001</v>
      </c>
      <c r="V5">
        <v>12.324517802000001</v>
      </c>
      <c r="W5">
        <v>21.086395570000001</v>
      </c>
      <c r="X5">
        <v>16.636139178000001</v>
      </c>
      <c r="Y5">
        <v>19.036410440000001</v>
      </c>
      <c r="Z5">
        <v>26.639465740999999</v>
      </c>
      <c r="AA5">
        <v>10.986705637</v>
      </c>
      <c r="AB5">
        <v>243.83628275999999</v>
      </c>
      <c r="AC5">
        <v>9.3751600302</v>
      </c>
      <c r="AD5">
        <v>9.4246964794999997</v>
      </c>
      <c r="AE5">
        <v>14.794041975000001</v>
      </c>
      <c r="AF5">
        <v>24.279866596000002</v>
      </c>
      <c r="AG5">
        <v>144.98596387000001</v>
      </c>
      <c r="AH5">
        <v>53.752364323999998</v>
      </c>
      <c r="AI5">
        <v>14.591312305000001</v>
      </c>
      <c r="AJ5">
        <v>126.05095751</v>
      </c>
      <c r="AK5">
        <v>5.2164661801000003</v>
      </c>
      <c r="AL5">
        <v>17.108879858000002</v>
      </c>
      <c r="AM5">
        <v>9.0421090063000005</v>
      </c>
      <c r="AN5">
        <v>45.532310033000002</v>
      </c>
      <c r="AO5">
        <v>21.319472003000001</v>
      </c>
      <c r="AP5">
        <v>26.866989341</v>
      </c>
      <c r="AQ5">
        <v>246.11835221000001</v>
      </c>
      <c r="AR5">
        <v>12.113865407</v>
      </c>
      <c r="AS5">
        <v>75.310063600999996</v>
      </c>
      <c r="AT5">
        <v>10.101995494000001</v>
      </c>
      <c r="AU5">
        <v>14.298056775999999</v>
      </c>
      <c r="AV5">
        <v>122.53327489</v>
      </c>
      <c r="AW5">
        <v>15.614995855</v>
      </c>
      <c r="AX5">
        <v>17.997422336</v>
      </c>
      <c r="AY5">
        <v>59</v>
      </c>
    </row>
    <row r="6" spans="1:51" x14ac:dyDescent="0.45">
      <c r="A6">
        <v>92</v>
      </c>
      <c r="B6">
        <v>42</v>
      </c>
      <c r="C6">
        <v>9</v>
      </c>
      <c r="D6">
        <v>52</v>
      </c>
      <c r="E6">
        <v>11</v>
      </c>
      <c r="F6">
        <v>45</v>
      </c>
      <c r="G6">
        <v>49</v>
      </c>
      <c r="H6">
        <v>44</v>
      </c>
      <c r="I6">
        <v>22</v>
      </c>
      <c r="J6">
        <v>10</v>
      </c>
      <c r="K6">
        <v>28</v>
      </c>
      <c r="L6">
        <v>16</v>
      </c>
      <c r="M6">
        <v>20</v>
      </c>
      <c r="N6">
        <v>22</v>
      </c>
      <c r="O6">
        <v>60</v>
      </c>
      <c r="P6">
        <v>86</v>
      </c>
      <c r="Q6">
        <v>89</v>
      </c>
      <c r="R6">
        <v>11</v>
      </c>
      <c r="S6">
        <v>9</v>
      </c>
      <c r="T6">
        <v>36</v>
      </c>
      <c r="U6">
        <v>63</v>
      </c>
      <c r="V6">
        <v>10</v>
      </c>
      <c r="W6">
        <v>14</v>
      </c>
      <c r="X6">
        <v>14</v>
      </c>
      <c r="Y6">
        <v>28</v>
      </c>
      <c r="Z6">
        <v>25</v>
      </c>
      <c r="AA6">
        <v>12</v>
      </c>
      <c r="AB6">
        <v>97</v>
      </c>
      <c r="AC6">
        <v>12</v>
      </c>
      <c r="AD6">
        <v>46</v>
      </c>
      <c r="AE6">
        <v>18</v>
      </c>
      <c r="AF6">
        <v>21</v>
      </c>
      <c r="AG6">
        <v>89</v>
      </c>
      <c r="AH6">
        <v>64</v>
      </c>
      <c r="AI6">
        <v>14</v>
      </c>
      <c r="AJ6">
        <v>28</v>
      </c>
      <c r="AK6">
        <v>7</v>
      </c>
      <c r="AL6">
        <v>34</v>
      </c>
      <c r="AM6">
        <v>47</v>
      </c>
      <c r="AN6">
        <v>21</v>
      </c>
      <c r="AO6">
        <v>45</v>
      </c>
      <c r="AP6">
        <v>11</v>
      </c>
      <c r="AQ6">
        <v>75</v>
      </c>
      <c r="AR6">
        <v>27</v>
      </c>
      <c r="AS6">
        <v>52</v>
      </c>
      <c r="AT6">
        <v>9</v>
      </c>
      <c r="AU6">
        <v>13</v>
      </c>
      <c r="AV6">
        <v>81</v>
      </c>
      <c r="AW6">
        <v>30</v>
      </c>
      <c r="AX6">
        <v>47</v>
      </c>
      <c r="AY6">
        <v>40</v>
      </c>
    </row>
    <row r="7" spans="1:51" x14ac:dyDescent="0.45">
      <c r="A7">
        <v>87</v>
      </c>
      <c r="B7">
        <v>250</v>
      </c>
      <c r="C7">
        <v>86</v>
      </c>
      <c r="D7">
        <v>918</v>
      </c>
      <c r="E7">
        <v>71</v>
      </c>
      <c r="F7">
        <v>289</v>
      </c>
      <c r="G7">
        <v>310</v>
      </c>
      <c r="H7">
        <v>160</v>
      </c>
      <c r="I7">
        <v>1074</v>
      </c>
      <c r="J7">
        <v>151</v>
      </c>
      <c r="K7">
        <v>39</v>
      </c>
      <c r="L7">
        <v>327</v>
      </c>
      <c r="M7">
        <v>353</v>
      </c>
      <c r="N7">
        <v>370</v>
      </c>
      <c r="O7">
        <v>619</v>
      </c>
      <c r="P7">
        <v>26</v>
      </c>
      <c r="Q7">
        <v>268</v>
      </c>
      <c r="R7">
        <v>157</v>
      </c>
      <c r="S7">
        <v>421</v>
      </c>
      <c r="T7">
        <v>527</v>
      </c>
      <c r="U7">
        <v>225</v>
      </c>
      <c r="V7">
        <v>152</v>
      </c>
      <c r="W7">
        <v>234</v>
      </c>
      <c r="X7">
        <v>192</v>
      </c>
      <c r="Y7">
        <v>286</v>
      </c>
      <c r="Z7">
        <v>553</v>
      </c>
      <c r="AA7">
        <v>242</v>
      </c>
      <c r="AB7">
        <v>40</v>
      </c>
      <c r="AC7">
        <v>293</v>
      </c>
      <c r="AD7">
        <v>467</v>
      </c>
      <c r="AE7">
        <v>77</v>
      </c>
      <c r="AF7">
        <v>277</v>
      </c>
      <c r="AG7">
        <v>24</v>
      </c>
      <c r="AH7">
        <v>117</v>
      </c>
      <c r="AI7">
        <v>513</v>
      </c>
      <c r="AJ7">
        <v>1407</v>
      </c>
      <c r="AK7">
        <v>191</v>
      </c>
      <c r="AL7">
        <v>172</v>
      </c>
      <c r="AM7">
        <v>326</v>
      </c>
      <c r="AN7">
        <v>114</v>
      </c>
      <c r="AO7">
        <v>155</v>
      </c>
      <c r="AP7">
        <v>377</v>
      </c>
      <c r="AQ7">
        <v>576</v>
      </c>
      <c r="AR7">
        <v>144</v>
      </c>
      <c r="AS7">
        <v>803</v>
      </c>
      <c r="AT7">
        <v>236</v>
      </c>
      <c r="AU7">
        <v>76</v>
      </c>
      <c r="AV7">
        <v>25</v>
      </c>
      <c r="AW7">
        <v>427</v>
      </c>
      <c r="AX7">
        <v>713</v>
      </c>
      <c r="AY7">
        <v>726</v>
      </c>
    </row>
    <row r="9" spans="1:51" x14ac:dyDescent="0.45">
      <c r="A9" t="s">
        <v>127</v>
      </c>
      <c r="H9" t="s">
        <v>128</v>
      </c>
    </row>
    <row r="10" spans="1:51" x14ac:dyDescent="0.45">
      <c r="A10" cm="1">
        <f t="array" ref="A10:F15">MMULT(Xt,X)</f>
        <v>51</v>
      </c>
      <c r="B10">
        <v>258.79500000000007</v>
      </c>
      <c r="C10">
        <v>47615.867417184403</v>
      </c>
      <c r="D10">
        <v>2205.4071292690996</v>
      </c>
      <c r="E10">
        <v>1847</v>
      </c>
      <c r="F10">
        <v>16663</v>
      </c>
      <c r="H10" cm="1">
        <f t="array" ref="H10:H15">MMULT(Xt,y)</f>
        <v>2723.1349024390261</v>
      </c>
    </row>
    <row r="11" spans="1:51" x14ac:dyDescent="0.45">
      <c r="A11">
        <v>258.79500000000007</v>
      </c>
      <c r="B11">
        <v>1398.587147</v>
      </c>
      <c r="C11">
        <v>184651.72851016367</v>
      </c>
      <c r="D11">
        <v>8527.4622905710094</v>
      </c>
      <c r="E11">
        <v>8246.8179999999993</v>
      </c>
      <c r="F11">
        <v>83655.075999999986</v>
      </c>
      <c r="H11">
        <v>13399.738086487803</v>
      </c>
    </row>
    <row r="12" spans="1:51" x14ac:dyDescent="0.45">
      <c r="A12">
        <v>47615.867417184403</v>
      </c>
      <c r="B12">
        <v>184651.72851016367</v>
      </c>
      <c r="C12">
        <v>124836593.92867297</v>
      </c>
      <c r="D12">
        <v>5208735.7017081762</v>
      </c>
      <c r="E12">
        <v>2846817.1926823631</v>
      </c>
      <c r="F12">
        <v>16693435.007467244</v>
      </c>
      <c r="H12">
        <v>2859333.6577908844</v>
      </c>
    </row>
    <row r="13" spans="1:51" x14ac:dyDescent="0.45">
      <c r="A13">
        <v>2205.4071292690996</v>
      </c>
      <c r="B13">
        <v>8527.4622905710094</v>
      </c>
      <c r="C13">
        <v>5208735.7017081762</v>
      </c>
      <c r="D13">
        <v>247225.65801155384</v>
      </c>
      <c r="E13">
        <v>126547.97852613058</v>
      </c>
      <c r="F13">
        <v>863001.72573125409</v>
      </c>
      <c r="H13">
        <v>129988.51172019346</v>
      </c>
    </row>
    <row r="14" spans="1:51" x14ac:dyDescent="0.45">
      <c r="A14">
        <v>1847</v>
      </c>
      <c r="B14">
        <v>8246.8179999999993</v>
      </c>
      <c r="C14">
        <v>2846817.1926823631</v>
      </c>
      <c r="D14">
        <v>126547.97852613058</v>
      </c>
      <c r="E14">
        <v>100443</v>
      </c>
      <c r="F14">
        <v>581452</v>
      </c>
      <c r="H14">
        <v>104549.8244878049</v>
      </c>
    </row>
    <row r="15" spans="1:51" x14ac:dyDescent="0.45">
      <c r="A15">
        <v>16663</v>
      </c>
      <c r="B15">
        <v>83655.075999999986</v>
      </c>
      <c r="C15">
        <v>16693435.007467244</v>
      </c>
      <c r="D15">
        <v>863001.72573125409</v>
      </c>
      <c r="E15">
        <v>581452</v>
      </c>
      <c r="F15">
        <v>9497447</v>
      </c>
      <c r="H15">
        <v>843005.49975609768</v>
      </c>
    </row>
    <row r="17" spans="1:6" x14ac:dyDescent="0.45">
      <c r="A17" t="s">
        <v>58</v>
      </c>
      <c r="B17" t="s">
        <v>129</v>
      </c>
    </row>
    <row r="18" spans="1:6" x14ac:dyDescent="0.45">
      <c r="A18" cm="1">
        <f t="array" ref="A18:F23">MINVERSE(XtX)</f>
        <v>1.220315404437045</v>
      </c>
      <c r="B18">
        <v>-0.18302864483826095</v>
      </c>
      <c r="C18">
        <v>1.4267182346397329E-5</v>
      </c>
      <c r="D18">
        <v>-2.357464430515324E-3</v>
      </c>
      <c r="E18">
        <v>-4.460903218466988E-3</v>
      </c>
      <c r="F18">
        <v>-6.6619134719381166E-5</v>
      </c>
    </row>
    <row r="19" spans="1:6" x14ac:dyDescent="0.45">
      <c r="A19">
        <v>-0.18302864483826101</v>
      </c>
      <c r="B19">
        <v>2.9777375760395984E-2</v>
      </c>
      <c r="C19">
        <v>-2.0773349657179232E-6</v>
      </c>
      <c r="D19">
        <v>4.242575354374107E-4</v>
      </c>
      <c r="E19">
        <v>4.7487056377303082E-4</v>
      </c>
      <c r="F19">
        <v>-5.1375797539612751E-6</v>
      </c>
    </row>
    <row r="20" spans="1:6" x14ac:dyDescent="0.45">
      <c r="A20">
        <v>1.4267182346396198E-5</v>
      </c>
      <c r="B20">
        <v>-2.0773349657177559E-6</v>
      </c>
      <c r="C20">
        <v>7.4973878834812261E-8</v>
      </c>
      <c r="D20">
        <v>-1.4489322285939052E-6</v>
      </c>
      <c r="E20">
        <v>-5.4456183147550225E-7</v>
      </c>
      <c r="F20">
        <v>2.6485176615271407E-8</v>
      </c>
    </row>
    <row r="21" spans="1:6" x14ac:dyDescent="0.45">
      <c r="A21">
        <v>-2.3574644305152967E-3</v>
      </c>
      <c r="B21">
        <v>4.2425753543740653E-4</v>
      </c>
      <c r="C21">
        <v>-1.4489322285939073E-6</v>
      </c>
      <c r="D21">
        <v>4.5544162049368217E-5</v>
      </c>
      <c r="E21">
        <v>-1.3851541804627238E-6</v>
      </c>
      <c r="F21">
        <v>-1.1077187747092172E-6</v>
      </c>
    </row>
    <row r="22" spans="1:6" x14ac:dyDescent="0.45">
      <c r="A22">
        <v>-4.4609032184669828E-3</v>
      </c>
      <c r="B22">
        <v>4.7487056377303006E-4</v>
      </c>
      <c r="C22">
        <v>-5.4456183147550585E-7</v>
      </c>
      <c r="D22">
        <v>-1.3851541804626438E-6</v>
      </c>
      <c r="E22">
        <v>6.631552988498362E-5</v>
      </c>
      <c r="F22">
        <v>6.6685265350393485E-7</v>
      </c>
    </row>
    <row r="23" spans="1:6" x14ac:dyDescent="0.45">
      <c r="A23">
        <v>-6.661913471938225E-5</v>
      </c>
      <c r="B23">
        <v>-5.1375797539611057E-6</v>
      </c>
      <c r="C23">
        <v>2.6485176615271377E-8</v>
      </c>
      <c r="D23">
        <v>-1.107718774709214E-6</v>
      </c>
      <c r="E23">
        <v>6.6685265350393718E-7</v>
      </c>
      <c r="F23">
        <v>2.8070186622028115E-7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21</vt:i4>
      </vt:variant>
    </vt:vector>
  </HeadingPairs>
  <TitlesOfParts>
    <vt:vector size="24" baseType="lpstr">
      <vt:lpstr>Regression</vt:lpstr>
      <vt:lpstr>Sheet1</vt:lpstr>
      <vt:lpstr>Sheet2</vt:lpstr>
      <vt:lpstr>alpha</vt:lpstr>
      <vt:lpstr>beta</vt:lpstr>
      <vt:lpstr>k</vt:lpstr>
      <vt:lpstr>muY_hat</vt:lpstr>
      <vt:lpstr>n</vt:lpstr>
      <vt:lpstr>p</vt:lpstr>
      <vt:lpstr>res</vt:lpstr>
      <vt:lpstr>se</vt:lpstr>
      <vt:lpstr>se_beta</vt:lpstr>
      <vt:lpstr>SSE</vt:lpstr>
      <vt:lpstr>t_alpha_2</vt:lpstr>
      <vt:lpstr>X</vt:lpstr>
      <vt:lpstr>x0</vt:lpstr>
      <vt:lpstr>x0f</vt:lpstr>
      <vt:lpstr>Xt</vt:lpstr>
      <vt:lpstr>XtX</vt:lpstr>
      <vt:lpstr>XtXinv</vt:lpstr>
      <vt:lpstr>Xty</vt:lpstr>
      <vt:lpstr>y</vt:lpstr>
      <vt:lpstr>y0</vt:lpstr>
      <vt:lpstr>yhat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Nuttelman</dc:creator>
  <cp:lastModifiedBy>Charles Raymond Nuttelman</cp:lastModifiedBy>
  <dcterms:created xsi:type="dcterms:W3CDTF">2017-11-09T16:44:11Z</dcterms:created>
  <dcterms:modified xsi:type="dcterms:W3CDTF">2024-03-01T21:06:05Z</dcterms:modified>
</cp:coreProperties>
</file>