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eu\Downloads\"/>
    </mc:Choice>
  </mc:AlternateContent>
  <xr:revisionPtr revIDLastSave="0" documentId="13_ncr:1_{DD3E4C52-5E9F-430D-B078-6533B59EFB71}" xr6:coauthVersionLast="47" xr6:coauthVersionMax="47" xr10:uidLastSave="{00000000-0000-0000-0000-000000000000}"/>
  <bookViews>
    <workbookView xWindow="-98" yWindow="-98" windowWidth="20715" windowHeight="13276" activeTab="1" xr2:uid="{41A3D432-1B17-4EF3-8E56-032FB8507E14}"/>
  </bookViews>
  <sheets>
    <sheet name="Start&lt;Scrapingdatum löschen" sheetId="5" r:id="rId1"/>
    <sheet name="FINAL_ohne lowratio" sheetId="9" r:id="rId2"/>
    <sheet name="Startdatum beachtet + pro Tag" sheetId="7" state="hidden" r:id="rId3"/>
  </sheets>
  <definedNames>
    <definedName name="_xlnm._FilterDatabase" localSheetId="1" hidden="1">'FINAL_ohne lowratio'!$A$1:$R$16</definedName>
    <definedName name="_xlnm._FilterDatabase" localSheetId="0" hidden="1">'Start&lt;Scrapingdatum löschen'!$A$1:$N$16</definedName>
    <definedName name="_xlnm._FilterDatabase" localSheetId="2" hidden="1">'Startdatum beachtet + pro Tag'!$A$1:$M$16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9" l="1"/>
  <c r="K3" i="9"/>
  <c r="K4" i="9"/>
  <c r="L4" i="9" s="1"/>
  <c r="M4" i="9" s="1"/>
  <c r="K5" i="9"/>
  <c r="K6" i="9"/>
  <c r="K8" i="9"/>
  <c r="K9" i="9"/>
  <c r="L9" i="9" s="1"/>
  <c r="M9" i="9" s="1"/>
  <c r="K10" i="9"/>
  <c r="L10" i="9" s="1"/>
  <c r="M10" i="9" s="1"/>
  <c r="K11" i="9"/>
  <c r="L11" i="9" s="1"/>
  <c r="M11" i="9" s="1"/>
  <c r="K12" i="9"/>
  <c r="K13" i="9"/>
  <c r="L13" i="9" s="1"/>
  <c r="M13" i="9" s="1"/>
  <c r="K16" i="9"/>
  <c r="L16" i="9" s="1"/>
  <c r="M16" i="9" s="1"/>
  <c r="F4" i="9"/>
  <c r="G4" i="9"/>
  <c r="F2" i="9"/>
  <c r="G2" i="9"/>
  <c r="L2" i="9"/>
  <c r="M2" i="9" s="1"/>
  <c r="F3" i="9"/>
  <c r="G3" i="9"/>
  <c r="L3" i="9"/>
  <c r="M3" i="9" s="1"/>
  <c r="L6" i="9"/>
  <c r="M6" i="9" s="1"/>
  <c r="G6" i="9"/>
  <c r="F6" i="9"/>
  <c r="G7" i="9"/>
  <c r="F7" i="9"/>
  <c r="D7" i="9"/>
  <c r="G16" i="9"/>
  <c r="F16" i="9"/>
  <c r="G15" i="9"/>
  <c r="F15" i="9"/>
  <c r="D15" i="9"/>
  <c r="K15" i="9" s="1"/>
  <c r="G11" i="9"/>
  <c r="F11" i="9"/>
  <c r="E13" i="9"/>
  <c r="G13" i="9" s="1"/>
  <c r="L12" i="9"/>
  <c r="M12" i="9" s="1"/>
  <c r="E12" i="9"/>
  <c r="G12" i="9" s="1"/>
  <c r="L8" i="9"/>
  <c r="M8" i="9" s="1"/>
  <c r="G8" i="9"/>
  <c r="F8" i="9"/>
  <c r="G10" i="9"/>
  <c r="F10" i="9"/>
  <c r="E14" i="9"/>
  <c r="G14" i="9" s="1"/>
  <c r="D14" i="9"/>
  <c r="G9" i="9"/>
  <c r="F9" i="9"/>
  <c r="L5" i="9"/>
  <c r="M5" i="9" s="1"/>
  <c r="G5" i="9"/>
  <c r="F5" i="9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" i="5"/>
  <c r="K23" i="7"/>
  <c r="F23" i="7"/>
  <c r="K22" i="7"/>
  <c r="F22" i="7"/>
  <c r="D22" i="7"/>
  <c r="K21" i="7"/>
  <c r="F21" i="7"/>
  <c r="K20" i="7"/>
  <c r="F20" i="7"/>
  <c r="K19" i="7"/>
  <c r="F19" i="7"/>
  <c r="K18" i="7"/>
  <c r="F18" i="7"/>
  <c r="K17" i="7"/>
  <c r="F17" i="7"/>
  <c r="K16" i="7"/>
  <c r="F16" i="7"/>
  <c r="D16" i="7"/>
  <c r="K15" i="7"/>
  <c r="F15" i="7"/>
  <c r="K14" i="7"/>
  <c r="E14" i="7"/>
  <c r="F14" i="7" s="1"/>
  <c r="K13" i="7"/>
  <c r="E13" i="7"/>
  <c r="F13" i="7" s="1"/>
  <c r="K12" i="7"/>
  <c r="F12" i="7"/>
  <c r="K11" i="7"/>
  <c r="F11" i="7"/>
  <c r="K10" i="7"/>
  <c r="F10" i="7"/>
  <c r="E10" i="7"/>
  <c r="D10" i="7"/>
  <c r="K9" i="7"/>
  <c r="F9" i="7"/>
  <c r="K8" i="7"/>
  <c r="F8" i="7"/>
  <c r="K7" i="7"/>
  <c r="F7" i="7"/>
  <c r="K6" i="7"/>
  <c r="F6" i="7"/>
  <c r="K5" i="7"/>
  <c r="F5" i="7"/>
  <c r="K4" i="7"/>
  <c r="F4" i="7"/>
  <c r="K3" i="7"/>
  <c r="F3" i="7"/>
  <c r="E3" i="7"/>
  <c r="D3" i="7"/>
  <c r="K2" i="7"/>
  <c r="G2" i="7"/>
  <c r="E2" i="7"/>
  <c r="F2" i="7" s="1"/>
  <c r="D2" i="7"/>
  <c r="D22" i="5"/>
  <c r="D16" i="5"/>
  <c r="D10" i="5"/>
  <c r="D3" i="5"/>
  <c r="D2" i="5"/>
  <c r="K23" i="5"/>
  <c r="F23" i="5"/>
  <c r="K22" i="5"/>
  <c r="F22" i="5"/>
  <c r="K21" i="5"/>
  <c r="F21" i="5"/>
  <c r="K20" i="5"/>
  <c r="F20" i="5"/>
  <c r="K19" i="5"/>
  <c r="F19" i="5"/>
  <c r="K18" i="5"/>
  <c r="F18" i="5"/>
  <c r="K17" i="5"/>
  <c r="F17" i="5"/>
  <c r="K16" i="5"/>
  <c r="F16" i="5"/>
  <c r="K15" i="5"/>
  <c r="F15" i="5"/>
  <c r="K14" i="5"/>
  <c r="E14" i="5"/>
  <c r="F14" i="5" s="1"/>
  <c r="K13" i="5"/>
  <c r="E13" i="5"/>
  <c r="F13" i="5" s="1"/>
  <c r="K12" i="5"/>
  <c r="F12" i="5"/>
  <c r="K11" i="5"/>
  <c r="F11" i="5"/>
  <c r="K10" i="5"/>
  <c r="E10" i="5"/>
  <c r="F10" i="5" s="1"/>
  <c r="K9" i="5"/>
  <c r="F9" i="5"/>
  <c r="K8" i="5"/>
  <c r="F8" i="5"/>
  <c r="K7" i="5"/>
  <c r="F7" i="5"/>
  <c r="K6" i="5"/>
  <c r="F6" i="5"/>
  <c r="K5" i="5"/>
  <c r="F5" i="5"/>
  <c r="K4" i="5"/>
  <c r="F4" i="5"/>
  <c r="K3" i="5"/>
  <c r="E3" i="5"/>
  <c r="F3" i="5" s="1"/>
  <c r="K2" i="5"/>
  <c r="E2" i="5"/>
  <c r="F2" i="5" s="1"/>
  <c r="L15" i="9" l="1"/>
  <c r="M15" i="9" s="1"/>
  <c r="K7" i="9"/>
  <c r="L7" i="9" s="1"/>
  <c r="M7" i="9" s="1"/>
  <c r="K14" i="9"/>
  <c r="L14" i="9" s="1"/>
  <c r="M14" i="9" s="1"/>
  <c r="F13" i="9"/>
  <c r="F14" i="9"/>
  <c r="F1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tc={B4670714-B2CE-4ECA-9B46-677C458691C2}</author>
    <author>tc={3118564D-16F3-4827-950C-27391B11841D}</author>
    <author>tc={248D1573-EC9F-47E2-8716-6CFDDFE16BF2}</author>
    <author>tc={CD7CE356-8946-4E7B-96DD-D58CDB6D6A35}</author>
    <author>tc={5EB5B31E-9934-49B9-8451-1204A89A2EDE}</author>
    <author>tc={53B73018-2E97-41DD-9B55-24356E812293}</author>
    <author>tc={46756A44-C290-4B8A-8B62-4A6685594EA0}</author>
    <author>tc={627DB223-6B93-4893-9CE0-0F7B9A5FFC1F}</author>
    <author>tc={6143A6BD-2A2A-4C2A-B31C-9DEA8A94FA23}</author>
    <author>tc={9DBF39A0-8BE4-474C-B2E9-F477E3BC6D8F}</author>
    <author>tc={91FEFB34-F084-42B7-8F14-D2CE6955B13D}</author>
    <author>tc={0AD607AC-8EFF-492B-8C3F-C792765175ED}</author>
    <author>tc={95DAFEF0-FB75-4890-A83A-59C4212DCA28}</author>
    <author>tc={7A19F1B0-AD91-4718-BB29-06E5C6390D67}</author>
    <author>tc={3961049A-8E01-41AD-89A2-974F01635663}</author>
    <author>tc={86983835-2A85-4270-BB4D-20913F854692}</author>
    <author>tc={29229D4A-0445-4F9D-9460-1E695549A89F}</author>
    <author>tc={A8220349-ED89-41FD-A4A3-9640833A658D}</author>
    <author>tc={8FA3CB2E-97A7-4292-9B52-49F3C2551D82}</author>
    <author>tc={918DABD3-4390-4A8D-81C7-220E8E4BC571}</author>
    <author>tc={6CCC304D-E229-4605-B93D-96433262EB4F}</author>
    <author>tc={2FEBB251-EEE6-4F6F-AFE5-F18A6CF6B751}</author>
  </authors>
  <commentList>
    <comment ref="D1" authorId="0" shapeId="0" xr:uid="{B4670714-B2CE-4ECA-9B46-677C458691C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Immer ein Tag nach dem letzten Eventtag --&gt; wenn Event am SA ist dan wird von SA auf SO übernachtet --&gt; SO als Endtag, SA als Starttag
</t>
      </text>
    </comment>
    <comment ref="E1" authorId="1" shapeId="0" xr:uid="{3118564D-16F3-4827-950C-27391B11841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Wenn sich der Event über mehrere Tag / Wochen zieht wurde der promineteste Tag ausgewählt --&gt; meistens der Samstag
</t>
      </text>
    </comment>
    <comment ref="F1" authorId="2" shapeId="0" xr:uid="{248D1573-EC9F-47E2-8716-6CFDDFE16BF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Überall 3 Wochen nach dem GESCRAPTEN DATUM</t>
      </text>
    </comment>
    <comment ref="I1" authorId="3" shapeId="0" xr:uid="{CD7CE356-8946-4E7B-96DD-D58CDB6D6A3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Infos von Booking.com
--&gt; Anzahl verfügbarer Unterkünfte
Antwort:
    Per 28.03
Extra von MO auf DI weil dann mehr Verfügbar und dann auch weniger Ferien
Zimmer für 2 Personen
</t>
      </text>
    </comment>
    <comment ref="K1" authorId="4" shapeId="0" xr:uid="{5EB5B31E-9934-49B9-8451-1204A89A2ED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Desto höher die Zahl, desto "relevanter" wird der Event sein --&gt; Ratio ist Teilnehmend / Hoteldichte, also wenn hoch bedeutet es, dass es wenig Hotels hat für viele Besucher:Innen
Antwort:
    0-500     =         rot
500 - 1'000 =    hellgrün
1'000 - 2'500 = gelb
2-500 - 20'000 = blau</t>
      </text>
    </comment>
    <comment ref="E4" authorId="5" shapeId="0" xr:uid="{53B73018-2E97-41DD-9B55-24356E81229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Haupt-tag des Festivals ist am SA
</t>
      </text>
    </comment>
    <comment ref="E5" authorId="6" shapeId="0" xr:uid="{46756A44-C290-4B8A-8B62-4A6685594EA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Freitag weil MI-Freitag
</t>
      </text>
    </comment>
    <comment ref="E6" authorId="7" shapeId="0" xr:uid="{627DB223-6B93-4893-9CE0-0F7B9A5FFC1F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First weekend is the busiest according to cannesguide.com
</t>
      </text>
    </comment>
    <comment ref="E7" authorId="8" shapeId="0" xr:uid="{6143A6BD-2A2A-4C2A-B31C-9DEA8A94FA2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 des Festivals
</t>
      </text>
    </comment>
    <comment ref="E8" authorId="9" shapeId="0" xr:uid="{9DBF39A0-8BE4-474C-B2E9-F477E3BC6D8F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 abend
</t>
      </text>
    </comment>
    <comment ref="E9" authorId="10" shapeId="0" xr:uid="{91FEFB34-F084-42B7-8F14-D2CE6955B13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Freitag in zweiter Woche genommen --&gt;Überlegung, dass leute von FR auf SA übernachten um dann am Samstag profitieren zu können</t>
      </text>
    </comment>
    <comment ref="E11" authorId="11" shapeId="0" xr:uid="{0AD607AC-8EFF-492B-8C3F-C792765175E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Wieder Logik, dass Leute am SA durch den Tag gehen</t>
      </text>
    </comment>
    <comment ref="E12" authorId="12" shapeId="0" xr:uid="{95DAFEF0-FB75-4890-A83A-59C4212DCA28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 hauptabend
</t>
      </text>
    </comment>
    <comment ref="E15" authorId="13" shapeId="0" xr:uid="{7A19F1B0-AD91-4718-BB29-06E5C6390D6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 Hauptabend</t>
      </text>
    </comment>
    <comment ref="E16" authorId="14" shapeId="0" xr:uid="{3961049A-8E01-41AD-89A2-974F0163566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Leute übernachten am Vortag des Events</t>
      </text>
    </comment>
    <comment ref="E17" authorId="15" shapeId="0" xr:uid="{86983835-2A85-4270-BB4D-20913F85469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Leute übernachten am Vortag des Hauptags (SA), also am Freitag</t>
      </text>
    </comment>
    <comment ref="E18" authorId="16" shapeId="0" xr:uid="{29229D4A-0445-4F9D-9460-1E695549A8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Hauptevent SA ABend</t>
      </text>
    </comment>
    <comment ref="E19" authorId="17" shapeId="0" xr:uid="{A8220349-ED89-41FD-A4A3-9640833A658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Logik, dass Leute am Tag vorher anreisen</t>
      </text>
    </comment>
    <comment ref="E20" authorId="18" shapeId="0" xr:uid="{8FA3CB2E-97A7-4292-9B52-49F3C2551D8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Logik Vortag Hauptevent</t>
      </text>
    </comment>
    <comment ref="E21" authorId="19" shapeId="0" xr:uid="{918DABD3-4390-4A8D-81C7-220E8E4BC57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Logik vor Hauptevetn</t>
      </text>
    </comment>
    <comment ref="E22" authorId="20" shapeId="0" xr:uid="{6CCC304D-E229-4605-B93D-96433262EB4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Logik, Tag vor Event</t>
      </text>
    </comment>
    <comment ref="E23" authorId="21" shapeId="0" xr:uid="{2FEBB251-EEE6-4F6F-AFE5-F18A6CF6B75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Logik Tag vor Hauptag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tc={4EFE5D43-0E62-4663-BA36-56583A3DD0CF}</author>
    <author>tc={B6CF15E8-FA86-4CE0-AB26-E482E6813B57}</author>
    <author>tc={C13FC234-1BF2-4E8B-A5EF-1E1C75A94B65}</author>
  </authors>
  <commentList>
    <comment ref="F1" authorId="0" shapeId="0" xr:uid="{4EFE5D43-0E62-4663-BA36-56583A3DD0C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Überall 3 Wochen nach dem GESCRAPTEN DATUM</t>
      </text>
    </comment>
    <comment ref="I1" authorId="1" shapeId="0" xr:uid="{B6CF15E8-FA86-4CE0-AB26-E482E6813B5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Infos von Booking.com
--&gt; Anzahl verfügbarer Unterkünfte
Antwort:
    Per 28.03
Extra von MO auf DI weil dann mehr Verfügbar und dann auch weniger Ferien
Zimmer für 2 Personen
</t>
      </text>
    </comment>
    <comment ref="M1" authorId="2" shapeId="0" xr:uid="{C13FC234-1BF2-4E8B-A5EF-1E1C75A94B6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Desto höher die Zahl, desto "relevanter" wird der Event sein --&gt; Ratio ist Teilnehmend / Hoteldichte, also wenn hoch bedeutet es, dass es wenig Hotels hat für viele Besucher:Innen
Antwort:
    0-500     =         rot
500 - 1'000 =    hellgrün
1'000 - 2'500 = gelb
2-500 - 20'000 = blau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tc={45C88833-0193-4372-B0AA-6434618AAD8B}</author>
    <author>tc={72978C82-5BE2-465B-9FE3-6B34E0D7A1DF}</author>
    <author>tc={69BFBF54-27EC-48E7-9E3E-E4BEF6B29E19}</author>
    <author>tc={D1F412AB-6AF8-4023-8A41-DCC2313A558A}</author>
    <author>tc={BDE4552B-C8A8-4101-884E-7C5919E0CEB9}</author>
    <author>tc={E4A912DE-3AEB-4C6A-91B7-2CED06062E14}</author>
    <author>tc={26F07C44-E921-4A3B-9CCD-06617C61BE01}</author>
    <author>tc={C1185E23-8C37-4D3E-BFD0-32D2FCA87BAD}</author>
    <author>tc={0E186C38-EB3D-4C0E-B8E8-067C2024BF3D}</author>
    <author>tc={90913753-1079-4860-8C66-4A7D214B72D5}</author>
    <author>tc={C61B6632-DEC3-4EEE-9403-7323D0625678}</author>
    <author>tc={A9781E6D-F299-4B74-B972-0B60CDEFE2B3}</author>
    <author>tc={5581E737-8615-4AB7-9433-5D86C138D902}</author>
    <author>tc={E527DD93-CACC-42D2-8FED-20112CA5B5E0}</author>
    <author>tc={0CCB09D3-4188-4134-A697-BFF3EEFF3319}</author>
    <author>tc={5DC29A22-E625-4617-B774-E012831F7F25}</author>
    <author>tc={E83BB00C-BF81-49A1-A77A-DB1CD0272D95}</author>
    <author>tc={D4F60135-9CA6-446B-AAE0-94AD49669861}</author>
    <author>tc={1200A3C1-F225-450B-80DD-F3E85FFA72B3}</author>
    <author>tc={2544D5A6-5D99-4CF2-BB73-BCD64E3ED06A}</author>
    <author>tc={1E0A9F6C-CBD3-4087-987C-5DC9B9C6F7E6}</author>
    <author>tc={3EFA75F1-5C12-47C9-AC5F-1A179715C45E}</author>
  </authors>
  <commentList>
    <comment ref="D1" authorId="0" shapeId="0" xr:uid="{45C88833-0193-4372-B0AA-6434618AAD8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Immer ein Tag nach dem letzten Eventtag --&gt; wenn Event am SA ist dan wird von SA auf SO übernachtet --&gt; SO als Endtag, SA als Starttag
</t>
      </text>
    </comment>
    <comment ref="E1" authorId="1" shapeId="0" xr:uid="{72978C82-5BE2-465B-9FE3-6B34E0D7A1DF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Wenn sich der Event über mehrere Tag / Wochen zieht wurde der promineteste Tag ausgewählt --&gt; meistens der Samstag
</t>
      </text>
    </comment>
    <comment ref="F1" authorId="2" shapeId="0" xr:uid="{69BFBF54-27EC-48E7-9E3E-E4BEF6B29E1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Überall 3 Wochen nach dem GESCRAPTEN DATUM</t>
      </text>
    </comment>
    <comment ref="I1" authorId="3" shapeId="0" xr:uid="{D1F412AB-6AF8-4023-8A41-DCC2313A558A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Infos von Booking.com
--&gt; Anzahl verfügbarer Unterkünfte
Antwort:
    Per 28.03
Extra von MO auf DI weil dann mehr Verfügbar und dann auch weniger Ferien
Zimmer für 2 Personen
</t>
      </text>
    </comment>
    <comment ref="K1" authorId="4" shapeId="0" xr:uid="{BDE4552B-C8A8-4101-884E-7C5919E0CEB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Desto höher die Zahl, desto "relevanter" wird der Event sein --&gt; Ratio ist Teilnehmend / Hoteldichte, also wenn hoch bedeutet es, dass es wenig Hotels hat für viele Besucher:Innen
Antwort:
    0-500     =         rot
500 - 1'000 =    hellgrün
1'000 - 2'500 = gelb
2-500 - 20'000 = blau</t>
      </text>
    </comment>
    <comment ref="E4" authorId="5" shapeId="0" xr:uid="{E4A912DE-3AEB-4C6A-91B7-2CED06062E14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Haupt-tag des Festivals ist am SA
</t>
      </text>
    </comment>
    <comment ref="E5" authorId="6" shapeId="0" xr:uid="{26F07C44-E921-4A3B-9CCD-06617C61BE0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Freitag weil MI-Freitag
</t>
      </text>
    </comment>
    <comment ref="E6" authorId="7" shapeId="0" xr:uid="{C1185E23-8C37-4D3E-BFD0-32D2FCA87BA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First weekend is the busiest according to cannesguide.com
</t>
      </text>
    </comment>
    <comment ref="E7" authorId="8" shapeId="0" xr:uid="{0E186C38-EB3D-4C0E-B8E8-067C2024BF3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 des Festivals
</t>
      </text>
    </comment>
    <comment ref="E8" authorId="9" shapeId="0" xr:uid="{90913753-1079-4860-8C66-4A7D214B72D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 abend
</t>
      </text>
    </comment>
    <comment ref="E9" authorId="10" shapeId="0" xr:uid="{C61B6632-DEC3-4EEE-9403-7323D062567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Freitag in zweiter Woche genommen --&gt;Überlegung, dass leute von FR auf SA übernachten um dann am Samstag profitieren zu können</t>
      </text>
    </comment>
    <comment ref="E11" authorId="11" shapeId="0" xr:uid="{A9781E6D-F299-4B74-B972-0B60CDEFE2B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Wieder Logik, dass Leute am SA durch den Tag gehen</t>
      </text>
    </comment>
    <comment ref="E12" authorId="12" shapeId="0" xr:uid="{5581E737-8615-4AB7-9433-5D86C138D90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 hauptabend
</t>
      </text>
    </comment>
    <comment ref="E15" authorId="13" shapeId="0" xr:uid="{E527DD93-CACC-42D2-8FED-20112CA5B5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 Hauptabend</t>
      </text>
    </comment>
    <comment ref="E16" authorId="14" shapeId="0" xr:uid="{0CCB09D3-4188-4134-A697-BFF3EEFF331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Leute übernachten am Vortag des Events</t>
      </text>
    </comment>
    <comment ref="E17" authorId="15" shapeId="0" xr:uid="{5DC29A22-E625-4617-B774-E012831F7F2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Leute übernachten am Vortag des Hauptags (SA), also am Freitag</t>
      </text>
    </comment>
    <comment ref="E18" authorId="16" shapeId="0" xr:uid="{E83BB00C-BF81-49A1-A77A-DB1CD0272D9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Hauptevent SA ABend</t>
      </text>
    </comment>
    <comment ref="E19" authorId="17" shapeId="0" xr:uid="{D4F60135-9CA6-446B-AAE0-94AD4966986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Logik, dass Leute am Tag vorher anreisen</t>
      </text>
    </comment>
    <comment ref="E20" authorId="18" shapeId="0" xr:uid="{1200A3C1-F225-450B-80DD-F3E85FFA72B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Logik Vortag Hauptevent</t>
      </text>
    </comment>
    <comment ref="E21" authorId="19" shapeId="0" xr:uid="{2544D5A6-5D99-4CF2-BB73-BCD64E3ED06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Logik vor Hauptevetn</t>
      </text>
    </comment>
    <comment ref="E22" authorId="20" shapeId="0" xr:uid="{1E0A9F6C-CBD3-4087-987C-5DC9B9C6F7E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Logik, Tag vor Event</t>
      </text>
    </comment>
    <comment ref="E23" authorId="21" shapeId="0" xr:uid="{3EFA75F1-5C12-47C9-AC5F-1A179715C45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Logik Tag vor Hauptag</t>
      </text>
    </comment>
  </commentList>
</comments>
</file>

<file path=xl/sharedStrings.xml><?xml version="1.0" encoding="utf-8"?>
<sst xmlns="http://schemas.openxmlformats.org/spreadsheetml/2006/main" count="270" uniqueCount="104">
  <si>
    <t>Stadt</t>
  </si>
  <si>
    <t>Event</t>
  </si>
  <si>
    <t>Buchungsdatum_Event</t>
  </si>
  <si>
    <t>Hashtag</t>
  </si>
  <si>
    <t>Manchester</t>
  </si>
  <si>
    <t>Champions League</t>
  </si>
  <si>
    <t>#UCL #ManCity</t>
  </si>
  <si>
    <t>Amsterdam</t>
  </si>
  <si>
    <t>King's Day</t>
  </si>
  <si>
    <t>#kingsday #amsterdam</t>
  </si>
  <si>
    <t>Lissabon</t>
  </si>
  <si>
    <t>Europa League</t>
  </si>
  <si>
    <t>#UEL #Sporting</t>
  </si>
  <si>
    <t>Monaco</t>
  </si>
  <si>
    <t>Monaco Grand Prix Formel 1</t>
  </si>
  <si>
    <t>#MonacoGP #F1</t>
  </si>
  <si>
    <t>München</t>
  </si>
  <si>
    <t>Münchner Frühlingsfest</t>
  </si>
  <si>
    <t>#Frühlingsfest</t>
  </si>
  <si>
    <t>Helsinki (Espoo)</t>
  </si>
  <si>
    <t>April Jazz Festival</t>
  </si>
  <si>
    <t>#apriljazz #apriljazzclub #siltäkuulostaa</t>
  </si>
  <si>
    <t>Sevilla</t>
  </si>
  <si>
    <t>Feria de Abril</t>
  </si>
  <si>
    <t>#FeriaSevilla #FeriadeAbril</t>
  </si>
  <si>
    <t>Lyon</t>
  </si>
  <si>
    <t>Nuits Sonores</t>
  </si>
  <si>
    <t>#NS20ans</t>
  </si>
  <si>
    <t>Brighton</t>
  </si>
  <si>
    <t>Food Festival</t>
  </si>
  <si>
    <t>#FoodiesFestival</t>
  </si>
  <si>
    <t>Hamburg</t>
  </si>
  <si>
    <t>Hafengeburtstag</t>
  </si>
  <si>
    <t>#hafengeburtstag #hamburg</t>
  </si>
  <si>
    <t>Mallorca</t>
  </si>
  <si>
    <t>Mallorca Live Festival</t>
  </si>
  <si>
    <t>#MLF23</t>
  </si>
  <si>
    <t>Barcelona</t>
  </si>
  <si>
    <t>Beer Festival</t>
  </si>
  <si>
    <t>#BBF23</t>
  </si>
  <si>
    <t>Berlin</t>
  </si>
  <si>
    <t>Karneval der Kulturen</t>
  </si>
  <si>
    <t>#Karnevalderkulturen #Berlin</t>
  </si>
  <si>
    <t>Brüssel</t>
  </si>
  <si>
    <t>Jazz Weekend</t>
  </si>
  <si>
    <t>Cannes</t>
  </si>
  <si>
    <t>Internationale Filmfestspiele</t>
  </si>
  <si>
    <t>#Cannes2023</t>
  </si>
  <si>
    <t>evtl. datum anpassen</t>
  </si>
  <si>
    <t>Kommentar</t>
  </si>
  <si>
    <t>Teilnehmende am Event in 2022</t>
  </si>
  <si>
    <t>Quelle</t>
  </si>
  <si>
    <t>Hoteldichte vom 4.9 auf 5.9</t>
  </si>
  <si>
    <t>Ratio</t>
  </si>
  <si>
    <t>http://www.fanarbeit-bern.ch/wp-content/uploads/2018/11/Fanguide-Manchester.pdf</t>
  </si>
  <si>
    <t>https://f1destinations.com/formula-1-attendance-exceeds-5-million-in-2022/</t>
  </si>
  <si>
    <t>https://www.tours-tickets.com/blog/celebrating-king-s-day-in-amsterdam/</t>
  </si>
  <si>
    <t>Anzahl Gästefans im Stadion</t>
  </si>
  <si>
    <t>letzte ofizielle Zahl 2017</t>
  </si>
  <si>
    <t>Schwierig zu wissen wie viel Menschen auch dort übernachten</t>
  </si>
  <si>
    <t>https://www.br.de/nachrichten/bayern/nach-fruehlingsfest-veranstalter-zuversichtlich-fuer-oktoberfest,T5JMhbM</t>
  </si>
  <si>
    <t>https://www.statista.com/statistics/786795/number-of-visitors-to-the-helsinki-festival-in-finland/</t>
  </si>
  <si>
    <t>https://welcometoseville.com/seville-fair/</t>
  </si>
  <si>
    <t>https://culture.newstank.fr/fr/article/view/148920/nuits-sonores-131000-spectateurs-17e-edition-3800-participants-9e-european.html</t>
  </si>
  <si>
    <t>https://www.ndr.de/nachrichten/hamburg/Hamburger-Hafengeburtstag-800000-feierten-trotz-Schmuddelwetter,hafengeburtstag3590.html</t>
  </si>
  <si>
    <t>https://www.abc-mallorca.com/backstage-mallorca-live-festival/</t>
  </si>
  <si>
    <t>https://www.catalunya.com/the-barcelona-beer-festival-1-1-545879?language=en</t>
  </si>
  <si>
    <t>https://www.goethe.de/resources/files/pdf34/6_KarnevalDerKulturen_Texte.pdf</t>
  </si>
  <si>
    <t>https://www.rtbf.be/article/la-6e-edition-du-brussels-jazz-weekend-a-accueilli-220000-spectateurs-11003286</t>
  </si>
  <si>
    <t>https://www.canneslions.com/news/cannes-lions-releases-entry-numbers</t>
  </si>
  <si>
    <t>https://allexciting.com/brighton-food-festival/</t>
  </si>
  <si>
    <t>https://adeleinslovenia.com/tag/chocolate-festival/</t>
  </si>
  <si>
    <t>Radovljica, The Chocolate Festival,</t>
  </si>
  <si>
    <t>Radovljica</t>
  </si>
  <si>
    <t>Zermatt</t>
  </si>
  <si>
    <t>Zermatt Unplugged</t>
  </si>
  <si>
    <t>https://www.zermatt.ch/Veranstaltungen/Top-Events/Zermatt-Unplugged-Musikfestival-am-Fusse-des-Matterhorns</t>
  </si>
  <si>
    <t>https://bollenstreek.nl/bloemencorso-flower-parade-bollenstreek/?lang=en</t>
  </si>
  <si>
    <t>Noordwijk</t>
  </si>
  <si>
    <t>Bloemencorso Flower Parade</t>
  </si>
  <si>
    <t>https://ecotrilha.pt/blog/easter-in-portugal/</t>
  </si>
  <si>
    <t xml:space="preserve"> Semana Santa</t>
  </si>
  <si>
    <t>Braga</t>
  </si>
  <si>
    <t>Budapest</t>
  </si>
  <si>
    <t>Emilia Romagna Grand Prix Formel 1</t>
  </si>
  <si>
    <t>Bolonga</t>
  </si>
  <si>
    <t>Budapest Spring Festival</t>
  </si>
  <si>
    <t>keine Info</t>
  </si>
  <si>
    <t>Halle</t>
  </si>
  <si>
    <t>Händel Festival</t>
  </si>
  <si>
    <t>https://dubisthalle.de/58-000-besucher-feiern-die-haendel-festspiele-in-halle</t>
  </si>
  <si>
    <t>Event Startdatum</t>
  </si>
  <si>
    <t xml:space="preserve">Event Enddatum </t>
  </si>
  <si>
    <t>Buchungsdatum_Kein Event (Event + 3 Wochen)</t>
  </si>
  <si>
    <t>Tage Eventstart bis Scrapedatum</t>
  </si>
  <si>
    <t>Eventstart vor Ende Scrapingperiode?</t>
  </si>
  <si>
    <t>Scrapedatume Ende</t>
  </si>
  <si>
    <t>Dauer des Events</t>
  </si>
  <si>
    <t>Teilnehmer:inne pro Eventag</t>
  </si>
  <si>
    <t>La Palma</t>
  </si>
  <si>
    <t>#lbjw23 #bruzzelsjazz #BrusselsJazzWeekend #jazzinbelgium</t>
  </si>
  <si>
    <t>#ImolaGP #F1</t>
  </si>
  <si>
    <t>#Halle #HändelFestival</t>
  </si>
  <si>
    <t>#tulipsinholland #bloemencorso #BloemencorsoFlowerParade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</si>
</sst>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3" fontId="0" fillId="0" borderId="0" xfId="0" applyNumberFormat="1"/>
    <xf numFmtId="164" fontId="0" fillId="0" borderId="0" xfId="0" applyNumberFormat="1"/>
    <xf numFmtId="0" fontId="1" fillId="2" borderId="0" xfId="0" applyFont="1" applyFill="1"/>
    <xf numFmtId="3" fontId="0" fillId="3" borderId="0" xfId="0" applyNumberFormat="1" applyFill="1"/>
    <xf numFmtId="3" fontId="0" fillId="4" borderId="0" xfId="0" applyNumberFormat="1" applyFill="1"/>
    <xf numFmtId="3" fontId="0" fillId="5" borderId="0" xfId="0" applyNumberFormat="1" applyFill="1"/>
    <xf numFmtId="3" fontId="0" fillId="6" borderId="0" xfId="0" applyNumberFormat="1" applyFill="1"/>
    <xf numFmtId="0" fontId="1" fillId="7" borderId="0" xfId="0" applyFont="1" applyFill="1"/>
    <xf numFmtId="0" fontId="0" fillId="7" borderId="0" xfId="0" applyFill="1"/>
    <xf numFmtId="0" fontId="1" fillId="7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39"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sser, Mathieu" id="{10FE2685-6408-40E0-8169-06FCE8FCB218}" userId="S::Mathieu.Gasser@student.unisg.ch::0651f326-b22c-4df9-af9c-043c43036074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3-03-28T16:57:23.62" personId="{10FE2685-6408-40E0-8169-06FCE8FCB218}" id="{B4670714-B2CE-4ECA-9B46-677C458691C2}">
    <text xml:space="preserve">Immer ein Tag nach dem letzten Eventtag --&gt; wenn Event am SA ist dan wird von SA auf SO übernachtet --&gt; SO als Endtag, SA als Starttag
</text>
  </threadedComment>
  <threadedComment ref="E1" dT="2023-03-28T16:50:32.58" personId="{10FE2685-6408-40E0-8169-06FCE8FCB218}" id="{3118564D-16F3-4827-950C-27391B11841D}">
    <text xml:space="preserve">Wenn sich der Event über mehrere Tag / Wochen zieht wurde der promineteste Tag ausgewählt --&gt; meistens der Samstag
</text>
  </threadedComment>
  <threadedComment ref="F1" dT="2023-03-28T16:52:18.91" personId="{10FE2685-6408-40E0-8169-06FCE8FCB218}" id="{248D1573-EC9F-47E2-8716-6CFDDFE16BF2}">
    <text>Überall 3 Wochen nach dem GESCRAPTEN DATUM</text>
  </threadedComment>
  <threadedComment ref="I1" dT="2023-03-28T13:32:24.91" personId="{10FE2685-6408-40E0-8169-06FCE8FCB218}" id="{CD7CE356-8946-4E7B-96DD-D58CDB6D6A35}">
    <text>Infos von Booking.com
--&gt; Anzahl verfügbarer Unterkünfte</text>
  </threadedComment>
  <threadedComment ref="I1" dT="2023-03-28T13:34:37.15" personId="{10FE2685-6408-40E0-8169-06FCE8FCB218}" id="{E1EF362C-BF00-4B66-B594-5BF4C57A52DB}" parentId="{CD7CE356-8946-4E7B-96DD-D58CDB6D6A35}">
    <text xml:space="preserve">Per 28.03
Extra von MO auf DI weil dann mehr Verfügbar und dann auch weniger Ferien
Zimmer für 2 Personen
</text>
  </threadedComment>
  <threadedComment ref="K1" dT="2023-03-28T14:34:32.86" personId="{10FE2685-6408-40E0-8169-06FCE8FCB218}" id="{5EB5B31E-9934-49B9-8451-1204A89A2EDE}">
    <text xml:space="preserve">Desto höher die Zahl, desto "relevanter" wird der Event sein --&gt; Ratio ist Teilnehmend / Hoteldichte, also wenn hoch bedeutet es, dass es wenig Hotels hat für viele Besucher:Innen
</text>
  </threadedComment>
  <threadedComment ref="K1" dT="2023-03-28T14:46:48.80" personId="{10FE2685-6408-40E0-8169-06FCE8FCB218}" id="{787E1A2B-4060-4EC2-8201-FFB67CB5326A}" parentId="{5EB5B31E-9934-49B9-8451-1204A89A2EDE}">
    <text>0-500     =         rot
500 - 1'000 =    hellgrün
1'000 - 2'500 = gelb
2-500 - 20'000 = blau</text>
  </threadedComment>
  <threadedComment ref="E4" dT="2023-03-28T16:58:27.20" personId="{10FE2685-6408-40E0-8169-06FCE8FCB218}" id="{53B73018-2E97-41DD-9B55-24356E812293}">
    <text xml:space="preserve">Haupt-tag des Festivals ist am SA
</text>
  </threadedComment>
  <threadedComment ref="E5" dT="2023-03-28T17:17:23.09" personId="{10FE2685-6408-40E0-8169-06FCE8FCB218}" id="{46756A44-C290-4B8A-8B62-4A6685594EA0}">
    <text xml:space="preserve">Freitag weil MI-Freitag
</text>
  </threadedComment>
  <threadedComment ref="E6" dT="2023-03-28T17:20:20.12" personId="{10FE2685-6408-40E0-8169-06FCE8FCB218}" id="{627DB223-6B93-4893-9CE0-0F7B9A5FFC1F}">
    <text xml:space="preserve">First weekend is the busiest according to cannesguide.com
</text>
  </threadedComment>
  <threadedComment ref="E7" dT="2023-03-28T17:26:34.01" personId="{10FE2685-6408-40E0-8169-06FCE8FCB218}" id="{6143A6BD-2A2A-4C2A-B31C-9DEA8A94FA23}">
    <text xml:space="preserve">SA des Festivals
</text>
  </threadedComment>
  <threadedComment ref="E8" dT="2023-03-28T17:28:49.70" personId="{10FE2685-6408-40E0-8169-06FCE8FCB218}" id="{9DBF39A0-8BE4-474C-B2E9-F477E3BC6D8F}">
    <text xml:space="preserve">SA abend
</text>
  </threadedComment>
  <threadedComment ref="E9" dT="2023-03-28T17:29:53.44" personId="{10FE2685-6408-40E0-8169-06FCE8FCB218}" id="{91FEFB34-F084-42B7-8F14-D2CE6955B13D}">
    <text>Freitag in zweiter Woche genommen --&gt;Überlegung, dass leute von FR auf SA übernachten um dann am Samstag profitieren zu können</text>
  </threadedComment>
  <threadedComment ref="E11" dT="2023-03-28T17:31:18.77" personId="{10FE2685-6408-40E0-8169-06FCE8FCB218}" id="{0AD607AC-8EFF-492B-8C3F-C792765175ED}">
    <text>Wieder Logik, dass Leute am SA durch den Tag gehen</text>
  </threadedComment>
  <threadedComment ref="E12" dT="2023-03-28T17:32:13.85" personId="{10FE2685-6408-40E0-8169-06FCE8FCB218}" id="{95DAFEF0-FB75-4890-A83A-59C4212DCA28}">
    <text xml:space="preserve">SA hauptabend
</text>
  </threadedComment>
  <threadedComment ref="E15" dT="2023-03-28T17:33:44.65" personId="{10FE2685-6408-40E0-8169-06FCE8FCB218}" id="{7A19F1B0-AD91-4718-BB29-06E5C6390D67}">
    <text>SA Hauptabend</text>
  </threadedComment>
  <threadedComment ref="E16" dT="2023-03-28T17:35:01.51" personId="{10FE2685-6408-40E0-8169-06FCE8FCB218}" id="{3961049A-8E01-41AD-89A2-974F01635663}">
    <text>Leute übernachten am Vortag des Events</text>
  </threadedComment>
  <threadedComment ref="E17" dT="2023-03-28T17:35:44.09" personId="{10FE2685-6408-40E0-8169-06FCE8FCB218}" id="{86983835-2A85-4270-BB4D-20913F854692}">
    <text>Leute übernachten am Vortag des Hauptags (SA), also am Freitag</text>
  </threadedComment>
  <threadedComment ref="E18" dT="2023-03-28T17:37:13.15" personId="{10FE2685-6408-40E0-8169-06FCE8FCB218}" id="{29229D4A-0445-4F9D-9460-1E695549A89F}">
    <text>Hauptevent SA ABend</text>
  </threadedComment>
  <threadedComment ref="E19" dT="2023-03-28T17:37:39.31" personId="{10FE2685-6408-40E0-8169-06FCE8FCB218}" id="{A8220349-ED89-41FD-A4A3-9640833A658D}">
    <text>Logik, dass Leute am Tag vorher anreisen</text>
  </threadedComment>
  <threadedComment ref="E20" dT="2023-03-28T17:39:22.74" personId="{10FE2685-6408-40E0-8169-06FCE8FCB218}" id="{8FA3CB2E-97A7-4292-9B52-49F3C2551D82}">
    <text>Logik Vortag Hauptevent</text>
  </threadedComment>
  <threadedComment ref="E21" dT="2023-03-28T17:40:42.56" personId="{10FE2685-6408-40E0-8169-06FCE8FCB218}" id="{918DABD3-4390-4A8D-81C7-220E8E4BC571}">
    <text>Logik vor Hauptevetn</text>
  </threadedComment>
  <threadedComment ref="E22" dT="2023-03-28T17:41:10.83" personId="{10FE2685-6408-40E0-8169-06FCE8FCB218}" id="{6CCC304D-E229-4605-B93D-96433262EB4F}">
    <text>Logik, Tag vor Event</text>
  </threadedComment>
  <threadedComment ref="E23" dT="2023-03-28T17:41:40.92" personId="{10FE2685-6408-40E0-8169-06FCE8FCB218}" id="{2FEBB251-EEE6-4F6F-AFE5-F18A6CF6B751}">
    <text>Logik Tag vor Hauptag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3-03-28T16:52:18.91" personId="{10FE2685-6408-40E0-8169-06FCE8FCB218}" id="{4EFE5D43-0E62-4663-BA36-56583A3DD0CF}">
    <text>Überall 3 Wochen nach dem GESCRAPTEN DATUM</text>
  </threadedComment>
  <threadedComment ref="I1" dT="2023-03-28T13:32:24.91" personId="{10FE2685-6408-40E0-8169-06FCE8FCB218}" id="{B6CF15E8-FA86-4CE0-AB26-E482E6813B57}">
    <text>Infos von Booking.com
--&gt; Anzahl verfügbarer Unterkünfte</text>
  </threadedComment>
  <threadedComment ref="I1" dT="2023-03-28T13:34:37.15" personId="{10FE2685-6408-40E0-8169-06FCE8FCB218}" id="{9233924A-9CEC-4E99-B2D2-F8991C799DFC}" parentId="{B6CF15E8-FA86-4CE0-AB26-E482E6813B57}">
    <text xml:space="preserve">Per 28.03
Extra von MO auf DI weil dann mehr Verfügbar und dann auch weniger Ferien
Zimmer für 2 Personen
</text>
  </threadedComment>
  <threadedComment ref="M1" dT="2023-03-28T14:34:32.86" personId="{10FE2685-6408-40E0-8169-06FCE8FCB218}" id="{C13FC234-1BF2-4E8B-A5EF-1E1C75A94B65}">
    <text xml:space="preserve">Desto höher die Zahl, desto "relevanter" wird der Event sein --&gt; Ratio ist Teilnehmend / Hoteldichte, also wenn hoch bedeutet es, dass es wenig Hotels hat für viele Besucher:Innen
</text>
  </threadedComment>
  <threadedComment ref="M1" dT="2023-03-28T14:46:48.80" personId="{10FE2685-6408-40E0-8169-06FCE8FCB218}" id="{583D74F2-EB25-40B8-A150-4CD14610FB9E}" parentId="{C13FC234-1BF2-4E8B-A5EF-1E1C75A94B65}">
    <text>0-500     =         rot
500 - 1'000 =    hellgrün
1'000 - 2'500 = gelb
2-500 - 20'000 = blau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3-03-28T16:57:23.62" personId="{10FE2685-6408-40E0-8169-06FCE8FCB218}" id="{45C88833-0193-4372-B0AA-6434618AAD8B}">
    <text xml:space="preserve">Immer ein Tag nach dem letzten Eventtag --&gt; wenn Event am SA ist dan wird von SA auf SO übernachtet --&gt; SO als Endtag, SA als Starttag
</text>
  </threadedComment>
  <threadedComment ref="E1" dT="2023-03-28T16:50:32.58" personId="{10FE2685-6408-40E0-8169-06FCE8FCB218}" id="{72978C82-5BE2-465B-9FE3-6B34E0D7A1DF}">
    <text xml:space="preserve">Wenn sich der Event über mehrere Tag / Wochen zieht wurde der promineteste Tag ausgewählt --&gt; meistens der Samstag
</text>
  </threadedComment>
  <threadedComment ref="F1" dT="2023-03-28T16:52:18.91" personId="{10FE2685-6408-40E0-8169-06FCE8FCB218}" id="{69BFBF54-27EC-48E7-9E3E-E4BEF6B29E19}">
    <text>Überall 3 Wochen nach dem GESCRAPTEN DATUM</text>
  </threadedComment>
  <threadedComment ref="I1" dT="2023-03-28T13:32:24.91" personId="{10FE2685-6408-40E0-8169-06FCE8FCB218}" id="{D1F412AB-6AF8-4023-8A41-DCC2313A558A}">
    <text>Infos von Booking.com
--&gt; Anzahl verfügbarer Unterkünfte</text>
  </threadedComment>
  <threadedComment ref="I1" dT="2023-03-28T13:34:37.15" personId="{10FE2685-6408-40E0-8169-06FCE8FCB218}" id="{682C2F91-D0CC-4EF7-9C88-BAE9EBEDE55C}" parentId="{D1F412AB-6AF8-4023-8A41-DCC2313A558A}">
    <text xml:space="preserve">Per 28.03
Extra von MO auf DI weil dann mehr Verfügbar und dann auch weniger Ferien
Zimmer für 2 Personen
</text>
  </threadedComment>
  <threadedComment ref="K1" dT="2023-03-28T14:34:32.86" personId="{10FE2685-6408-40E0-8169-06FCE8FCB218}" id="{BDE4552B-C8A8-4101-884E-7C5919E0CEB9}">
    <text xml:space="preserve">Desto höher die Zahl, desto "relevanter" wird der Event sein --&gt; Ratio ist Teilnehmend / Hoteldichte, also wenn hoch bedeutet es, dass es wenig Hotels hat für viele Besucher:Innen
</text>
  </threadedComment>
  <threadedComment ref="K1" dT="2023-03-28T14:46:48.80" personId="{10FE2685-6408-40E0-8169-06FCE8FCB218}" id="{E74A7CF8-17E6-45B8-8097-41F3BB7227EC}" parentId="{BDE4552B-C8A8-4101-884E-7C5919E0CEB9}">
    <text>0-500     =         rot
500 - 1'000 =    hellgrün
1'000 - 2'500 = gelb
2-500 - 20'000 = blau</text>
  </threadedComment>
  <threadedComment ref="E4" dT="2023-03-28T16:58:27.20" personId="{10FE2685-6408-40E0-8169-06FCE8FCB218}" id="{E4A912DE-3AEB-4C6A-91B7-2CED06062E14}">
    <text xml:space="preserve">Haupt-tag des Festivals ist am SA
</text>
  </threadedComment>
  <threadedComment ref="E5" dT="2023-03-28T17:17:23.09" personId="{10FE2685-6408-40E0-8169-06FCE8FCB218}" id="{26F07C44-E921-4A3B-9CCD-06617C61BE01}">
    <text xml:space="preserve">Freitag weil MI-Freitag
</text>
  </threadedComment>
  <threadedComment ref="E6" dT="2023-03-28T17:20:20.12" personId="{10FE2685-6408-40E0-8169-06FCE8FCB218}" id="{C1185E23-8C37-4D3E-BFD0-32D2FCA87BAD}">
    <text xml:space="preserve">First weekend is the busiest according to cannesguide.com
</text>
  </threadedComment>
  <threadedComment ref="E7" dT="2023-03-28T17:26:34.01" personId="{10FE2685-6408-40E0-8169-06FCE8FCB218}" id="{0E186C38-EB3D-4C0E-B8E8-067C2024BF3D}">
    <text xml:space="preserve">SA des Festivals
</text>
  </threadedComment>
  <threadedComment ref="E8" dT="2023-03-28T17:28:49.70" personId="{10FE2685-6408-40E0-8169-06FCE8FCB218}" id="{90913753-1079-4860-8C66-4A7D214B72D5}">
    <text xml:space="preserve">SA abend
</text>
  </threadedComment>
  <threadedComment ref="E9" dT="2023-03-28T17:29:53.44" personId="{10FE2685-6408-40E0-8169-06FCE8FCB218}" id="{C61B6632-DEC3-4EEE-9403-7323D0625678}">
    <text>Freitag in zweiter Woche genommen --&gt;Überlegung, dass leute von FR auf SA übernachten um dann am Samstag profitieren zu können</text>
  </threadedComment>
  <threadedComment ref="E11" dT="2023-03-28T17:31:18.77" personId="{10FE2685-6408-40E0-8169-06FCE8FCB218}" id="{A9781E6D-F299-4B74-B972-0B60CDEFE2B3}">
    <text>Wieder Logik, dass Leute am SA durch den Tag gehen</text>
  </threadedComment>
  <threadedComment ref="E12" dT="2023-03-28T17:32:13.85" personId="{10FE2685-6408-40E0-8169-06FCE8FCB218}" id="{5581E737-8615-4AB7-9433-5D86C138D902}">
    <text xml:space="preserve">SA hauptabend
</text>
  </threadedComment>
  <threadedComment ref="E15" dT="2023-03-28T17:33:44.65" personId="{10FE2685-6408-40E0-8169-06FCE8FCB218}" id="{E527DD93-CACC-42D2-8FED-20112CA5B5E0}">
    <text>SA Hauptabend</text>
  </threadedComment>
  <threadedComment ref="E16" dT="2023-03-28T17:35:01.51" personId="{10FE2685-6408-40E0-8169-06FCE8FCB218}" id="{0CCB09D3-4188-4134-A697-BFF3EEFF3319}">
    <text>Leute übernachten am Vortag des Events</text>
  </threadedComment>
  <threadedComment ref="E17" dT="2023-03-28T17:35:44.09" personId="{10FE2685-6408-40E0-8169-06FCE8FCB218}" id="{5DC29A22-E625-4617-B774-E012831F7F25}">
    <text>Leute übernachten am Vortag des Hauptags (SA), also am Freitag</text>
  </threadedComment>
  <threadedComment ref="E18" dT="2023-03-28T17:37:13.15" personId="{10FE2685-6408-40E0-8169-06FCE8FCB218}" id="{E83BB00C-BF81-49A1-A77A-DB1CD0272D95}">
    <text>Hauptevent SA ABend</text>
  </threadedComment>
  <threadedComment ref="E19" dT="2023-03-28T17:37:39.31" personId="{10FE2685-6408-40E0-8169-06FCE8FCB218}" id="{D4F60135-9CA6-446B-AAE0-94AD49669861}">
    <text>Logik, dass Leute am Tag vorher anreisen</text>
  </threadedComment>
  <threadedComment ref="E20" dT="2023-03-28T17:39:22.74" personId="{10FE2685-6408-40E0-8169-06FCE8FCB218}" id="{1200A3C1-F225-450B-80DD-F3E85FFA72B3}">
    <text>Logik Vortag Hauptevent</text>
  </threadedComment>
  <threadedComment ref="E21" dT="2023-03-28T17:40:42.56" personId="{10FE2685-6408-40E0-8169-06FCE8FCB218}" id="{2544D5A6-5D99-4CF2-BB73-BCD64E3ED06A}">
    <text>Logik vor Hauptevetn</text>
  </threadedComment>
  <threadedComment ref="E22" dT="2023-03-28T17:41:10.83" personId="{10FE2685-6408-40E0-8169-06FCE8FCB218}" id="{1E0A9F6C-CBD3-4087-987C-5DC9B9C6F7E6}">
    <text>Logik, Tag vor Event</text>
  </threadedComment>
  <threadedComment ref="E23" dT="2023-03-28T17:41:40.92" personId="{10FE2685-6408-40E0-8169-06FCE8FCB218}" id="{3EFA75F1-5C12-47C9-AC5F-1A179715C45E}">
    <text>Logik Tag vor Hauptag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F4F6-8789-4F22-9A83-419ECC46672D}">
  <dimension ref="A1:N23"/>
  <sheetViews>
    <sheetView zoomScale="120" zoomScaleNormal="120" workbookViewId="0">
      <pane xSplit="1" topLeftCell="F1" activePane="topRight" state="frozen"/>
      <selection pane="topRight" activeCell="I5" sqref="I5"/>
    </sheetView>
  </sheetViews>
  <sheetFormatPr baseColWidth="10" defaultColWidth="11.33203125" defaultRowHeight="14.25" x14ac:dyDescent="0.45"/>
  <cols>
    <col min="1" max="13" width="25.265625" customWidth="1"/>
  </cols>
  <sheetData>
    <row r="1" spans="1:14" x14ac:dyDescent="0.45">
      <c r="A1" s="2" t="s">
        <v>0</v>
      </c>
      <c r="B1" s="2" t="s">
        <v>1</v>
      </c>
      <c r="C1" s="2" t="s">
        <v>91</v>
      </c>
      <c r="D1" s="2" t="s">
        <v>92</v>
      </c>
      <c r="E1" s="7" t="s">
        <v>2</v>
      </c>
      <c r="F1" s="2" t="s">
        <v>93</v>
      </c>
      <c r="G1" s="2" t="s">
        <v>95</v>
      </c>
      <c r="H1" s="2" t="s">
        <v>3</v>
      </c>
      <c r="I1" s="2" t="s">
        <v>52</v>
      </c>
      <c r="J1" s="2" t="s">
        <v>50</v>
      </c>
      <c r="K1" s="2" t="s">
        <v>53</v>
      </c>
      <c r="L1" s="2" t="s">
        <v>51</v>
      </c>
      <c r="M1" s="2" t="s">
        <v>96</v>
      </c>
      <c r="N1" s="2" t="s">
        <v>49</v>
      </c>
    </row>
    <row r="2" spans="1:14" x14ac:dyDescent="0.45">
      <c r="A2" s="4" t="s">
        <v>10</v>
      </c>
      <c r="B2" s="4" t="s">
        <v>11</v>
      </c>
      <c r="C2" s="3">
        <v>45036</v>
      </c>
      <c r="D2" s="3">
        <f>C2</f>
        <v>45036</v>
      </c>
      <c r="E2" s="6">
        <f>C2</f>
        <v>45036</v>
      </c>
      <c r="F2" s="6">
        <f>E2+21</f>
        <v>45057</v>
      </c>
      <c r="G2" t="str">
        <f>IF(E2&gt;M2,"NEIN","JA")</f>
        <v>NEIN</v>
      </c>
      <c r="H2" t="s">
        <v>12</v>
      </c>
      <c r="I2">
        <v>936</v>
      </c>
      <c r="J2" s="5">
        <v>2100</v>
      </c>
      <c r="K2" s="5">
        <f t="shared" ref="K2:K19" si="0">J2/I2</f>
        <v>2.2435897435897436</v>
      </c>
      <c r="M2" s="1">
        <v>45032</v>
      </c>
    </row>
    <row r="3" spans="1:14" x14ac:dyDescent="0.45">
      <c r="A3" s="4" t="s">
        <v>4</v>
      </c>
      <c r="B3" s="4" t="s">
        <v>5</v>
      </c>
      <c r="C3" s="3">
        <v>45029</v>
      </c>
      <c r="D3" s="3">
        <f>C3</f>
        <v>45029</v>
      </c>
      <c r="E3" s="6">
        <f>C3</f>
        <v>45029</v>
      </c>
      <c r="F3" s="6">
        <f t="shared" ref="F3:F23" si="1">E3+21</f>
        <v>45050</v>
      </c>
      <c r="G3" t="str">
        <f t="shared" ref="G3:G23" si="2">IF(E3&gt;M3,"NEIN","JA")</f>
        <v>JA</v>
      </c>
      <c r="H3" t="s">
        <v>6</v>
      </c>
      <c r="I3">
        <v>325</v>
      </c>
      <c r="J3" s="5">
        <v>3750</v>
      </c>
      <c r="K3" s="5">
        <f t="shared" si="0"/>
        <v>11.538461538461538</v>
      </c>
      <c r="L3" t="s">
        <v>54</v>
      </c>
      <c r="M3" s="1">
        <v>45032</v>
      </c>
      <c r="N3" t="s">
        <v>57</v>
      </c>
    </row>
    <row r="4" spans="1:14" x14ac:dyDescent="0.45">
      <c r="A4" s="4" t="s">
        <v>34</v>
      </c>
      <c r="B4" s="4" t="s">
        <v>35</v>
      </c>
      <c r="C4" s="3">
        <v>45064</v>
      </c>
      <c r="D4" s="3">
        <v>45066</v>
      </c>
      <c r="E4" s="6">
        <v>45066</v>
      </c>
      <c r="F4" s="6">
        <f t="shared" si="1"/>
        <v>45087</v>
      </c>
      <c r="G4" t="str">
        <f t="shared" si="2"/>
        <v>NEIN</v>
      </c>
      <c r="H4" t="s">
        <v>36</v>
      </c>
      <c r="I4">
        <v>99</v>
      </c>
      <c r="J4" s="5">
        <v>27000</v>
      </c>
      <c r="K4" s="5">
        <f t="shared" si="0"/>
        <v>272.72727272727275</v>
      </c>
      <c r="L4" t="s">
        <v>65</v>
      </c>
      <c r="M4" s="1">
        <v>45032</v>
      </c>
    </row>
    <row r="5" spans="1:14" x14ac:dyDescent="0.45">
      <c r="A5" s="4" t="s">
        <v>37</v>
      </c>
      <c r="B5" s="4" t="s">
        <v>38</v>
      </c>
      <c r="C5" s="3">
        <v>45072</v>
      </c>
      <c r="D5" s="3">
        <v>45074</v>
      </c>
      <c r="E5" s="6">
        <v>45074</v>
      </c>
      <c r="F5" s="6">
        <f t="shared" si="1"/>
        <v>45095</v>
      </c>
      <c r="G5" t="str">
        <f t="shared" si="2"/>
        <v>NEIN</v>
      </c>
      <c r="H5" t="s">
        <v>39</v>
      </c>
      <c r="I5" s="5">
        <v>749</v>
      </c>
      <c r="J5" s="5">
        <v>30000</v>
      </c>
      <c r="K5" s="5">
        <f t="shared" si="0"/>
        <v>40.053404539385845</v>
      </c>
      <c r="L5" t="s">
        <v>66</v>
      </c>
      <c r="M5" s="1">
        <v>45032</v>
      </c>
    </row>
    <row r="6" spans="1:14" x14ac:dyDescent="0.45">
      <c r="A6" s="4" t="s">
        <v>45</v>
      </c>
      <c r="B6" s="4" t="s">
        <v>46</v>
      </c>
      <c r="C6" s="3">
        <v>45062</v>
      </c>
      <c r="D6" s="3">
        <v>45073</v>
      </c>
      <c r="E6" s="6">
        <v>45066</v>
      </c>
      <c r="F6" s="6">
        <f t="shared" si="1"/>
        <v>45087</v>
      </c>
      <c r="G6" t="str">
        <f t="shared" si="2"/>
        <v>NEIN</v>
      </c>
      <c r="H6" t="s">
        <v>47</v>
      </c>
      <c r="I6" s="5">
        <v>370</v>
      </c>
      <c r="J6" s="5">
        <v>25000</v>
      </c>
      <c r="K6" s="5">
        <f t="shared" si="0"/>
        <v>67.567567567567565</v>
      </c>
      <c r="L6" t="s">
        <v>69</v>
      </c>
      <c r="M6" s="1">
        <v>45032</v>
      </c>
      <c r="N6" t="s">
        <v>48</v>
      </c>
    </row>
    <row r="7" spans="1:14" x14ac:dyDescent="0.45">
      <c r="A7" s="4" t="s">
        <v>25</v>
      </c>
      <c r="B7" s="4" t="s">
        <v>26</v>
      </c>
      <c r="C7" s="3">
        <v>45063</v>
      </c>
      <c r="D7" s="3">
        <v>45067</v>
      </c>
      <c r="E7" s="6">
        <v>45066</v>
      </c>
      <c r="F7" s="6">
        <f t="shared" si="1"/>
        <v>45087</v>
      </c>
      <c r="G7" t="str">
        <f t="shared" si="2"/>
        <v>NEIN</v>
      </c>
      <c r="H7" t="s">
        <v>27</v>
      </c>
      <c r="I7" s="5">
        <v>247</v>
      </c>
      <c r="J7" s="5">
        <v>131000</v>
      </c>
      <c r="K7" s="5">
        <f t="shared" si="0"/>
        <v>530.36437246963567</v>
      </c>
      <c r="L7" t="s">
        <v>63</v>
      </c>
      <c r="M7" s="1">
        <v>45032</v>
      </c>
    </row>
    <row r="8" spans="1:14" x14ac:dyDescent="0.45">
      <c r="A8" s="4" t="s">
        <v>43</v>
      </c>
      <c r="B8" s="4" t="s">
        <v>44</v>
      </c>
      <c r="C8" s="3">
        <v>45072</v>
      </c>
      <c r="D8" s="3">
        <v>45074</v>
      </c>
      <c r="E8" s="6">
        <v>45073</v>
      </c>
      <c r="F8" s="6">
        <f t="shared" si="1"/>
        <v>45094</v>
      </c>
      <c r="G8" t="str">
        <f t="shared" si="2"/>
        <v>NEIN</v>
      </c>
      <c r="I8" s="5">
        <v>325</v>
      </c>
      <c r="J8" s="5">
        <v>220000</v>
      </c>
      <c r="K8" s="5">
        <f t="shared" si="0"/>
        <v>676.92307692307691</v>
      </c>
      <c r="L8" t="s">
        <v>68</v>
      </c>
      <c r="M8" s="1">
        <v>45032</v>
      </c>
    </row>
    <row r="9" spans="1:14" x14ac:dyDescent="0.45">
      <c r="A9" s="4" t="s">
        <v>16</v>
      </c>
      <c r="B9" s="4" t="s">
        <v>17</v>
      </c>
      <c r="C9" s="3">
        <v>45037</v>
      </c>
      <c r="D9" s="3">
        <v>45053</v>
      </c>
      <c r="E9" s="6">
        <v>45044</v>
      </c>
      <c r="F9" s="6">
        <f t="shared" si="1"/>
        <v>45065</v>
      </c>
      <c r="G9" t="str">
        <f t="shared" si="2"/>
        <v>NEIN</v>
      </c>
      <c r="H9" t="s">
        <v>18</v>
      </c>
      <c r="I9" s="5">
        <v>362</v>
      </c>
      <c r="J9" s="5">
        <v>320000</v>
      </c>
      <c r="K9" s="5">
        <f t="shared" si="0"/>
        <v>883.97790055248618</v>
      </c>
      <c r="L9" t="s">
        <v>60</v>
      </c>
      <c r="M9" s="1">
        <v>45032</v>
      </c>
      <c r="N9" t="s">
        <v>59</v>
      </c>
    </row>
    <row r="10" spans="1:14" x14ac:dyDescent="0.45">
      <c r="A10" s="4" t="s">
        <v>7</v>
      </c>
      <c r="B10" s="4" t="s">
        <v>8</v>
      </c>
      <c r="C10" s="3">
        <v>45043</v>
      </c>
      <c r="D10" s="3">
        <f>C10</f>
        <v>45043</v>
      </c>
      <c r="E10" s="6">
        <f t="shared" ref="E10:E14" si="3">C10</f>
        <v>45043</v>
      </c>
      <c r="F10" s="6">
        <f t="shared" si="1"/>
        <v>45064</v>
      </c>
      <c r="G10" t="str">
        <f t="shared" si="2"/>
        <v>NEIN</v>
      </c>
      <c r="H10" t="s">
        <v>9</v>
      </c>
      <c r="I10" s="5">
        <v>413</v>
      </c>
      <c r="J10" s="5">
        <v>700000</v>
      </c>
      <c r="K10" s="5">
        <f t="shared" si="0"/>
        <v>1694.9152542372881</v>
      </c>
      <c r="L10" t="s">
        <v>56</v>
      </c>
      <c r="M10" s="1">
        <v>45032</v>
      </c>
      <c r="N10" t="s">
        <v>59</v>
      </c>
    </row>
    <row r="11" spans="1:14" x14ac:dyDescent="0.45">
      <c r="A11" s="4" t="s">
        <v>22</v>
      </c>
      <c r="B11" s="4" t="s">
        <v>23</v>
      </c>
      <c r="C11" s="3">
        <v>45039</v>
      </c>
      <c r="D11" s="3">
        <v>45045</v>
      </c>
      <c r="E11" s="6">
        <v>45037</v>
      </c>
      <c r="F11" s="6">
        <f t="shared" si="1"/>
        <v>45058</v>
      </c>
      <c r="G11" t="str">
        <f t="shared" si="2"/>
        <v>NEIN</v>
      </c>
      <c r="H11" t="s">
        <v>24</v>
      </c>
      <c r="I11" s="5">
        <v>535</v>
      </c>
      <c r="J11" s="5">
        <v>1000000</v>
      </c>
      <c r="K11" s="5">
        <f t="shared" si="0"/>
        <v>1869.1588785046729</v>
      </c>
      <c r="L11" t="s">
        <v>62</v>
      </c>
      <c r="M11" s="1">
        <v>45032</v>
      </c>
    </row>
    <row r="12" spans="1:14" x14ac:dyDescent="0.45">
      <c r="A12" s="4" t="s">
        <v>19</v>
      </c>
      <c r="B12" s="4" t="s">
        <v>20</v>
      </c>
      <c r="C12" s="3">
        <v>45037</v>
      </c>
      <c r="D12" s="3">
        <v>45045</v>
      </c>
      <c r="E12" s="6">
        <v>45038</v>
      </c>
      <c r="F12" s="6">
        <f t="shared" si="1"/>
        <v>45059</v>
      </c>
      <c r="G12" t="str">
        <f t="shared" si="2"/>
        <v>NEIN</v>
      </c>
      <c r="H12" t="s">
        <v>21</v>
      </c>
      <c r="I12" s="5">
        <v>125</v>
      </c>
      <c r="J12" s="5">
        <v>243000</v>
      </c>
      <c r="K12" s="5">
        <f t="shared" si="0"/>
        <v>1944</v>
      </c>
      <c r="L12" t="s">
        <v>61</v>
      </c>
      <c r="M12" s="1">
        <v>45032</v>
      </c>
    </row>
    <row r="13" spans="1:14" x14ac:dyDescent="0.45">
      <c r="A13" s="4" t="s">
        <v>28</v>
      </c>
      <c r="B13" s="4" t="s">
        <v>29</v>
      </c>
      <c r="C13" s="3">
        <v>45045</v>
      </c>
      <c r="D13" s="3">
        <v>45047</v>
      </c>
      <c r="E13" s="6">
        <f t="shared" si="3"/>
        <v>45045</v>
      </c>
      <c r="F13" s="6">
        <f t="shared" si="1"/>
        <v>45066</v>
      </c>
      <c r="G13" t="str">
        <f t="shared" si="2"/>
        <v>NEIN</v>
      </c>
      <c r="H13" t="s">
        <v>30</v>
      </c>
      <c r="I13" s="5">
        <v>138</v>
      </c>
      <c r="J13" s="5">
        <v>300000</v>
      </c>
      <c r="K13" s="5">
        <f t="shared" si="0"/>
        <v>2173.913043478261</v>
      </c>
      <c r="L13" t="s">
        <v>70</v>
      </c>
      <c r="M13" s="1">
        <v>45032</v>
      </c>
    </row>
    <row r="14" spans="1:14" x14ac:dyDescent="0.45">
      <c r="A14" s="4" t="s">
        <v>31</v>
      </c>
      <c r="B14" s="4" t="s">
        <v>32</v>
      </c>
      <c r="C14" s="3">
        <v>45051</v>
      </c>
      <c r="D14" s="3">
        <v>45053</v>
      </c>
      <c r="E14" s="6">
        <f t="shared" si="3"/>
        <v>45051</v>
      </c>
      <c r="F14" s="6">
        <f t="shared" si="1"/>
        <v>45072</v>
      </c>
      <c r="G14" t="str">
        <f t="shared" si="2"/>
        <v>NEIN</v>
      </c>
      <c r="H14" t="s">
        <v>33</v>
      </c>
      <c r="I14" s="5">
        <v>326</v>
      </c>
      <c r="J14" s="5">
        <v>800000</v>
      </c>
      <c r="K14" s="5">
        <f t="shared" si="0"/>
        <v>2453.9877300613498</v>
      </c>
      <c r="L14" t="s">
        <v>64</v>
      </c>
      <c r="M14" s="1">
        <v>45032</v>
      </c>
    </row>
    <row r="15" spans="1:14" x14ac:dyDescent="0.45">
      <c r="A15" s="4" t="s">
        <v>40</v>
      </c>
      <c r="B15" s="4" t="s">
        <v>41</v>
      </c>
      <c r="C15" s="3">
        <v>45072</v>
      </c>
      <c r="D15" s="3">
        <v>45075</v>
      </c>
      <c r="E15" s="6">
        <v>45073</v>
      </c>
      <c r="F15" s="6">
        <f t="shared" si="1"/>
        <v>45094</v>
      </c>
      <c r="G15" t="str">
        <f t="shared" si="2"/>
        <v>NEIN</v>
      </c>
      <c r="H15" t="s">
        <v>42</v>
      </c>
      <c r="I15" s="5">
        <v>523</v>
      </c>
      <c r="J15" s="5">
        <v>1300000</v>
      </c>
      <c r="K15" s="5">
        <f t="shared" si="0"/>
        <v>2485.6596558317401</v>
      </c>
      <c r="L15" t="s">
        <v>67</v>
      </c>
      <c r="M15" s="1">
        <v>45032</v>
      </c>
    </row>
    <row r="16" spans="1:14" x14ac:dyDescent="0.45">
      <c r="A16" s="4" t="s">
        <v>13</v>
      </c>
      <c r="B16" s="4" t="s">
        <v>14</v>
      </c>
      <c r="C16" s="3">
        <v>45074</v>
      </c>
      <c r="D16" s="3">
        <f>C16</f>
        <v>45074</v>
      </c>
      <c r="E16" s="6">
        <v>45073</v>
      </c>
      <c r="F16" s="6">
        <f t="shared" si="1"/>
        <v>45094</v>
      </c>
      <c r="G16" t="str">
        <f t="shared" si="2"/>
        <v>NEIN</v>
      </c>
      <c r="H16" t="s">
        <v>15</v>
      </c>
      <c r="I16" s="5">
        <v>16</v>
      </c>
      <c r="J16" s="5">
        <v>200000</v>
      </c>
      <c r="K16" s="5">
        <f t="shared" si="0"/>
        <v>12500</v>
      </c>
      <c r="L16" t="s">
        <v>55</v>
      </c>
      <c r="M16" s="1">
        <v>45032</v>
      </c>
      <c r="N16" t="s">
        <v>58</v>
      </c>
    </row>
    <row r="17" spans="1:13" x14ac:dyDescent="0.45">
      <c r="A17" t="s">
        <v>73</v>
      </c>
      <c r="B17" t="s">
        <v>72</v>
      </c>
      <c r="C17" s="3">
        <v>45031</v>
      </c>
      <c r="D17" s="3">
        <v>45032</v>
      </c>
      <c r="E17" s="6">
        <v>45030</v>
      </c>
      <c r="F17" s="6">
        <f t="shared" si="1"/>
        <v>45051</v>
      </c>
      <c r="G17" t="str">
        <f t="shared" si="2"/>
        <v>JA</v>
      </c>
      <c r="I17" s="5">
        <v>16</v>
      </c>
      <c r="J17" s="5">
        <v>55000</v>
      </c>
      <c r="K17" s="5">
        <f t="shared" si="0"/>
        <v>3437.5</v>
      </c>
      <c r="L17" t="s">
        <v>71</v>
      </c>
      <c r="M17" s="1">
        <v>45032</v>
      </c>
    </row>
    <row r="18" spans="1:13" x14ac:dyDescent="0.45">
      <c r="A18" s="4" t="s">
        <v>74</v>
      </c>
      <c r="B18" s="4" t="s">
        <v>75</v>
      </c>
      <c r="C18" s="3">
        <v>45027</v>
      </c>
      <c r="D18" s="3">
        <v>45031</v>
      </c>
      <c r="E18" s="6">
        <v>45031</v>
      </c>
      <c r="F18" s="6">
        <f t="shared" si="1"/>
        <v>45052</v>
      </c>
      <c r="G18" t="str">
        <f t="shared" si="2"/>
        <v>JA</v>
      </c>
      <c r="I18" s="5">
        <v>326</v>
      </c>
      <c r="J18" s="5">
        <v>30000</v>
      </c>
      <c r="K18" s="5">
        <f t="shared" si="0"/>
        <v>92.024539877300612</v>
      </c>
      <c r="L18" t="s">
        <v>76</v>
      </c>
      <c r="M18" s="1">
        <v>45032</v>
      </c>
    </row>
    <row r="19" spans="1:13" x14ac:dyDescent="0.45">
      <c r="A19" t="s">
        <v>78</v>
      </c>
      <c r="B19" t="s">
        <v>79</v>
      </c>
      <c r="C19" s="3">
        <v>45038</v>
      </c>
      <c r="D19" s="3">
        <v>45039</v>
      </c>
      <c r="E19" s="6">
        <v>45037</v>
      </c>
      <c r="F19" s="6">
        <f t="shared" si="1"/>
        <v>45058</v>
      </c>
      <c r="G19" t="str">
        <f t="shared" si="2"/>
        <v>NEIN</v>
      </c>
      <c r="I19" s="5">
        <v>12</v>
      </c>
      <c r="J19" s="5">
        <v>1000000</v>
      </c>
      <c r="K19" s="5">
        <f t="shared" si="0"/>
        <v>83333.333333333328</v>
      </c>
      <c r="L19" t="s">
        <v>77</v>
      </c>
      <c r="M19" s="1">
        <v>45032</v>
      </c>
    </row>
    <row r="20" spans="1:13" x14ac:dyDescent="0.45">
      <c r="A20" s="4" t="s">
        <v>82</v>
      </c>
      <c r="B20" t="s">
        <v>81</v>
      </c>
      <c r="C20" s="3">
        <v>45018</v>
      </c>
      <c r="D20" s="3">
        <v>45025</v>
      </c>
      <c r="E20" s="6">
        <v>45023</v>
      </c>
      <c r="F20" s="6">
        <f t="shared" si="1"/>
        <v>45044</v>
      </c>
      <c r="G20" t="str">
        <f t="shared" si="2"/>
        <v>JA</v>
      </c>
      <c r="I20" s="5">
        <v>79</v>
      </c>
      <c r="J20" s="5">
        <v>100000</v>
      </c>
      <c r="K20" s="5">
        <f t="shared" ref="K20:K23" si="4">J20/I20</f>
        <v>1265.8227848101267</v>
      </c>
      <c r="L20" t="s">
        <v>80</v>
      </c>
      <c r="M20" s="1">
        <v>45032</v>
      </c>
    </row>
    <row r="21" spans="1:13" x14ac:dyDescent="0.45">
      <c r="A21" t="s">
        <v>83</v>
      </c>
      <c r="B21" t="s">
        <v>86</v>
      </c>
      <c r="C21" s="3">
        <v>45036</v>
      </c>
      <c r="D21" s="3">
        <v>45048</v>
      </c>
      <c r="E21" s="6">
        <v>45044</v>
      </c>
      <c r="F21" s="6">
        <f t="shared" si="1"/>
        <v>45065</v>
      </c>
      <c r="G21" t="str">
        <f t="shared" si="2"/>
        <v>NEIN</v>
      </c>
      <c r="I21" s="5">
        <v>1067</v>
      </c>
      <c r="J21" s="5" t="s">
        <v>87</v>
      </c>
      <c r="K21" s="5" t="e">
        <f t="shared" si="4"/>
        <v>#VALUE!</v>
      </c>
      <c r="M21" s="1">
        <v>45032</v>
      </c>
    </row>
    <row r="22" spans="1:13" x14ac:dyDescent="0.45">
      <c r="A22" s="4" t="s">
        <v>85</v>
      </c>
      <c r="B22" t="s">
        <v>84</v>
      </c>
      <c r="C22" s="3">
        <v>45067</v>
      </c>
      <c r="D22" s="3">
        <f>C22</f>
        <v>45067</v>
      </c>
      <c r="E22" s="6">
        <v>45066</v>
      </c>
      <c r="F22" s="6">
        <f t="shared" si="1"/>
        <v>45087</v>
      </c>
      <c r="G22" t="str">
        <f t="shared" si="2"/>
        <v>NEIN</v>
      </c>
      <c r="I22" s="5">
        <v>393</v>
      </c>
      <c r="J22" s="5">
        <v>64000</v>
      </c>
      <c r="K22" s="5">
        <f t="shared" si="4"/>
        <v>162.8498727735369</v>
      </c>
      <c r="L22" t="s">
        <v>55</v>
      </c>
      <c r="M22" s="1">
        <v>45032</v>
      </c>
    </row>
    <row r="23" spans="1:13" x14ac:dyDescent="0.45">
      <c r="A23" t="s">
        <v>88</v>
      </c>
      <c r="B23" t="s">
        <v>89</v>
      </c>
      <c r="C23" s="3">
        <v>45072</v>
      </c>
      <c r="D23" s="3">
        <v>45088</v>
      </c>
      <c r="E23" s="6">
        <v>45079</v>
      </c>
      <c r="F23" s="6">
        <f t="shared" si="1"/>
        <v>45100</v>
      </c>
      <c r="G23" t="str">
        <f t="shared" si="2"/>
        <v>NEIN</v>
      </c>
      <c r="I23" s="5">
        <v>29</v>
      </c>
      <c r="J23" s="5">
        <v>58000</v>
      </c>
      <c r="K23" s="5">
        <f t="shared" si="4"/>
        <v>2000</v>
      </c>
      <c r="L23" t="s">
        <v>90</v>
      </c>
      <c r="M23" s="1">
        <v>45032</v>
      </c>
    </row>
  </sheetData>
  <autoFilter ref="A1:N16" xr:uid="{2951C3CD-32B5-4F24-BBA0-AE7A4BC839EA}">
    <sortState xmlns:xlrd2="http://schemas.microsoft.com/office/spreadsheetml/2017/richdata2" ref="A2:N16">
      <sortCondition ref="K1:K16"/>
    </sortState>
  </autoFilter>
  <conditionalFormatting sqref="G2:G23">
    <cfRule type="cellIs" dxfId="38" priority="1" operator="equal">
      <formula>"NEIN"</formula>
    </cfRule>
    <cfRule type="cellIs" dxfId="37" priority="2" operator="equal">
      <formula>"JA"</formula>
    </cfRule>
  </conditionalFormatting>
  <conditionalFormatting sqref="J19:J20 J22">
    <cfRule type="cellIs" dxfId="36" priority="11" operator="between">
      <formula>1000</formula>
      <formula>2500</formula>
    </cfRule>
  </conditionalFormatting>
  <conditionalFormatting sqref="K2:K3 J19:K19 J20 J22 K18 K20:K22">
    <cfRule type="cellIs" dxfId="35" priority="13" operator="between">
      <formula>0</formula>
      <formula>500</formula>
    </cfRule>
  </conditionalFormatting>
  <conditionalFormatting sqref="K2:K18 J19:K19 J20 K20:K28 J22">
    <cfRule type="cellIs" dxfId="34" priority="17" operator="between">
      <formula>500</formula>
      <formula>1000</formula>
    </cfRule>
  </conditionalFormatting>
  <conditionalFormatting sqref="K2:K23">
    <cfRule type="cellIs" dxfId="33" priority="3" operator="between">
      <formula>1000</formula>
      <formula>2000</formula>
    </cfRule>
    <cfRule type="cellIs" dxfId="32" priority="4" operator="between">
      <formula>500</formula>
      <formula>1000</formula>
    </cfRule>
    <cfRule type="cellIs" dxfId="31" priority="5" operator="between">
      <formula>0</formula>
      <formula>100</formula>
    </cfRule>
    <cfRule type="cellIs" dxfId="30" priority="6" operator="between">
      <formula>2500</formula>
      <formula>100000</formula>
    </cfRule>
    <cfRule type="cellIs" dxfId="29" priority="7" operator="between">
      <formula>1000</formula>
      <formula>2500</formula>
    </cfRule>
    <cfRule type="cellIs" dxfId="28" priority="8" operator="between">
      <formula>500</formula>
      <formula>1000</formula>
    </cfRule>
    <cfRule type="cellIs" dxfId="27" priority="9" operator="between">
      <formula>100</formula>
      <formula>500</formula>
    </cfRule>
    <cfRule type="cellIs" dxfId="26" priority="10" operator="between">
      <formula>0</formula>
      <formula>100</formula>
    </cfRule>
  </conditionalFormatting>
  <conditionalFormatting sqref="K3">
    <cfRule type="cellIs" dxfId="25" priority="12" operator="between">
      <formula>1000</formula>
      <formula>2500</formula>
    </cfRule>
  </conditionalFormatting>
  <conditionalFormatting sqref="K4:K16">
    <cfRule type="cellIs" dxfId="24" priority="16" operator="between">
      <formula>0</formula>
      <formula>500</formula>
    </cfRule>
  </conditionalFormatting>
  <conditionalFormatting sqref="K4:K18 J19:K19 J20 K20:K24 J22">
    <cfRule type="cellIs" dxfId="23" priority="15" operator="between">
      <formula>1000</formula>
      <formula>2500</formula>
    </cfRule>
  </conditionalFormatting>
  <conditionalFormatting sqref="K4:K18 J19:K19 J20 K20:K27 J22">
    <cfRule type="cellIs" dxfId="22" priority="14" operator="between">
      <formula>2500</formula>
      <formula>20000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1C639-CAB7-4E1E-9D29-C69B77FBEBBB}">
  <dimension ref="A1:AB46"/>
  <sheetViews>
    <sheetView tabSelected="1" zoomScale="120" zoomScaleNormal="120" workbookViewId="0">
      <pane xSplit="1" topLeftCell="B1" activePane="topRight" state="frozen"/>
      <selection pane="topRight" activeCell="O1" sqref="O1:AB16"/>
    </sheetView>
  </sheetViews>
  <sheetFormatPr baseColWidth="10" defaultColWidth="11.33203125" defaultRowHeight="14.25" x14ac:dyDescent="0.45"/>
  <cols>
    <col min="1" max="2" width="25.265625" customWidth="1"/>
    <col min="3" max="4" width="13.33203125" customWidth="1"/>
    <col min="5" max="6" width="25.265625" customWidth="1"/>
    <col min="7" max="7" width="25.265625" hidden="1" customWidth="1"/>
    <col min="8" max="8" width="25.265625" customWidth="1"/>
    <col min="9" max="9" width="11.3984375" customWidth="1"/>
    <col min="10" max="10" width="9.46484375" customWidth="1"/>
    <col min="11" max="11" width="18.1328125" customWidth="1"/>
    <col min="12" max="12" width="27" customWidth="1"/>
    <col min="13" max="14" width="25.265625" customWidth="1"/>
  </cols>
  <sheetData>
    <row r="1" spans="1:28" s="13" customFormat="1" x14ac:dyDescent="0.45">
      <c r="A1" s="12" t="s">
        <v>0</v>
      </c>
      <c r="B1" s="12" t="s">
        <v>1</v>
      </c>
      <c r="C1" s="12" t="s">
        <v>91</v>
      </c>
      <c r="D1" s="12" t="s">
        <v>92</v>
      </c>
      <c r="E1" s="12" t="s">
        <v>2</v>
      </c>
      <c r="F1" s="12" t="s">
        <v>93</v>
      </c>
      <c r="G1" s="12" t="s">
        <v>95</v>
      </c>
      <c r="H1" s="12" t="s">
        <v>3</v>
      </c>
      <c r="I1" s="12" t="s">
        <v>52</v>
      </c>
      <c r="J1" s="12" t="s">
        <v>50</v>
      </c>
      <c r="K1" s="12" t="s">
        <v>97</v>
      </c>
      <c r="L1" s="12" t="s">
        <v>98</v>
      </c>
      <c r="M1" s="12" t="s">
        <v>53</v>
      </c>
      <c r="N1" s="12" t="s">
        <v>51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x14ac:dyDescent="0.45">
      <c r="A2" s="14" t="s">
        <v>37</v>
      </c>
      <c r="B2" s="4" t="s">
        <v>38</v>
      </c>
      <c r="C2" s="3">
        <v>45072</v>
      </c>
      <c r="D2" s="3">
        <v>45074</v>
      </c>
      <c r="E2" s="6">
        <v>45074</v>
      </c>
      <c r="F2" s="6">
        <f t="shared" ref="F2:F16" si="0">E2+21</f>
        <v>45095</v>
      </c>
      <c r="G2" t="e">
        <f>IF(E2&gt;#REF!,"NEIN","JA")</f>
        <v>#REF!</v>
      </c>
      <c r="H2" t="s">
        <v>39</v>
      </c>
      <c r="I2" s="5">
        <v>749</v>
      </c>
      <c r="J2" s="5">
        <v>30000</v>
      </c>
      <c r="K2" s="5">
        <f t="shared" ref="K2:K16" si="1">(D2-C2)+1</f>
        <v>3</v>
      </c>
      <c r="L2" s="5">
        <f t="shared" ref="L2:L16" si="2">J2/K2</f>
        <v>10000</v>
      </c>
      <c r="M2" s="8">
        <f t="shared" ref="M2:M16" si="3">L2/I2</f>
        <v>13.351134846461949</v>
      </c>
      <c r="N2" t="s">
        <v>66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x14ac:dyDescent="0.45">
      <c r="A3" s="14" t="s">
        <v>16</v>
      </c>
      <c r="B3" s="4" t="s">
        <v>17</v>
      </c>
      <c r="C3" s="3">
        <v>45037</v>
      </c>
      <c r="D3" s="3">
        <v>45053</v>
      </c>
      <c r="E3" s="6">
        <v>45044</v>
      </c>
      <c r="F3" s="6">
        <f t="shared" si="0"/>
        <v>45065</v>
      </c>
      <c r="G3" t="e">
        <f>IF(E3&gt;#REF!,"NEIN","JA")</f>
        <v>#REF!</v>
      </c>
      <c r="H3" t="s">
        <v>18</v>
      </c>
      <c r="I3" s="5">
        <v>362</v>
      </c>
      <c r="J3" s="5">
        <v>320000</v>
      </c>
      <c r="K3" s="5">
        <f t="shared" si="1"/>
        <v>17</v>
      </c>
      <c r="L3" s="5">
        <f t="shared" si="2"/>
        <v>18823.529411764706</v>
      </c>
      <c r="M3" s="8">
        <f t="shared" si="3"/>
        <v>51.998700032499187</v>
      </c>
      <c r="N3" t="s">
        <v>60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x14ac:dyDescent="0.45">
      <c r="A4" s="14" t="s">
        <v>99</v>
      </c>
      <c r="B4" s="4" t="s">
        <v>35</v>
      </c>
      <c r="C4" s="3">
        <v>45064</v>
      </c>
      <c r="D4" s="3">
        <v>45066</v>
      </c>
      <c r="E4" s="6">
        <v>45066</v>
      </c>
      <c r="F4" s="6">
        <f t="shared" si="0"/>
        <v>45087</v>
      </c>
      <c r="G4" t="e">
        <f>IF(E4&gt;#REF!,"NEIN","JA")</f>
        <v>#REF!</v>
      </c>
      <c r="H4" t="s">
        <v>36</v>
      </c>
      <c r="I4">
        <v>99</v>
      </c>
      <c r="J4" s="5">
        <v>27000</v>
      </c>
      <c r="K4" s="5">
        <f t="shared" si="1"/>
        <v>3</v>
      </c>
      <c r="L4" s="5">
        <f t="shared" si="2"/>
        <v>9000</v>
      </c>
      <c r="M4" s="8">
        <f t="shared" si="3"/>
        <v>90.909090909090907</v>
      </c>
      <c r="N4" t="s">
        <v>65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1:28" x14ac:dyDescent="0.45">
      <c r="A5" s="14" t="s">
        <v>25</v>
      </c>
      <c r="B5" s="4" t="s">
        <v>26</v>
      </c>
      <c r="C5" s="3">
        <v>45063</v>
      </c>
      <c r="D5" s="3">
        <v>45067</v>
      </c>
      <c r="E5" s="6">
        <v>45066</v>
      </c>
      <c r="F5" s="6">
        <f t="shared" si="0"/>
        <v>45087</v>
      </c>
      <c r="G5" t="e">
        <f>IF(E5&gt;#REF!,"NEIN","JA")</f>
        <v>#REF!</v>
      </c>
      <c r="H5" t="s">
        <v>27</v>
      </c>
      <c r="I5" s="5">
        <v>247</v>
      </c>
      <c r="J5" s="5">
        <v>131000</v>
      </c>
      <c r="K5" s="5">
        <f t="shared" si="1"/>
        <v>5</v>
      </c>
      <c r="L5" s="5">
        <f t="shared" si="2"/>
        <v>26200</v>
      </c>
      <c r="M5" s="9">
        <f t="shared" si="3"/>
        <v>106.07287449392713</v>
      </c>
      <c r="N5" t="s">
        <v>63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1:28" x14ac:dyDescent="0.45">
      <c r="A6" s="12" t="s">
        <v>88</v>
      </c>
      <c r="B6" t="s">
        <v>89</v>
      </c>
      <c r="C6" s="3">
        <v>45072</v>
      </c>
      <c r="D6" s="3">
        <v>45088</v>
      </c>
      <c r="E6" s="6">
        <v>45079</v>
      </c>
      <c r="F6" s="6">
        <f t="shared" si="0"/>
        <v>45100</v>
      </c>
      <c r="G6" t="e">
        <f>IF(E6&gt;#REF!,"NEIN","JA")</f>
        <v>#REF!</v>
      </c>
      <c r="H6" t="s">
        <v>102</v>
      </c>
      <c r="I6" s="5">
        <v>29</v>
      </c>
      <c r="J6" s="5">
        <v>58000</v>
      </c>
      <c r="K6" s="5">
        <f t="shared" si="1"/>
        <v>17</v>
      </c>
      <c r="L6" s="5">
        <f t="shared" si="2"/>
        <v>3411.7647058823532</v>
      </c>
      <c r="M6" s="9">
        <f t="shared" si="3"/>
        <v>117.64705882352942</v>
      </c>
      <c r="N6" t="s">
        <v>90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spans="1:28" x14ac:dyDescent="0.45">
      <c r="A7" s="14" t="s">
        <v>85</v>
      </c>
      <c r="B7" t="s">
        <v>84</v>
      </c>
      <c r="C7" s="3">
        <v>45067</v>
      </c>
      <c r="D7" s="3">
        <f>C7</f>
        <v>45067</v>
      </c>
      <c r="E7" s="6">
        <v>45066</v>
      </c>
      <c r="F7" s="6">
        <f t="shared" si="0"/>
        <v>45087</v>
      </c>
      <c r="G7" t="e">
        <f>IF(E7&gt;#REF!,"NEIN","JA")</f>
        <v>#REF!</v>
      </c>
      <c r="H7" t="s">
        <v>101</v>
      </c>
      <c r="I7" s="5">
        <v>393</v>
      </c>
      <c r="J7" s="5">
        <v>64000</v>
      </c>
      <c r="K7" s="5">
        <f t="shared" si="1"/>
        <v>1</v>
      </c>
      <c r="L7" s="5">
        <f t="shared" si="2"/>
        <v>64000</v>
      </c>
      <c r="M7" s="9">
        <f t="shared" si="3"/>
        <v>162.8498727735369</v>
      </c>
      <c r="N7" t="s">
        <v>55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x14ac:dyDescent="0.45">
      <c r="A8" s="14" t="s">
        <v>19</v>
      </c>
      <c r="B8" s="4" t="s">
        <v>20</v>
      </c>
      <c r="C8" s="3">
        <v>45037</v>
      </c>
      <c r="D8" s="3">
        <v>45045</v>
      </c>
      <c r="E8" s="6">
        <v>45038</v>
      </c>
      <c r="F8" s="6">
        <f t="shared" si="0"/>
        <v>45059</v>
      </c>
      <c r="G8" t="e">
        <f>IF(E8&gt;#REF!,"NEIN","JA")</f>
        <v>#REF!</v>
      </c>
      <c r="H8" t="s">
        <v>21</v>
      </c>
      <c r="I8" s="5">
        <v>125</v>
      </c>
      <c r="J8" s="5">
        <v>243000</v>
      </c>
      <c r="K8" s="5">
        <f t="shared" si="1"/>
        <v>9</v>
      </c>
      <c r="L8" s="5">
        <f t="shared" si="2"/>
        <v>27000</v>
      </c>
      <c r="M8" s="9">
        <f t="shared" si="3"/>
        <v>216</v>
      </c>
      <c r="N8" t="s">
        <v>61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x14ac:dyDescent="0.45">
      <c r="A9" s="14" t="s">
        <v>43</v>
      </c>
      <c r="B9" s="4" t="s">
        <v>44</v>
      </c>
      <c r="C9" s="3">
        <v>45072</v>
      </c>
      <c r="D9" s="3">
        <v>45074</v>
      </c>
      <c r="E9" s="6">
        <v>45073</v>
      </c>
      <c r="F9" s="6">
        <f t="shared" si="0"/>
        <v>45094</v>
      </c>
      <c r="G9" t="e">
        <f>IF(E9&gt;#REF!,"NEIN","JA")</f>
        <v>#REF!</v>
      </c>
      <c r="H9" t="s">
        <v>100</v>
      </c>
      <c r="I9" s="5">
        <v>325</v>
      </c>
      <c r="J9" s="5">
        <v>220000</v>
      </c>
      <c r="K9" s="5">
        <f t="shared" si="1"/>
        <v>3</v>
      </c>
      <c r="L9" s="5">
        <f t="shared" si="2"/>
        <v>73333.333333333328</v>
      </c>
      <c r="M9" s="9">
        <f t="shared" si="3"/>
        <v>225.64102564102564</v>
      </c>
      <c r="N9" t="s">
        <v>68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x14ac:dyDescent="0.45">
      <c r="A10" s="14" t="s">
        <v>22</v>
      </c>
      <c r="B10" s="4" t="s">
        <v>23</v>
      </c>
      <c r="C10" s="3">
        <v>45039</v>
      </c>
      <c r="D10" s="3">
        <v>45045</v>
      </c>
      <c r="E10" s="6">
        <v>45037</v>
      </c>
      <c r="F10" s="6">
        <f t="shared" si="0"/>
        <v>45058</v>
      </c>
      <c r="G10" t="e">
        <f>IF(E10&gt;#REF!,"NEIN","JA")</f>
        <v>#REF!</v>
      </c>
      <c r="H10" t="s">
        <v>24</v>
      </c>
      <c r="I10" s="5">
        <v>535</v>
      </c>
      <c r="J10" s="5">
        <v>1000000</v>
      </c>
      <c r="K10" s="5">
        <f t="shared" si="1"/>
        <v>7</v>
      </c>
      <c r="L10" s="5">
        <f t="shared" si="2"/>
        <v>142857.14285714287</v>
      </c>
      <c r="M10" s="9">
        <f t="shared" si="3"/>
        <v>267.02269692923903</v>
      </c>
      <c r="N10" t="s">
        <v>62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x14ac:dyDescent="0.45">
      <c r="A11" s="14" t="s">
        <v>40</v>
      </c>
      <c r="B11" s="4" t="s">
        <v>41</v>
      </c>
      <c r="C11" s="3">
        <v>45072</v>
      </c>
      <c r="D11" s="3">
        <v>45075</v>
      </c>
      <c r="E11" s="6">
        <v>45073</v>
      </c>
      <c r="F11" s="6">
        <f t="shared" si="0"/>
        <v>45094</v>
      </c>
      <c r="G11" t="e">
        <f>IF(E11&gt;#REF!,"NEIN","JA")</f>
        <v>#REF!</v>
      </c>
      <c r="H11" t="s">
        <v>42</v>
      </c>
      <c r="I11" s="5">
        <v>523</v>
      </c>
      <c r="J11" s="5">
        <v>1300000</v>
      </c>
      <c r="K11" s="5">
        <f t="shared" si="1"/>
        <v>4</v>
      </c>
      <c r="L11" s="5">
        <f t="shared" si="2"/>
        <v>325000</v>
      </c>
      <c r="M11" s="10">
        <f t="shared" si="3"/>
        <v>621.41491395793503</v>
      </c>
      <c r="N11" t="s">
        <v>67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x14ac:dyDescent="0.45">
      <c r="A12" s="14" t="s">
        <v>28</v>
      </c>
      <c r="B12" s="4" t="s">
        <v>29</v>
      </c>
      <c r="C12" s="3">
        <v>45045</v>
      </c>
      <c r="D12" s="3">
        <v>45047</v>
      </c>
      <c r="E12" s="6">
        <f>C12</f>
        <v>45045</v>
      </c>
      <c r="F12" s="6">
        <f t="shared" si="0"/>
        <v>45066</v>
      </c>
      <c r="G12" t="e">
        <f>IF(E12&gt;#REF!,"NEIN","JA")</f>
        <v>#REF!</v>
      </c>
      <c r="H12" t="s">
        <v>30</v>
      </c>
      <c r="I12" s="5">
        <v>138</v>
      </c>
      <c r="J12" s="5">
        <v>300000</v>
      </c>
      <c r="K12" s="5">
        <f t="shared" si="1"/>
        <v>3</v>
      </c>
      <c r="L12" s="5">
        <f t="shared" si="2"/>
        <v>100000</v>
      </c>
      <c r="M12" s="10">
        <f t="shared" si="3"/>
        <v>724.63768115942025</v>
      </c>
      <c r="N12" t="s">
        <v>70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x14ac:dyDescent="0.45">
      <c r="A13" s="14" t="s">
        <v>31</v>
      </c>
      <c r="B13" s="4" t="s">
        <v>32</v>
      </c>
      <c r="C13" s="3">
        <v>45051</v>
      </c>
      <c r="D13" s="3">
        <v>45053</v>
      </c>
      <c r="E13" s="6">
        <f>C13</f>
        <v>45051</v>
      </c>
      <c r="F13" s="6">
        <f t="shared" si="0"/>
        <v>45072</v>
      </c>
      <c r="G13" t="e">
        <f>IF(E13&gt;#REF!,"NEIN","JA")</f>
        <v>#REF!</v>
      </c>
      <c r="H13" t="s">
        <v>33</v>
      </c>
      <c r="I13" s="5">
        <v>326</v>
      </c>
      <c r="J13" s="5">
        <v>800000</v>
      </c>
      <c r="K13" s="5">
        <f t="shared" si="1"/>
        <v>3</v>
      </c>
      <c r="L13" s="5">
        <f t="shared" si="2"/>
        <v>266666.66666666669</v>
      </c>
      <c r="M13" s="10">
        <f t="shared" si="3"/>
        <v>817.99591002044997</v>
      </c>
      <c r="N13" t="s">
        <v>64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x14ac:dyDescent="0.45">
      <c r="A14" s="14" t="s">
        <v>7</v>
      </c>
      <c r="B14" s="4" t="s">
        <v>8</v>
      </c>
      <c r="C14" s="3">
        <v>45043</v>
      </c>
      <c r="D14" s="3">
        <f>C14</f>
        <v>45043</v>
      </c>
      <c r="E14" s="6">
        <f>C14</f>
        <v>45043</v>
      </c>
      <c r="F14" s="6">
        <f t="shared" si="0"/>
        <v>45064</v>
      </c>
      <c r="G14" t="e">
        <f>IF(E14&gt;#REF!,"NEIN","JA")</f>
        <v>#REF!</v>
      </c>
      <c r="H14" t="s">
        <v>9</v>
      </c>
      <c r="I14" s="5">
        <v>413</v>
      </c>
      <c r="J14" s="5">
        <v>700000</v>
      </c>
      <c r="K14" s="5">
        <f t="shared" si="1"/>
        <v>1</v>
      </c>
      <c r="L14" s="5">
        <f t="shared" si="2"/>
        <v>700000</v>
      </c>
      <c r="M14" s="11">
        <f t="shared" si="3"/>
        <v>1694.9152542372881</v>
      </c>
      <c r="N14" t="s">
        <v>56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x14ac:dyDescent="0.45">
      <c r="A15" s="14" t="s">
        <v>13</v>
      </c>
      <c r="B15" s="4" t="s">
        <v>14</v>
      </c>
      <c r="C15" s="3">
        <v>45074</v>
      </c>
      <c r="D15" s="3">
        <f>C15</f>
        <v>45074</v>
      </c>
      <c r="E15" s="6">
        <v>45073</v>
      </c>
      <c r="F15" s="6">
        <f t="shared" si="0"/>
        <v>45094</v>
      </c>
      <c r="G15" t="e">
        <f>IF(E15&gt;#REF!,"NEIN","JA")</f>
        <v>#REF!</v>
      </c>
      <c r="H15" t="s">
        <v>15</v>
      </c>
      <c r="I15" s="5">
        <v>16</v>
      </c>
      <c r="J15" s="5">
        <v>200000</v>
      </c>
      <c r="K15" s="5">
        <f t="shared" si="1"/>
        <v>1</v>
      </c>
      <c r="L15" s="5">
        <f t="shared" si="2"/>
        <v>200000</v>
      </c>
      <c r="M15" s="11">
        <f t="shared" si="3"/>
        <v>12500</v>
      </c>
      <c r="N15" t="s">
        <v>55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x14ac:dyDescent="0.45">
      <c r="A16" s="12" t="s">
        <v>78</v>
      </c>
      <c r="B16" t="s">
        <v>79</v>
      </c>
      <c r="C16" s="3">
        <v>45038</v>
      </c>
      <c r="D16" s="3">
        <v>45039</v>
      </c>
      <c r="E16" s="6">
        <v>45037</v>
      </c>
      <c r="F16" s="6">
        <f t="shared" si="0"/>
        <v>45058</v>
      </c>
      <c r="G16" t="e">
        <f>IF(E16&gt;#REF!,"NEIN","JA")</f>
        <v>#REF!</v>
      </c>
      <c r="H16" t="s">
        <v>103</v>
      </c>
      <c r="I16" s="5">
        <v>12</v>
      </c>
      <c r="J16" s="5">
        <v>1000000</v>
      </c>
      <c r="K16" s="5">
        <f t="shared" si="1"/>
        <v>2</v>
      </c>
      <c r="L16" s="5">
        <f t="shared" si="2"/>
        <v>500000</v>
      </c>
      <c r="M16" s="11">
        <f t="shared" si="3"/>
        <v>41666.666666666664</v>
      </c>
      <c r="N16" t="s">
        <v>77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1" s="15" customFormat="1" x14ac:dyDescent="0.45">
      <c r="A17" s="15" t="s">
        <v>7</v>
      </c>
    </row>
    <row r="18" spans="1:1" s="15" customFormat="1" x14ac:dyDescent="0.45"/>
    <row r="19" spans="1:1" s="15" customFormat="1" x14ac:dyDescent="0.45"/>
    <row r="20" spans="1:1" s="15" customFormat="1" x14ac:dyDescent="0.45"/>
    <row r="21" spans="1:1" s="15" customFormat="1" x14ac:dyDescent="0.45"/>
    <row r="22" spans="1:1" s="15" customFormat="1" x14ac:dyDescent="0.45"/>
    <row r="23" spans="1:1" s="15" customFormat="1" x14ac:dyDescent="0.45"/>
    <row r="24" spans="1:1" s="15" customFormat="1" x14ac:dyDescent="0.45"/>
    <row r="25" spans="1:1" s="15" customFormat="1" x14ac:dyDescent="0.45"/>
    <row r="26" spans="1:1" s="15" customFormat="1" x14ac:dyDescent="0.45"/>
    <row r="27" spans="1:1" s="15" customFormat="1" x14ac:dyDescent="0.45"/>
    <row r="28" spans="1:1" s="15" customFormat="1" x14ac:dyDescent="0.45"/>
    <row r="29" spans="1:1" s="15" customFormat="1" x14ac:dyDescent="0.45"/>
    <row r="30" spans="1:1" s="15" customFormat="1" x14ac:dyDescent="0.45"/>
    <row r="31" spans="1:1" s="15" customFormat="1" x14ac:dyDescent="0.45"/>
    <row r="32" spans="1:1" s="15" customFormat="1" x14ac:dyDescent="0.45"/>
    <row r="33" s="15" customFormat="1" x14ac:dyDescent="0.45"/>
    <row r="34" s="15" customFormat="1" x14ac:dyDescent="0.45"/>
    <row r="35" s="15" customFormat="1" x14ac:dyDescent="0.45"/>
    <row r="36" s="15" customFormat="1" x14ac:dyDescent="0.45"/>
    <row r="37" s="15" customFormat="1" x14ac:dyDescent="0.45"/>
    <row r="38" s="15" customFormat="1" x14ac:dyDescent="0.45"/>
    <row r="39" s="15" customFormat="1" x14ac:dyDescent="0.45"/>
    <row r="40" s="15" customFormat="1" x14ac:dyDescent="0.45"/>
    <row r="41" s="15" customFormat="1" x14ac:dyDescent="0.45"/>
    <row r="42" s="15" customFormat="1" x14ac:dyDescent="0.45"/>
    <row r="43" s="15" customFormat="1" x14ac:dyDescent="0.45"/>
    <row r="44" s="15" customFormat="1" x14ac:dyDescent="0.45"/>
    <row r="45" s="15" customFormat="1" x14ac:dyDescent="0.45"/>
    <row r="46" s="15" customFormat="1" x14ac:dyDescent="0.45"/>
  </sheetData>
  <autoFilter ref="A1:N16" xr:uid="{2951C3CD-32B5-4F24-BBA0-AE7A4BC839EA}">
    <sortState xmlns:xlrd2="http://schemas.microsoft.com/office/spreadsheetml/2017/richdata2" ref="A2:N16">
      <sortCondition ref="M1:M16"/>
    </sortState>
  </autoFilter>
  <mergeCells count="2">
    <mergeCell ref="A17:XFD46"/>
    <mergeCell ref="O1:AB16"/>
  </mergeCells>
  <conditionalFormatting sqref="G2:G16">
    <cfRule type="cellIs" dxfId="21" priority="1" operator="equal">
      <formula>"NEIN"</formula>
    </cfRule>
    <cfRule type="cellIs" dxfId="20" priority="2" operator="equal">
      <formula>"JA"</formula>
    </cfRule>
  </conditionalFormatting>
  <conditionalFormatting sqref="J14:J15">
    <cfRule type="cellIs" dxfId="19" priority="17" operator="between">
      <formula>500</formula>
      <formula>1000</formula>
    </cfRule>
  </conditionalFormatting>
  <conditionalFormatting sqref="J14:J15">
    <cfRule type="cellIs" dxfId="18" priority="11" operator="between">
      <formula>1000</formula>
      <formula>2500</formula>
    </cfRule>
    <cfRule type="cellIs" dxfId="17" priority="13" operator="between">
      <formula>0</formula>
      <formula>500</formula>
    </cfRule>
    <cfRule type="cellIs" dxfId="16" priority="14" operator="between">
      <formula>2500</formula>
      <formula>20000</formula>
    </cfRule>
    <cfRule type="cellIs" dxfId="15" priority="15" operator="between">
      <formula>1000</formula>
      <formula>2500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8B5A-3A29-4CA0-BEB1-4180B5147F24}">
  <dimension ref="A1:M23"/>
  <sheetViews>
    <sheetView topLeftCell="A2" zoomScale="120" zoomScaleNormal="120" workbookViewId="0">
      <pane xSplit="1" topLeftCell="C1" activePane="topRight" state="frozen"/>
      <selection pane="topRight" activeCell="E22" sqref="E22"/>
    </sheetView>
  </sheetViews>
  <sheetFormatPr baseColWidth="10" defaultColWidth="11.33203125" defaultRowHeight="14.25" x14ac:dyDescent="0.45"/>
  <cols>
    <col min="1" max="12" width="25.265625" customWidth="1"/>
  </cols>
  <sheetData>
    <row r="1" spans="1:13" x14ac:dyDescent="0.45">
      <c r="A1" s="2" t="s">
        <v>0</v>
      </c>
      <c r="B1" s="2" t="s">
        <v>1</v>
      </c>
      <c r="C1" s="2" t="s">
        <v>91</v>
      </c>
      <c r="D1" s="2" t="s">
        <v>92</v>
      </c>
      <c r="E1" s="7" t="s">
        <v>2</v>
      </c>
      <c r="F1" s="2" t="s">
        <v>93</v>
      </c>
      <c r="G1" s="2" t="s">
        <v>94</v>
      </c>
      <c r="H1" s="2" t="s">
        <v>3</v>
      </c>
      <c r="I1" s="2" t="s">
        <v>52</v>
      </c>
      <c r="J1" s="2" t="s">
        <v>50</v>
      </c>
      <c r="K1" s="2" t="s">
        <v>53</v>
      </c>
      <c r="L1" s="2" t="s">
        <v>51</v>
      </c>
      <c r="M1" s="2" t="s">
        <v>49</v>
      </c>
    </row>
    <row r="2" spans="1:13" x14ac:dyDescent="0.45">
      <c r="A2" s="4" t="s">
        <v>10</v>
      </c>
      <c r="B2" s="4" t="s">
        <v>11</v>
      </c>
      <c r="C2" s="3">
        <v>45036</v>
      </c>
      <c r="D2" s="3">
        <f>C2</f>
        <v>45036</v>
      </c>
      <c r="E2" s="6">
        <f>C2</f>
        <v>45036</v>
      </c>
      <c r="F2" s="6">
        <f>E2+21</f>
        <v>45057</v>
      </c>
      <c r="G2">
        <f>D2-E2</f>
        <v>0</v>
      </c>
      <c r="H2" t="s">
        <v>12</v>
      </c>
      <c r="I2">
        <v>936</v>
      </c>
      <c r="J2" s="5">
        <v>2100</v>
      </c>
      <c r="K2" s="5">
        <f t="shared" ref="K2:K19" si="0">J2/I2</f>
        <v>2.2435897435897436</v>
      </c>
    </row>
    <row r="3" spans="1:13" x14ac:dyDescent="0.45">
      <c r="A3" s="4" t="s">
        <v>4</v>
      </c>
      <c r="B3" s="4" t="s">
        <v>5</v>
      </c>
      <c r="C3" s="3">
        <v>45029</v>
      </c>
      <c r="D3" s="3">
        <f>C3</f>
        <v>45029</v>
      </c>
      <c r="E3" s="6">
        <f>C3</f>
        <v>45029</v>
      </c>
      <c r="F3" s="6">
        <f t="shared" ref="F3:F23" si="1">E3+21</f>
        <v>45050</v>
      </c>
      <c r="G3" s="6"/>
      <c r="H3" t="s">
        <v>6</v>
      </c>
      <c r="I3">
        <v>325</v>
      </c>
      <c r="J3" s="5">
        <v>3750</v>
      </c>
      <c r="K3" s="5">
        <f t="shared" si="0"/>
        <v>11.538461538461538</v>
      </c>
      <c r="L3" t="s">
        <v>54</v>
      </c>
      <c r="M3" t="s">
        <v>57</v>
      </c>
    </row>
    <row r="4" spans="1:13" x14ac:dyDescent="0.45">
      <c r="A4" s="4" t="s">
        <v>34</v>
      </c>
      <c r="B4" s="4" t="s">
        <v>35</v>
      </c>
      <c r="C4" s="3">
        <v>45064</v>
      </c>
      <c r="D4" s="3">
        <v>45066</v>
      </c>
      <c r="E4" s="6">
        <v>45066</v>
      </c>
      <c r="F4" s="6">
        <f t="shared" si="1"/>
        <v>45087</v>
      </c>
      <c r="G4" s="6"/>
      <c r="H4" t="s">
        <v>36</v>
      </c>
      <c r="I4">
        <v>1304</v>
      </c>
      <c r="J4" s="5">
        <v>27000</v>
      </c>
      <c r="K4" s="5">
        <f t="shared" si="0"/>
        <v>20.70552147239264</v>
      </c>
      <c r="L4" t="s">
        <v>65</v>
      </c>
    </row>
    <row r="5" spans="1:13" x14ac:dyDescent="0.45">
      <c r="A5" s="4" t="s">
        <v>37</v>
      </c>
      <c r="B5" s="4" t="s">
        <v>38</v>
      </c>
      <c r="C5" s="3">
        <v>45072</v>
      </c>
      <c r="D5" s="3">
        <v>45074</v>
      </c>
      <c r="E5" s="6">
        <v>45074</v>
      </c>
      <c r="F5" s="6">
        <f t="shared" si="1"/>
        <v>45095</v>
      </c>
      <c r="G5" s="6"/>
      <c r="H5" t="s">
        <v>39</v>
      </c>
      <c r="I5" s="5">
        <v>749</v>
      </c>
      <c r="J5" s="5">
        <v>30000</v>
      </c>
      <c r="K5" s="5">
        <f t="shared" si="0"/>
        <v>40.053404539385845</v>
      </c>
      <c r="L5" t="s">
        <v>66</v>
      </c>
    </row>
    <row r="6" spans="1:13" x14ac:dyDescent="0.45">
      <c r="A6" s="4" t="s">
        <v>45</v>
      </c>
      <c r="B6" s="4" t="s">
        <v>46</v>
      </c>
      <c r="C6" s="3">
        <v>45062</v>
      </c>
      <c r="D6" s="3">
        <v>45073</v>
      </c>
      <c r="E6" s="6">
        <v>45066</v>
      </c>
      <c r="F6" s="6">
        <f t="shared" si="1"/>
        <v>45087</v>
      </c>
      <c r="G6" s="6"/>
      <c r="H6" t="s">
        <v>47</v>
      </c>
      <c r="I6" s="5">
        <v>370</v>
      </c>
      <c r="J6" s="5">
        <v>25000</v>
      </c>
      <c r="K6" s="5">
        <f t="shared" si="0"/>
        <v>67.567567567567565</v>
      </c>
      <c r="L6" t="s">
        <v>69</v>
      </c>
      <c r="M6" t="s">
        <v>48</v>
      </c>
    </row>
    <row r="7" spans="1:13" x14ac:dyDescent="0.45">
      <c r="A7" s="4" t="s">
        <v>25</v>
      </c>
      <c r="B7" s="4" t="s">
        <v>26</v>
      </c>
      <c r="C7" s="3">
        <v>45063</v>
      </c>
      <c r="D7" s="3">
        <v>45067</v>
      </c>
      <c r="E7" s="6">
        <v>45066</v>
      </c>
      <c r="F7" s="6">
        <f t="shared" si="1"/>
        <v>45087</v>
      </c>
      <c r="G7" s="6"/>
      <c r="H7" t="s">
        <v>27</v>
      </c>
      <c r="I7" s="5">
        <v>247</v>
      </c>
      <c r="J7" s="5">
        <v>131000</v>
      </c>
      <c r="K7" s="5">
        <f t="shared" si="0"/>
        <v>530.36437246963567</v>
      </c>
      <c r="L7" t="s">
        <v>63</v>
      </c>
    </row>
    <row r="8" spans="1:13" x14ac:dyDescent="0.45">
      <c r="A8" s="4" t="s">
        <v>43</v>
      </c>
      <c r="B8" s="4" t="s">
        <v>44</v>
      </c>
      <c r="C8" s="3">
        <v>45072</v>
      </c>
      <c r="D8" s="3">
        <v>45074</v>
      </c>
      <c r="E8" s="6">
        <v>45073</v>
      </c>
      <c r="F8" s="6">
        <f t="shared" si="1"/>
        <v>45094</v>
      </c>
      <c r="G8" s="6"/>
      <c r="I8" s="5">
        <v>325</v>
      </c>
      <c r="J8" s="5">
        <v>220000</v>
      </c>
      <c r="K8" s="5">
        <f t="shared" si="0"/>
        <v>676.92307692307691</v>
      </c>
      <c r="L8" t="s">
        <v>68</v>
      </c>
    </row>
    <row r="9" spans="1:13" x14ac:dyDescent="0.45">
      <c r="A9" s="4" t="s">
        <v>16</v>
      </c>
      <c r="B9" s="4" t="s">
        <v>17</v>
      </c>
      <c r="C9" s="3">
        <v>45037</v>
      </c>
      <c r="D9" s="3">
        <v>45053</v>
      </c>
      <c r="E9" s="6">
        <v>45044</v>
      </c>
      <c r="F9" s="6">
        <f t="shared" si="1"/>
        <v>45065</v>
      </c>
      <c r="G9" s="6"/>
      <c r="H9" t="s">
        <v>18</v>
      </c>
      <c r="I9" s="5">
        <v>362</v>
      </c>
      <c r="J9" s="5">
        <v>320000</v>
      </c>
      <c r="K9" s="5">
        <f t="shared" si="0"/>
        <v>883.97790055248618</v>
      </c>
      <c r="L9" t="s">
        <v>60</v>
      </c>
      <c r="M9" t="s">
        <v>59</v>
      </c>
    </row>
    <row r="10" spans="1:13" x14ac:dyDescent="0.45">
      <c r="A10" s="4" t="s">
        <v>7</v>
      </c>
      <c r="B10" s="4" t="s">
        <v>8</v>
      </c>
      <c r="C10" s="3">
        <v>45043</v>
      </c>
      <c r="D10" s="3">
        <f>C10</f>
        <v>45043</v>
      </c>
      <c r="E10" s="6">
        <f t="shared" ref="E10:E14" si="2">C10</f>
        <v>45043</v>
      </c>
      <c r="F10" s="6">
        <f t="shared" si="1"/>
        <v>45064</v>
      </c>
      <c r="G10" s="6"/>
      <c r="H10" t="s">
        <v>9</v>
      </c>
      <c r="I10" s="5">
        <v>413</v>
      </c>
      <c r="J10" s="5">
        <v>700000</v>
      </c>
      <c r="K10" s="5">
        <f t="shared" si="0"/>
        <v>1694.9152542372881</v>
      </c>
      <c r="L10" t="s">
        <v>56</v>
      </c>
      <c r="M10" t="s">
        <v>59</v>
      </c>
    </row>
    <row r="11" spans="1:13" x14ac:dyDescent="0.45">
      <c r="A11" s="4" t="s">
        <v>22</v>
      </c>
      <c r="B11" s="4" t="s">
        <v>23</v>
      </c>
      <c r="C11" s="3">
        <v>45039</v>
      </c>
      <c r="D11" s="3">
        <v>45045</v>
      </c>
      <c r="E11" s="6">
        <v>45037</v>
      </c>
      <c r="F11" s="6">
        <f t="shared" si="1"/>
        <v>45058</v>
      </c>
      <c r="G11" s="6"/>
      <c r="H11" t="s">
        <v>24</v>
      </c>
      <c r="I11" s="5">
        <v>535</v>
      </c>
      <c r="J11" s="5">
        <v>1000000</v>
      </c>
      <c r="K11" s="5">
        <f t="shared" si="0"/>
        <v>1869.1588785046729</v>
      </c>
      <c r="L11" t="s">
        <v>62</v>
      </c>
    </row>
    <row r="12" spans="1:13" x14ac:dyDescent="0.45">
      <c r="A12" s="4" t="s">
        <v>19</v>
      </c>
      <c r="B12" s="4" t="s">
        <v>20</v>
      </c>
      <c r="C12" s="3">
        <v>45037</v>
      </c>
      <c r="D12" s="3">
        <v>45045</v>
      </c>
      <c r="E12" s="6">
        <v>45038</v>
      </c>
      <c r="F12" s="6">
        <f t="shared" si="1"/>
        <v>45059</v>
      </c>
      <c r="G12" s="6"/>
      <c r="H12" t="s">
        <v>21</v>
      </c>
      <c r="I12" s="5">
        <v>125</v>
      </c>
      <c r="J12" s="5">
        <v>243000</v>
      </c>
      <c r="K12" s="5">
        <f t="shared" si="0"/>
        <v>1944</v>
      </c>
      <c r="L12" t="s">
        <v>61</v>
      </c>
    </row>
    <row r="13" spans="1:13" x14ac:dyDescent="0.45">
      <c r="A13" s="4" t="s">
        <v>28</v>
      </c>
      <c r="B13" s="4" t="s">
        <v>29</v>
      </c>
      <c r="C13" s="3">
        <v>45045</v>
      </c>
      <c r="D13" s="3">
        <v>45047</v>
      </c>
      <c r="E13" s="6">
        <f t="shared" si="2"/>
        <v>45045</v>
      </c>
      <c r="F13" s="6">
        <f t="shared" si="1"/>
        <v>45066</v>
      </c>
      <c r="G13" s="6"/>
      <c r="H13" t="s">
        <v>30</v>
      </c>
      <c r="I13" s="5">
        <v>138</v>
      </c>
      <c r="J13" s="5">
        <v>300000</v>
      </c>
      <c r="K13" s="5">
        <f t="shared" si="0"/>
        <v>2173.913043478261</v>
      </c>
      <c r="L13" t="s">
        <v>70</v>
      </c>
    </row>
    <row r="14" spans="1:13" x14ac:dyDescent="0.45">
      <c r="A14" s="4" t="s">
        <v>31</v>
      </c>
      <c r="B14" s="4" t="s">
        <v>32</v>
      </c>
      <c r="C14" s="3">
        <v>45051</v>
      </c>
      <c r="D14" s="3">
        <v>45053</v>
      </c>
      <c r="E14" s="6">
        <f t="shared" si="2"/>
        <v>45051</v>
      </c>
      <c r="F14" s="6">
        <f t="shared" si="1"/>
        <v>45072</v>
      </c>
      <c r="G14" s="6"/>
      <c r="H14" t="s">
        <v>33</v>
      </c>
      <c r="I14" s="5">
        <v>326</v>
      </c>
      <c r="J14" s="5">
        <v>800000</v>
      </c>
      <c r="K14" s="5">
        <f t="shared" si="0"/>
        <v>2453.9877300613498</v>
      </c>
      <c r="L14" t="s">
        <v>64</v>
      </c>
    </row>
    <row r="15" spans="1:13" x14ac:dyDescent="0.45">
      <c r="A15" s="4" t="s">
        <v>40</v>
      </c>
      <c r="B15" s="4" t="s">
        <v>41</v>
      </c>
      <c r="C15" s="3">
        <v>45072</v>
      </c>
      <c r="D15" s="3">
        <v>45075</v>
      </c>
      <c r="E15" s="6">
        <v>45073</v>
      </c>
      <c r="F15" s="6">
        <f t="shared" si="1"/>
        <v>45094</v>
      </c>
      <c r="G15" s="6"/>
      <c r="H15" t="s">
        <v>42</v>
      </c>
      <c r="I15" s="5">
        <v>523</v>
      </c>
      <c r="J15" s="5">
        <v>1300000</v>
      </c>
      <c r="K15" s="5">
        <f t="shared" si="0"/>
        <v>2485.6596558317401</v>
      </c>
      <c r="L15" t="s">
        <v>67</v>
      </c>
    </row>
    <row r="16" spans="1:13" x14ac:dyDescent="0.45">
      <c r="A16" s="4" t="s">
        <v>13</v>
      </c>
      <c r="B16" s="4" t="s">
        <v>14</v>
      </c>
      <c r="C16" s="3">
        <v>45074</v>
      </c>
      <c r="D16" s="3">
        <f>C16</f>
        <v>45074</v>
      </c>
      <c r="E16" s="6">
        <v>45073</v>
      </c>
      <c r="F16" s="6">
        <f t="shared" si="1"/>
        <v>45094</v>
      </c>
      <c r="G16" s="6"/>
      <c r="H16" t="s">
        <v>15</v>
      </c>
      <c r="I16" s="5">
        <v>16</v>
      </c>
      <c r="J16" s="5">
        <v>200000</v>
      </c>
      <c r="K16" s="5">
        <f t="shared" si="0"/>
        <v>12500</v>
      </c>
      <c r="L16" t="s">
        <v>55</v>
      </c>
      <c r="M16" t="s">
        <v>58</v>
      </c>
    </row>
    <row r="17" spans="1:12" x14ac:dyDescent="0.45">
      <c r="A17" t="s">
        <v>73</v>
      </c>
      <c r="B17" t="s">
        <v>72</v>
      </c>
      <c r="C17" s="3">
        <v>45031</v>
      </c>
      <c r="D17" s="3">
        <v>45032</v>
      </c>
      <c r="E17" s="6">
        <v>45030</v>
      </c>
      <c r="F17" s="6">
        <f t="shared" si="1"/>
        <v>45051</v>
      </c>
      <c r="G17" s="6"/>
      <c r="I17" s="5">
        <v>16</v>
      </c>
      <c r="J17" s="5">
        <v>55000</v>
      </c>
      <c r="K17" s="5">
        <f t="shared" si="0"/>
        <v>3437.5</v>
      </c>
      <c r="L17" t="s">
        <v>71</v>
      </c>
    </row>
    <row r="18" spans="1:12" x14ac:dyDescent="0.45">
      <c r="A18" s="4" t="s">
        <v>74</v>
      </c>
      <c r="B18" s="4" t="s">
        <v>75</v>
      </c>
      <c r="C18" s="3">
        <v>45027</v>
      </c>
      <c r="D18" s="3">
        <v>45031</v>
      </c>
      <c r="E18" s="6">
        <v>45031</v>
      </c>
      <c r="F18" s="6">
        <f t="shared" si="1"/>
        <v>45052</v>
      </c>
      <c r="G18" s="6"/>
      <c r="I18" s="5">
        <v>326</v>
      </c>
      <c r="J18" s="5">
        <v>30000</v>
      </c>
      <c r="K18" s="5">
        <f t="shared" si="0"/>
        <v>92.024539877300612</v>
      </c>
      <c r="L18" t="s">
        <v>76</v>
      </c>
    </row>
    <row r="19" spans="1:12" x14ac:dyDescent="0.45">
      <c r="A19" t="s">
        <v>78</v>
      </c>
      <c r="B19" t="s">
        <v>79</v>
      </c>
      <c r="C19" s="3">
        <v>45038</v>
      </c>
      <c r="D19" s="3">
        <v>45039</v>
      </c>
      <c r="E19" s="6">
        <v>45037</v>
      </c>
      <c r="F19" s="6">
        <f t="shared" si="1"/>
        <v>45058</v>
      </c>
      <c r="G19" s="6"/>
      <c r="I19" s="5">
        <v>12</v>
      </c>
      <c r="J19" s="5">
        <v>1000000</v>
      </c>
      <c r="K19" s="5">
        <f t="shared" si="0"/>
        <v>83333.333333333328</v>
      </c>
      <c r="L19" t="s">
        <v>77</v>
      </c>
    </row>
    <row r="20" spans="1:12" x14ac:dyDescent="0.45">
      <c r="A20" s="4" t="s">
        <v>82</v>
      </c>
      <c r="B20" t="s">
        <v>81</v>
      </c>
      <c r="C20" s="3">
        <v>45018</v>
      </c>
      <c r="D20" s="3">
        <v>45025</v>
      </c>
      <c r="E20" s="6">
        <v>45023</v>
      </c>
      <c r="F20" s="6">
        <f t="shared" si="1"/>
        <v>45044</v>
      </c>
      <c r="G20" s="6"/>
      <c r="I20" s="5">
        <v>79</v>
      </c>
      <c r="J20" s="5">
        <v>100000</v>
      </c>
      <c r="K20" s="5">
        <f t="shared" ref="K20:K23" si="3">J20/I20</f>
        <v>1265.8227848101267</v>
      </c>
      <c r="L20" t="s">
        <v>80</v>
      </c>
    </row>
    <row r="21" spans="1:12" x14ac:dyDescent="0.45">
      <c r="A21" t="s">
        <v>83</v>
      </c>
      <c r="B21" t="s">
        <v>86</v>
      </c>
      <c r="C21" s="3">
        <v>45036</v>
      </c>
      <c r="D21" s="3">
        <v>45048</v>
      </c>
      <c r="E21" s="6">
        <v>45044</v>
      </c>
      <c r="F21" s="6">
        <f t="shared" si="1"/>
        <v>45065</v>
      </c>
      <c r="G21" s="6"/>
      <c r="I21" s="5">
        <v>1067</v>
      </c>
      <c r="J21" s="5" t="s">
        <v>87</v>
      </c>
      <c r="K21" s="5" t="e">
        <f t="shared" si="3"/>
        <v>#VALUE!</v>
      </c>
    </row>
    <row r="22" spans="1:12" x14ac:dyDescent="0.45">
      <c r="A22" s="4" t="s">
        <v>85</v>
      </c>
      <c r="B22" t="s">
        <v>84</v>
      </c>
      <c r="C22" s="3">
        <v>45067</v>
      </c>
      <c r="D22" s="3">
        <f>C22</f>
        <v>45067</v>
      </c>
      <c r="E22" s="6">
        <v>45066</v>
      </c>
      <c r="F22" s="6">
        <f t="shared" si="1"/>
        <v>45087</v>
      </c>
      <c r="G22" s="6"/>
      <c r="I22" s="5">
        <v>393</v>
      </c>
      <c r="J22" s="5">
        <v>64000</v>
      </c>
      <c r="K22" s="5">
        <f t="shared" si="3"/>
        <v>162.8498727735369</v>
      </c>
      <c r="L22" t="s">
        <v>55</v>
      </c>
    </row>
    <row r="23" spans="1:12" x14ac:dyDescent="0.45">
      <c r="A23" t="s">
        <v>88</v>
      </c>
      <c r="B23" t="s">
        <v>89</v>
      </c>
      <c r="C23" s="3">
        <v>45072</v>
      </c>
      <c r="D23" s="3">
        <v>45088</v>
      </c>
      <c r="E23" s="6">
        <v>45079</v>
      </c>
      <c r="F23" s="6">
        <f t="shared" si="1"/>
        <v>45100</v>
      </c>
      <c r="G23" s="6"/>
      <c r="I23" s="5">
        <v>29</v>
      </c>
      <c r="J23" s="5">
        <v>58000</v>
      </c>
      <c r="K23" s="5">
        <f t="shared" si="3"/>
        <v>2000</v>
      </c>
      <c r="L23" t="s">
        <v>90</v>
      </c>
    </row>
  </sheetData>
  <autoFilter ref="A1:M16" xr:uid="{2951C3CD-32B5-4F24-BBA0-AE7A4BC839EA}">
    <sortState xmlns:xlrd2="http://schemas.microsoft.com/office/spreadsheetml/2017/richdata2" ref="A2:M16">
      <sortCondition ref="K1:K16"/>
    </sortState>
  </autoFilter>
  <conditionalFormatting sqref="J19:J20 J22">
    <cfRule type="cellIs" dxfId="14" priority="9" operator="between">
      <formula>1000</formula>
      <formula>2500</formula>
    </cfRule>
  </conditionalFormatting>
  <conditionalFormatting sqref="K2:K3 J19:K19 J20 J22 K18 K20:K22">
    <cfRule type="cellIs" dxfId="13" priority="11" operator="between">
      <formula>0</formula>
      <formula>500</formula>
    </cfRule>
  </conditionalFormatting>
  <conditionalFormatting sqref="K2:K18 J19:K19 J20 K20:K28 J22">
    <cfRule type="cellIs" dxfId="12" priority="15" operator="between">
      <formula>500</formula>
      <formula>1000</formula>
    </cfRule>
  </conditionalFormatting>
  <conditionalFormatting sqref="K2:K23">
    <cfRule type="cellIs" dxfId="11" priority="1" operator="between">
      <formula>1000</formula>
      <formula>2000</formula>
    </cfRule>
    <cfRule type="cellIs" dxfId="10" priority="2" operator="between">
      <formula>500</formula>
      <formula>1000</formula>
    </cfRule>
    <cfRule type="cellIs" dxfId="9" priority="3" operator="between">
      <formula>0</formula>
      <formula>100</formula>
    </cfRule>
    <cfRule type="cellIs" dxfId="8" priority="4" operator="between">
      <formula>2500</formula>
      <formula>100000</formula>
    </cfRule>
    <cfRule type="cellIs" dxfId="7" priority="5" operator="between">
      <formula>1000</formula>
      <formula>2500</formula>
    </cfRule>
    <cfRule type="cellIs" dxfId="6" priority="6" operator="between">
      <formula>500</formula>
      <formula>1000</formula>
    </cfRule>
    <cfRule type="cellIs" dxfId="5" priority="7" operator="between">
      <formula>100</formula>
      <formula>500</formula>
    </cfRule>
    <cfRule type="cellIs" dxfId="4" priority="8" operator="between">
      <formula>0</formula>
      <formula>100</formula>
    </cfRule>
  </conditionalFormatting>
  <conditionalFormatting sqref="K3">
    <cfRule type="cellIs" dxfId="3" priority="10" operator="between">
      <formula>1000</formula>
      <formula>2500</formula>
    </cfRule>
  </conditionalFormatting>
  <conditionalFormatting sqref="K4:K16">
    <cfRule type="cellIs" dxfId="2" priority="14" operator="between">
      <formula>0</formula>
      <formula>500</formula>
    </cfRule>
  </conditionalFormatting>
  <conditionalFormatting sqref="K4:K18 J19:K19 J20 K20:K24 J22">
    <cfRule type="cellIs" dxfId="1" priority="13" operator="between">
      <formula>1000</formula>
      <formula>2500</formula>
    </cfRule>
  </conditionalFormatting>
  <conditionalFormatting sqref="K4:K18 J19:K19 J20 K20:K27 J22">
    <cfRule type="cellIs" dxfId="0" priority="12" operator="between">
      <formula>2500</formula>
      <formula>20000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6E838699D3DE64499F231D08F27B70E" ma:contentTypeVersion="4" ma:contentTypeDescription="Ein neues Dokument erstellen." ma:contentTypeScope="" ma:versionID="72d206c07227c899f735e5925e9e35c6">
  <xsd:schema xmlns:xsd="http://www.w3.org/2001/XMLSchema" xmlns:xs="http://www.w3.org/2001/XMLSchema" xmlns:p="http://schemas.microsoft.com/office/2006/metadata/properties" xmlns:ns2="44d7a97f-f40f-4080-b4fd-3980d26d5133" targetNamespace="http://schemas.microsoft.com/office/2006/metadata/properties" ma:root="true" ma:fieldsID="3dcb616a70ee276460ed351616b64db3" ns2:_="">
    <xsd:import namespace="44d7a97f-f40f-4080-b4fd-3980d26d5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7a97f-f40f-4080-b4fd-3980d26d5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8A62E9-FA2F-4F82-B375-139358F78C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d7a97f-f40f-4080-b4fd-3980d26d5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1AF9FB-4A9A-49A8-9A23-E737EFC791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132CF4-6E91-4699-A126-DD6090ED1797}">
  <ds:schemaRefs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44d7a97f-f40f-4080-b4fd-3980d26d5133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Start&lt;Scrapingdatum löschen</vt:lpstr>
      <vt:lpstr>FINAL_ohne lowratio</vt:lpstr>
      <vt:lpstr>Startdatum beachtet + pro Tag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Francesco Simonetta</dc:creator>
  <cp:keywords/>
  <dc:description/>
  <cp:lastModifiedBy>Mathieu Gasser</cp:lastModifiedBy>
  <cp:revision/>
  <dcterms:created xsi:type="dcterms:W3CDTF">2023-03-26T18:34:25Z</dcterms:created>
  <dcterms:modified xsi:type="dcterms:W3CDTF">2023-04-28T08:41:34Z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0x01010076E838699D3DE64499F231D08F27B70E</vt:lpwstr>
  </property>
</Properties>
</file>