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I:\My Drive\Uni\Uni Classes\2022 T3\DESN2000 - Demo\Slides\Week 5\Fasteners\"/>
    </mc:Choice>
  </mc:AlternateContent>
  <xr:revisionPtr revIDLastSave="0" documentId="13_ncr:1_{80D62E47-AC4B-408D-A170-44DCA1686737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8-6" sheetId="1" r:id="rId1"/>
    <sheet name="8-6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AdV2O0VDiR17PY4qRdwgBI20BpA=="/>
    </ext>
  </extLst>
</workbook>
</file>

<file path=xl/calcChain.xml><?xml version="1.0" encoding="utf-8"?>
<calcChain xmlns="http://schemas.openxmlformats.org/spreadsheetml/2006/main">
  <c r="B57" i="2" l="1"/>
  <c r="B47" i="2"/>
  <c r="B39" i="2"/>
  <c r="B34" i="2"/>
  <c r="B94" i="1"/>
  <c r="B88" i="1"/>
  <c r="B73" i="1"/>
  <c r="B66" i="1"/>
  <c r="B53" i="1"/>
  <c r="B49" i="1"/>
</calcChain>
</file>

<file path=xl/sharedStrings.xml><?xml version="1.0" encoding="utf-8"?>
<sst xmlns="http://schemas.openxmlformats.org/spreadsheetml/2006/main" count="161" uniqueCount="129">
  <si>
    <t xml:space="preserve">Relevant Tables </t>
  </si>
  <si>
    <t xml:space="preserve">A-20 </t>
  </si>
  <si>
    <t>Deterministic ASTM Minimum Tensile and Yield Strengths for Some Hot-Rolled (HR) and Cold-Drawn (CD) Steels</t>
  </si>
  <si>
    <t xml:space="preserve">Key </t>
  </si>
  <si>
    <t xml:space="preserve">Yellow </t>
  </si>
  <si>
    <t xml:space="preserve">Input from Question / Table </t>
  </si>
  <si>
    <t xml:space="preserve">Green </t>
  </si>
  <si>
    <t xml:space="preserve">Answer </t>
  </si>
  <si>
    <t>8-9</t>
  </si>
  <si>
    <t>8-11</t>
  </si>
  <si>
    <t>Step 1: Obtain Key Data from Relevant Tables  (A-20, 8-9, 8-11)</t>
  </si>
  <si>
    <t xml:space="preserve">A - 20 </t>
  </si>
  <si>
    <t>Units = MPa</t>
  </si>
  <si>
    <t xml:space="preserve">Minimum Tensile Strength (S_ut)  </t>
  </si>
  <si>
    <t xml:space="preserve">Minimum Yield Strength (S_y) </t>
  </si>
  <si>
    <t xml:space="preserve">It states that M20 x 1.5 SAE Grade 5  Bolts are Used -&gt; material listed in Table 8-9 </t>
  </si>
  <si>
    <t xml:space="preserve">Material </t>
  </si>
  <si>
    <t xml:space="preserve">Medium Carbon, Q &amp; T </t>
  </si>
  <si>
    <t xml:space="preserve">8-11 Has the Metric details of these bolt specifications </t>
  </si>
  <si>
    <t xml:space="preserve">M20 = Grade 8.8 </t>
  </si>
  <si>
    <t xml:space="preserve">Units = Mpa </t>
  </si>
  <si>
    <t xml:space="preserve">Minimum Proof Strength (S_p) </t>
  </si>
  <si>
    <t xml:space="preserve">Forces Acting </t>
  </si>
  <si>
    <t xml:space="preserve">F/2 is transmitted by each of the splice plates </t>
  </si>
  <si>
    <t xml:space="preserve">Area of the splice plates are half those of the centre bars </t>
  </si>
  <si>
    <t xml:space="preserve">Force in splice plates is the same as force in centre plate </t>
  </si>
  <si>
    <t xml:space="preserve">Case 1: Bearing Stress in Bolts - all bolts loaded </t>
  </si>
  <si>
    <t xml:space="preserve">Use Bearing stress equations </t>
  </si>
  <si>
    <t xml:space="preserve">Factor of Safety  Equation (1) </t>
  </si>
  <si>
    <r>
      <rPr>
        <sz val="11"/>
        <color theme="1"/>
        <rFont val="Calibri"/>
      </rPr>
      <t>n_d = (S_y)/</t>
    </r>
    <r>
      <rPr>
        <sz val="11"/>
        <color theme="1"/>
        <rFont val="Calibri"/>
      </rPr>
      <t xml:space="preserve">σ_b </t>
    </r>
  </si>
  <si>
    <t xml:space="preserve">Bearing Stress Equation (2) </t>
  </si>
  <si>
    <t xml:space="preserve">σ_b = F/A </t>
  </si>
  <si>
    <t xml:space="preserve">Area for Bearing Stress </t>
  </si>
  <si>
    <t xml:space="preserve">A = td </t>
  </si>
  <si>
    <t>Area adjusted for two bolts (Figure 8-26(b))</t>
  </si>
  <si>
    <t xml:space="preserve">A = 2td </t>
  </si>
  <si>
    <t xml:space="preserve">Thickness of plate (t) (mm)  </t>
  </si>
  <si>
    <t xml:space="preserve">Bolt Diameter </t>
  </si>
  <si>
    <t xml:space="preserve">Factor of Saftey (n_p) </t>
  </si>
  <si>
    <t xml:space="preserve">Substitute 2 into 1 and rearrange to make F the subject </t>
  </si>
  <si>
    <t xml:space="preserve">Bearing Bolts - all bolts loaded </t>
  </si>
  <si>
    <t xml:space="preserve">F = 2tdS_y/n_d </t>
  </si>
  <si>
    <r>
      <rPr>
        <sz val="11"/>
        <color theme="1"/>
        <rFont val="Calibri"/>
      </rPr>
      <t xml:space="preserve">S_y is yield strength of the </t>
    </r>
    <r>
      <rPr>
        <b/>
        <sz val="11"/>
        <color theme="1"/>
        <rFont val="Calibri"/>
      </rPr>
      <t>bolt</t>
    </r>
    <r>
      <rPr>
        <sz val="11"/>
        <color theme="1"/>
        <rFont val="Calibri"/>
      </rPr>
      <t xml:space="preserve"> </t>
    </r>
  </si>
  <si>
    <t xml:space="preserve">Force F (N) </t>
  </si>
  <si>
    <t xml:space="preserve">Case 2: Bearing in members, all bolts active </t>
  </si>
  <si>
    <t xml:space="preserve">Bearing Members - all bolts loaded </t>
  </si>
  <si>
    <r>
      <rPr>
        <sz val="11"/>
        <color theme="1"/>
        <rFont val="Calibri"/>
      </rPr>
      <t xml:space="preserve">S_y is the yield strength of the </t>
    </r>
    <r>
      <rPr>
        <b/>
        <sz val="11"/>
        <color theme="1"/>
        <rFont val="Calibri"/>
      </rPr>
      <t xml:space="preserve">material </t>
    </r>
  </si>
  <si>
    <t xml:space="preserve">Case 3a: Shear of bolts, all bolts active </t>
  </si>
  <si>
    <t xml:space="preserve">If the bolt threads do not extend into the shear planes for four shanks </t>
  </si>
  <si>
    <t xml:space="preserve">Shear Stress General Formula </t>
  </si>
  <si>
    <t xml:space="preserve">τ = F/A </t>
  </si>
  <si>
    <t xml:space="preserve">Area of Circle </t>
  </si>
  <si>
    <r>
      <rPr>
        <sz val="11"/>
        <color theme="1"/>
        <rFont val="Calibri"/>
      </rPr>
      <t xml:space="preserve">A = </t>
    </r>
    <r>
      <rPr>
        <sz val="11"/>
        <color theme="1"/>
        <rFont val="Calibri"/>
      </rPr>
      <t xml:space="preserve">πd^2 /4 </t>
    </r>
  </si>
  <si>
    <t xml:space="preserve">Number of bolts acting in shear </t>
  </si>
  <si>
    <t xml:space="preserve">Modified Shear Stress Formula (3) </t>
  </si>
  <si>
    <t xml:space="preserve">τ = F/(4πd^2 /4) </t>
  </si>
  <si>
    <t xml:space="preserve">Shear Stress to Yield Strength Relationship </t>
  </si>
  <si>
    <t xml:space="preserve">S_s = 0.577*S_y </t>
  </si>
  <si>
    <t xml:space="preserve">Factor of Saftey Equation (Shear) (4) </t>
  </si>
  <si>
    <r>
      <rPr>
        <sz val="11"/>
        <color theme="1"/>
        <rFont val="Calibri"/>
      </rPr>
      <t>n_d = 0.577(S_y)/</t>
    </r>
    <r>
      <rPr>
        <sz val="11"/>
        <color theme="1"/>
        <rFont val="Calibri"/>
      </rPr>
      <t xml:space="preserve">τ  </t>
    </r>
  </si>
  <si>
    <t xml:space="preserve">Sub 3 into 4 </t>
  </si>
  <si>
    <t xml:space="preserve">Rearrange for Force </t>
  </si>
  <si>
    <t xml:space="preserve">F = 0.577πd^2*(S_y/n_d) </t>
  </si>
  <si>
    <r>
      <rPr>
        <sz val="11"/>
        <color theme="1"/>
        <rFont val="Calibri"/>
      </rPr>
      <t>Where S_y is the yield strength of the</t>
    </r>
    <r>
      <rPr>
        <b/>
        <sz val="11"/>
        <color theme="1"/>
        <rFont val="Calibri"/>
      </rPr>
      <t xml:space="preserve"> bolt</t>
    </r>
    <r>
      <rPr>
        <sz val="11"/>
        <color theme="1"/>
        <rFont val="Calibri"/>
      </rPr>
      <t xml:space="preserve"> </t>
    </r>
  </si>
  <si>
    <r>
      <rPr>
        <sz val="11"/>
        <color theme="1"/>
        <rFont val="Calibri"/>
      </rPr>
      <t>However if they do extend into the shear plane (</t>
    </r>
    <r>
      <rPr>
        <b/>
        <sz val="11"/>
        <color theme="1"/>
        <rFont val="Calibri"/>
      </rPr>
      <t>Case 3b)</t>
    </r>
  </si>
  <si>
    <t xml:space="preserve">τ = F/Ar </t>
  </si>
  <si>
    <t xml:space="preserve">Ar is the minor Diameter (table 8-1) </t>
  </si>
  <si>
    <t xml:space="preserve">Modified for number of bolts </t>
  </si>
  <si>
    <t xml:space="preserve">τ = F/4Ar </t>
  </si>
  <si>
    <t xml:space="preserve">Ar </t>
  </si>
  <si>
    <t xml:space="preserve">Again using Equation 4 and the shear stress formula - rearrange for Force </t>
  </si>
  <si>
    <t xml:space="preserve">F = 0.577*4*Ar*(S_y/n_d) </t>
  </si>
  <si>
    <t xml:space="preserve">Case 4: Edge Shearing of a member at two margin bolts (shown in Figure 8-27) </t>
  </si>
  <si>
    <t>Structural practice this failure is avoided by spacing the rivets at least 1.5 diameters away from the edge.</t>
  </si>
  <si>
    <t xml:space="preserve">Should be avoided in this case - if needed to be calculated you use </t>
  </si>
  <si>
    <t>Shear Stress formula</t>
  </si>
  <si>
    <t xml:space="preserve">τ = F/4at </t>
  </si>
  <si>
    <t xml:space="preserve">And shear factor of Safety Equation </t>
  </si>
  <si>
    <r>
      <rPr>
        <sz val="11"/>
        <color theme="1"/>
        <rFont val="Calibri"/>
      </rPr>
      <t>n_d = 0.577(S_y)/</t>
    </r>
    <r>
      <rPr>
        <sz val="11"/>
        <color theme="1"/>
        <rFont val="Calibri"/>
      </rPr>
      <t xml:space="preserve">τ  </t>
    </r>
  </si>
  <si>
    <t xml:space="preserve">Substituting and solving for F </t>
  </si>
  <si>
    <t xml:space="preserve">F = 4at*0.577*(S_y/n_d) </t>
  </si>
  <si>
    <t xml:space="preserve">Where S_y is yield strength of material </t>
  </si>
  <si>
    <t xml:space="preserve">Case 5: Tensile Yielding </t>
  </si>
  <si>
    <t xml:space="preserve">Tensile yielding of members across bolt holes </t>
  </si>
  <si>
    <t xml:space="preserve">Factor of Safety </t>
  </si>
  <si>
    <r>
      <rPr>
        <sz val="11"/>
        <color theme="1"/>
        <rFont val="Calibri"/>
      </rPr>
      <t>n_d = (S_y)/</t>
    </r>
    <r>
      <rPr>
        <sz val="11"/>
        <color theme="1"/>
        <rFont val="Calibri"/>
      </rPr>
      <t xml:space="preserve">σ_b </t>
    </r>
  </si>
  <si>
    <t xml:space="preserve">Stress of bolt holes </t>
  </si>
  <si>
    <t xml:space="preserve">σ = F/(w_p - 2(d))t </t>
  </si>
  <si>
    <t xml:space="preserve">Where W_p is the width of the plate, d is the bolt diameter and t is the thickness </t>
  </si>
  <si>
    <t xml:space="preserve">Solve for force </t>
  </si>
  <si>
    <t xml:space="preserve">F = (w_p - 2(d))t*Sy/n_d </t>
  </si>
  <si>
    <t xml:space="preserve">Where S_y is the yield strength of the member </t>
  </si>
  <si>
    <t xml:space="preserve">w_p </t>
  </si>
  <si>
    <t xml:space="preserve">Tensile Failure </t>
  </si>
  <si>
    <t xml:space="preserve">F </t>
  </si>
  <si>
    <t xml:space="preserve">Tensile yielding of the member itself </t>
  </si>
  <si>
    <r>
      <rPr>
        <sz val="11"/>
        <color theme="1"/>
        <rFont val="Calibri"/>
      </rPr>
      <t>n_d = (S_y)/</t>
    </r>
    <r>
      <rPr>
        <sz val="11"/>
        <color theme="1"/>
        <rFont val="Calibri"/>
      </rPr>
      <t xml:space="preserve">σ_b </t>
    </r>
  </si>
  <si>
    <t xml:space="preserve">Stress </t>
  </si>
  <si>
    <t xml:space="preserve">σ = F/(w_p)t </t>
  </si>
  <si>
    <t xml:space="preserve">Rearrange for F </t>
  </si>
  <si>
    <t xml:space="preserve">F = w_p*t*S_y/n_d </t>
  </si>
  <si>
    <t xml:space="preserve">S_y is the yield strength of the member </t>
  </si>
  <si>
    <t xml:space="preserve">F (N) </t>
  </si>
  <si>
    <t xml:space="preserve">Pitch </t>
  </si>
  <si>
    <t xml:space="preserve">Use Table A-20 </t>
  </si>
  <si>
    <t xml:space="preserve">Units = MPa </t>
  </si>
  <si>
    <t xml:space="preserve">Bolt specs - size 8mm and SAE Grade 5 </t>
  </si>
  <si>
    <t xml:space="preserve">Medium carbon Q &amp; T </t>
  </si>
  <si>
    <t xml:space="preserve">Grade 9.8 </t>
  </si>
  <si>
    <t xml:space="preserve">Case 1: Bearing Stress in Bolts </t>
  </si>
  <si>
    <t xml:space="preserve">Area of bolt stress </t>
  </si>
  <si>
    <t xml:space="preserve">Thickness of plate (mm) </t>
  </si>
  <si>
    <t xml:space="preserve">Plate where the thread is  </t>
  </si>
  <si>
    <t xml:space="preserve">Diameter of Bolt </t>
  </si>
  <si>
    <t xml:space="preserve">Using Eqn Derived in Last problem for Force F </t>
  </si>
  <si>
    <t xml:space="preserve">Case 2: Bearing Stress in Member </t>
  </si>
  <si>
    <r>
      <rPr>
        <sz val="11"/>
        <color theme="1"/>
        <rFont val="Calibri"/>
      </rPr>
      <t xml:space="preserve">S_y is the yield strength of the </t>
    </r>
    <r>
      <rPr>
        <b/>
        <sz val="11"/>
        <color theme="1"/>
        <rFont val="Calibri"/>
      </rPr>
      <t xml:space="preserve">material </t>
    </r>
  </si>
  <si>
    <t xml:space="preserve">Case 3 - shear - all bolts active (assuming thread excluded from shear plane - ie good design) </t>
  </si>
  <si>
    <t xml:space="preserve">τ = F/(2πd^2 /4) </t>
  </si>
  <si>
    <r>
      <rPr>
        <sz val="11"/>
        <color theme="1"/>
        <rFont val="Calibri"/>
      </rPr>
      <t>n_d = 0.577(S_y)/</t>
    </r>
    <r>
      <rPr>
        <sz val="11"/>
        <color theme="1"/>
        <rFont val="Calibri"/>
      </rPr>
      <t xml:space="preserve">τ  </t>
    </r>
  </si>
  <si>
    <t xml:space="preserve">F = (0.577πd^2)/2*(S_y/n_d) </t>
  </si>
  <si>
    <r>
      <rPr>
        <sz val="11"/>
        <color theme="1"/>
        <rFont val="Calibri"/>
      </rPr>
      <t>Where S_y is the yield strength of the</t>
    </r>
    <r>
      <rPr>
        <b/>
        <sz val="11"/>
        <color theme="1"/>
        <rFont val="Calibri"/>
      </rPr>
      <t xml:space="preserve"> bolt</t>
    </r>
    <r>
      <rPr>
        <sz val="11"/>
        <color theme="1"/>
        <rFont val="Calibri"/>
      </rPr>
      <t xml:space="preserve"> </t>
    </r>
  </si>
  <si>
    <t xml:space="preserve">Case 4 - Assumed to not be a problem - bolt is 12mm from edge = 8*1.5 </t>
  </si>
  <si>
    <t xml:space="preserve">Case 5 - Tensile Loading </t>
  </si>
  <si>
    <t xml:space="preserve">Width of Member </t>
  </si>
  <si>
    <r>
      <rPr>
        <sz val="11"/>
        <color theme="1"/>
        <rFont val="Calibri"/>
      </rPr>
      <t>n_d = (S_y)/</t>
    </r>
    <r>
      <rPr>
        <sz val="11"/>
        <color theme="1"/>
        <rFont val="Calibri"/>
      </rPr>
      <t xml:space="preserve">σ_b </t>
    </r>
  </si>
  <si>
    <t xml:space="preserve">σ = F/(w_p - (d))t </t>
  </si>
  <si>
    <t xml:space="preserve">F = (w_p - (d))t*Sy/n_d </t>
  </si>
  <si>
    <t xml:space="preserve">Force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</si>
</sst>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1" fillId="0" borderId="0" xfId="0" quotePrefix="1" applyFont="1"/>
    <xf numFmtId="16" fontId="1" fillId="0" borderId="0" xfId="0" quotePrefix="1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0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8</xdr:row>
      <xdr:rowOff>47625</xdr:rowOff>
    </xdr:from>
    <xdr:ext cx="3276600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12463" y="3713325"/>
          <a:ext cx="3267075" cy="13335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248275" cy="8572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4</xdr:row>
      <xdr:rowOff>171450</xdr:rowOff>
    </xdr:from>
    <xdr:ext cx="5162550" cy="235267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2</xdr:row>
      <xdr:rowOff>19050</xdr:rowOff>
    </xdr:from>
    <xdr:ext cx="3409950" cy="28384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19</xdr:row>
      <xdr:rowOff>0</xdr:rowOff>
    </xdr:from>
    <xdr:ext cx="3552825" cy="2505075"/>
    <xdr:pic>
      <xdr:nvPicPr>
        <xdr:cNvPr id="6" name="image9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18</xdr:row>
      <xdr:rowOff>180975</xdr:rowOff>
    </xdr:from>
    <xdr:ext cx="3924300" cy="246697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514350</xdr:colOff>
      <xdr:row>54</xdr:row>
      <xdr:rowOff>152400</xdr:rowOff>
    </xdr:from>
    <xdr:ext cx="5143500" cy="3124200"/>
    <xdr:pic>
      <xdr:nvPicPr>
        <xdr:cNvPr id="8" name="image8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200025</xdr:colOff>
      <xdr:row>72</xdr:row>
      <xdr:rowOff>161925</xdr:rowOff>
    </xdr:from>
    <xdr:ext cx="4143375" cy="1323975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45</xdr:row>
      <xdr:rowOff>95250</xdr:rowOff>
    </xdr:from>
    <xdr:ext cx="3476625" cy="1371600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86</xdr:row>
      <xdr:rowOff>171450</xdr:rowOff>
    </xdr:from>
    <xdr:ext cx="1581150" cy="2581275"/>
    <xdr:pic>
      <xdr:nvPicPr>
        <xdr:cNvPr id="11" name="image6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67275" cy="259080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1</xdr:row>
      <xdr:rowOff>9525</xdr:rowOff>
    </xdr:from>
    <xdr:ext cx="3429000" cy="28289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3562350" cy="2314575"/>
    <xdr:pic>
      <xdr:nvPicPr>
        <xdr:cNvPr id="4" name="image9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3924300" cy="22860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opLeftCell="A81" workbookViewId="0">
      <selection activeCell="C89" sqref="C89"/>
    </sheetView>
  </sheetViews>
  <sheetFormatPr defaultColWidth="14.40625" defaultRowHeight="15" customHeight="1" x14ac:dyDescent="0.75"/>
  <cols>
    <col min="1" max="1" width="20.6796875" customWidth="1"/>
    <col min="2" max="2" width="22.86328125" customWidth="1"/>
    <col min="3" max="3" width="18.26953125" customWidth="1"/>
    <col min="4" max="26" width="8.6796875" customWidth="1"/>
  </cols>
  <sheetData>
    <row r="1" spans="7:16" ht="14.25" customHeight="1" x14ac:dyDescent="0.75">
      <c r="G1" s="1" t="s">
        <v>0</v>
      </c>
    </row>
    <row r="2" spans="7:16" ht="14.25" customHeight="1" x14ac:dyDescent="0.75">
      <c r="G2" s="1" t="s">
        <v>1</v>
      </c>
      <c r="H2" s="2" t="s">
        <v>2</v>
      </c>
    </row>
    <row r="3" spans="7:16" ht="14.25" customHeight="1" x14ac:dyDescent="0.75"/>
    <row r="4" spans="7:16" ht="14.25" customHeight="1" x14ac:dyDescent="0.75">
      <c r="O4" s="2" t="s">
        <v>3</v>
      </c>
    </row>
    <row r="5" spans="7:16" ht="14.25" customHeight="1" x14ac:dyDescent="0.75">
      <c r="O5" s="3" t="s">
        <v>4</v>
      </c>
      <c r="P5" s="3" t="s">
        <v>5</v>
      </c>
    </row>
    <row r="6" spans="7:16" ht="14.25" customHeight="1" x14ac:dyDescent="0.75">
      <c r="O6" s="4" t="s">
        <v>6</v>
      </c>
      <c r="P6" s="4" t="s">
        <v>7</v>
      </c>
    </row>
    <row r="7" spans="7:16" ht="14.25" customHeight="1" x14ac:dyDescent="0.75"/>
    <row r="8" spans="7:16" ht="14.25" customHeight="1" x14ac:dyDescent="0.75"/>
    <row r="9" spans="7:16" ht="14.25" customHeight="1" x14ac:dyDescent="0.75"/>
    <row r="10" spans="7:16" ht="14.25" customHeight="1" x14ac:dyDescent="0.75"/>
    <row r="11" spans="7:16" ht="14.25" customHeight="1" x14ac:dyDescent="0.75"/>
    <row r="12" spans="7:16" ht="14.25" customHeight="1" x14ac:dyDescent="0.75"/>
    <row r="13" spans="7:16" ht="14.25" customHeight="1" x14ac:dyDescent="0.75"/>
    <row r="14" spans="7:16" ht="14.25" customHeight="1" x14ac:dyDescent="0.75"/>
    <row r="15" spans="7:16" ht="14.25" customHeight="1" x14ac:dyDescent="0.75"/>
    <row r="16" spans="7:16" ht="14.25" customHeight="1" x14ac:dyDescent="0.75"/>
    <row r="17" spans="1:14" ht="14.25" customHeight="1" x14ac:dyDescent="0.75"/>
    <row r="18" spans="1:14" ht="14.25" customHeight="1" x14ac:dyDescent="0.75"/>
    <row r="19" spans="1:14" ht="14.25" customHeight="1" x14ac:dyDescent="0.75">
      <c r="G19" s="5" t="s">
        <v>8</v>
      </c>
      <c r="N19" s="6" t="s">
        <v>9</v>
      </c>
    </row>
    <row r="20" spans="1:14" ht="14.25" customHeight="1" x14ac:dyDescent="0.75">
      <c r="A20" s="1" t="s">
        <v>10</v>
      </c>
    </row>
    <row r="21" spans="1:14" ht="14.25" customHeight="1" x14ac:dyDescent="0.75">
      <c r="A21" s="1" t="s">
        <v>11</v>
      </c>
      <c r="B21" s="2" t="s">
        <v>12</v>
      </c>
    </row>
    <row r="22" spans="1:14" ht="14.25" customHeight="1" x14ac:dyDescent="0.75">
      <c r="A22" s="7" t="s">
        <v>13</v>
      </c>
      <c r="B22" s="3"/>
    </row>
    <row r="23" spans="1:14" ht="14.25" customHeight="1" x14ac:dyDescent="0.75">
      <c r="A23" s="7" t="s">
        <v>14</v>
      </c>
      <c r="B23" s="3"/>
    </row>
    <row r="24" spans="1:14" ht="14.25" customHeight="1" x14ac:dyDescent="0.75">
      <c r="A24" s="1" t="s">
        <v>15</v>
      </c>
    </row>
    <row r="25" spans="1:14" ht="14.25" customHeight="1" x14ac:dyDescent="0.75">
      <c r="A25" s="2" t="s">
        <v>16</v>
      </c>
      <c r="B25" s="3" t="s">
        <v>17</v>
      </c>
    </row>
    <row r="26" spans="1:14" ht="14.25" customHeight="1" x14ac:dyDescent="0.75"/>
    <row r="27" spans="1:14" ht="14.25" customHeight="1" x14ac:dyDescent="0.75">
      <c r="A27" s="1" t="s">
        <v>18</v>
      </c>
    </row>
    <row r="28" spans="1:14" ht="14.25" customHeight="1" x14ac:dyDescent="0.75">
      <c r="A28" s="2" t="s">
        <v>19</v>
      </c>
      <c r="B28" s="2" t="s">
        <v>20</v>
      </c>
    </row>
    <row r="29" spans="1:14" ht="14.25" customHeight="1" x14ac:dyDescent="0.75">
      <c r="A29" s="7" t="s">
        <v>21</v>
      </c>
      <c r="B29" s="3"/>
    </row>
    <row r="30" spans="1:14" ht="14.25" customHeight="1" x14ac:dyDescent="0.75">
      <c r="A30" s="7" t="s">
        <v>13</v>
      </c>
      <c r="B30" s="3"/>
    </row>
    <row r="31" spans="1:14" ht="14.25" customHeight="1" x14ac:dyDescent="0.75">
      <c r="A31" s="7" t="s">
        <v>14</v>
      </c>
      <c r="B31" s="3"/>
    </row>
    <row r="32" spans="1:14" ht="14.25" customHeight="1" x14ac:dyDescent="0.75"/>
    <row r="33" spans="1:3" ht="14.25" customHeight="1" x14ac:dyDescent="0.75">
      <c r="A33" s="1" t="s">
        <v>22</v>
      </c>
    </row>
    <row r="34" spans="1:3" ht="14.25" customHeight="1" x14ac:dyDescent="0.75">
      <c r="A34" s="2" t="s">
        <v>23</v>
      </c>
    </row>
    <row r="35" spans="1:3" ht="14.25" customHeight="1" x14ac:dyDescent="0.75">
      <c r="A35" s="2" t="s">
        <v>24</v>
      </c>
    </row>
    <row r="36" spans="1:3" ht="14.25" customHeight="1" x14ac:dyDescent="0.75">
      <c r="A36" s="2" t="s">
        <v>25</v>
      </c>
    </row>
    <row r="37" spans="1:3" ht="14.25" customHeight="1" x14ac:dyDescent="0.75"/>
    <row r="38" spans="1:3" ht="14.25" customHeight="1" x14ac:dyDescent="0.75">
      <c r="A38" s="1" t="s">
        <v>26</v>
      </c>
    </row>
    <row r="39" spans="1:3" ht="14.25" customHeight="1" x14ac:dyDescent="0.75">
      <c r="A39" s="1" t="s">
        <v>27</v>
      </c>
    </row>
    <row r="40" spans="1:3" ht="14.25" customHeight="1" x14ac:dyDescent="0.75">
      <c r="A40" s="7" t="s">
        <v>28</v>
      </c>
      <c r="B40" s="2" t="s">
        <v>29</v>
      </c>
    </row>
    <row r="41" spans="1:3" ht="14.25" customHeight="1" x14ac:dyDescent="0.75">
      <c r="A41" s="7" t="s">
        <v>30</v>
      </c>
      <c r="B41" s="2" t="s">
        <v>31</v>
      </c>
    </row>
    <row r="42" spans="1:3" ht="14.25" customHeight="1" x14ac:dyDescent="0.75">
      <c r="A42" s="2" t="s">
        <v>32</v>
      </c>
      <c r="B42" s="2" t="s">
        <v>33</v>
      </c>
    </row>
    <row r="43" spans="1:3" ht="14.25" customHeight="1" x14ac:dyDescent="0.75">
      <c r="A43" s="7" t="s">
        <v>34</v>
      </c>
      <c r="B43" s="2" t="s">
        <v>35</v>
      </c>
    </row>
    <row r="44" spans="1:3" ht="14.25" customHeight="1" x14ac:dyDescent="0.75">
      <c r="A44" s="7" t="s">
        <v>36</v>
      </c>
      <c r="B44" s="3"/>
    </row>
    <row r="45" spans="1:3" ht="14.25" customHeight="1" x14ac:dyDescent="0.75">
      <c r="A45" s="7" t="s">
        <v>37</v>
      </c>
      <c r="B45" s="3"/>
    </row>
    <row r="46" spans="1:3" ht="14.25" customHeight="1" x14ac:dyDescent="0.75">
      <c r="A46" s="7" t="s">
        <v>38</v>
      </c>
      <c r="B46" s="3"/>
    </row>
    <row r="47" spans="1:3" ht="14.25" customHeight="1" x14ac:dyDescent="0.75">
      <c r="A47" s="1" t="s">
        <v>39</v>
      </c>
    </row>
    <row r="48" spans="1:3" ht="14.25" customHeight="1" x14ac:dyDescent="0.75">
      <c r="A48" s="7" t="s">
        <v>40</v>
      </c>
      <c r="B48" s="2" t="s">
        <v>41</v>
      </c>
      <c r="C48" s="2" t="s">
        <v>42</v>
      </c>
    </row>
    <row r="49" spans="1:3" ht="14.25" customHeight="1" x14ac:dyDescent="0.75">
      <c r="A49" s="7" t="s">
        <v>43</v>
      </c>
      <c r="B49" s="4" t="e">
        <f>(2*B44*B45*B31)/B46</f>
        <v>#DIV/0!</v>
      </c>
    </row>
    <row r="50" spans="1:3" ht="14.25" customHeight="1" x14ac:dyDescent="0.75"/>
    <row r="51" spans="1:3" ht="14.25" customHeight="1" x14ac:dyDescent="0.75">
      <c r="A51" s="1" t="s">
        <v>44</v>
      </c>
    </row>
    <row r="52" spans="1:3" ht="14.25" customHeight="1" x14ac:dyDescent="0.75">
      <c r="A52" s="7" t="s">
        <v>45</v>
      </c>
      <c r="B52" s="2" t="s">
        <v>41</v>
      </c>
      <c r="C52" s="2" t="s">
        <v>46</v>
      </c>
    </row>
    <row r="53" spans="1:3" ht="14.25" customHeight="1" x14ac:dyDescent="0.75">
      <c r="A53" s="7" t="s">
        <v>43</v>
      </c>
      <c r="B53" s="4" t="e">
        <f>(2*B44*B45*B23)/B46</f>
        <v>#DIV/0!</v>
      </c>
    </row>
    <row r="54" spans="1:3" ht="14.25" customHeight="1" x14ac:dyDescent="0.75"/>
    <row r="55" spans="1:3" ht="14.25" customHeight="1" x14ac:dyDescent="0.75"/>
    <row r="56" spans="1:3" ht="14.25" customHeight="1" x14ac:dyDescent="0.75">
      <c r="A56" s="1" t="s">
        <v>47</v>
      </c>
    </row>
    <row r="57" spans="1:3" ht="14.25" customHeight="1" x14ac:dyDescent="0.75">
      <c r="A57" s="2" t="s">
        <v>48</v>
      </c>
    </row>
    <row r="58" spans="1:3" ht="14.25" customHeight="1" x14ac:dyDescent="0.75">
      <c r="A58" s="7" t="s">
        <v>49</v>
      </c>
      <c r="B58" s="8" t="s">
        <v>50</v>
      </c>
    </row>
    <row r="59" spans="1:3" ht="14.25" customHeight="1" x14ac:dyDescent="0.75">
      <c r="A59" s="2" t="s">
        <v>51</v>
      </c>
      <c r="B59" s="2" t="s">
        <v>52</v>
      </c>
    </row>
    <row r="60" spans="1:3" ht="14.25" customHeight="1" x14ac:dyDescent="0.75">
      <c r="A60" s="7" t="s">
        <v>53</v>
      </c>
      <c r="B60" s="2">
        <v>4</v>
      </c>
    </row>
    <row r="61" spans="1:3" ht="14.25" customHeight="1" x14ac:dyDescent="0.75">
      <c r="A61" s="7" t="s">
        <v>54</v>
      </c>
      <c r="B61" s="8" t="s">
        <v>55</v>
      </c>
    </row>
    <row r="62" spans="1:3" ht="14.25" customHeight="1" x14ac:dyDescent="0.75">
      <c r="A62" s="7" t="s">
        <v>56</v>
      </c>
      <c r="B62" s="8" t="s">
        <v>57</v>
      </c>
    </row>
    <row r="63" spans="1:3" ht="14.25" customHeight="1" x14ac:dyDescent="0.75">
      <c r="A63" s="7" t="s">
        <v>58</v>
      </c>
      <c r="B63" s="2" t="s">
        <v>59</v>
      </c>
    </row>
    <row r="64" spans="1:3" ht="14.25" customHeight="1" x14ac:dyDescent="0.75">
      <c r="A64" s="7" t="s">
        <v>60</v>
      </c>
    </row>
    <row r="65" spans="1:3" ht="14.25" customHeight="1" x14ac:dyDescent="0.75">
      <c r="A65" s="7" t="s">
        <v>61</v>
      </c>
      <c r="B65" s="2" t="s">
        <v>62</v>
      </c>
      <c r="C65" s="2" t="s">
        <v>63</v>
      </c>
    </row>
    <row r="66" spans="1:3" ht="14.25" customHeight="1" x14ac:dyDescent="0.75">
      <c r="A66" s="7" t="s">
        <v>43</v>
      </c>
      <c r="B66" s="4" t="e">
        <f>0.577*PI()*B45^2*(B31/B46)</f>
        <v>#DIV/0!</v>
      </c>
    </row>
    <row r="67" spans="1:3" ht="14.25" customHeight="1" x14ac:dyDescent="0.75"/>
    <row r="68" spans="1:3" ht="14.25" customHeight="1" x14ac:dyDescent="0.75">
      <c r="A68" s="2" t="s">
        <v>64</v>
      </c>
    </row>
    <row r="69" spans="1:3" ht="14.25" customHeight="1" x14ac:dyDescent="0.75">
      <c r="A69" s="7" t="s">
        <v>49</v>
      </c>
      <c r="B69" s="8" t="s">
        <v>65</v>
      </c>
      <c r="C69" s="2" t="s">
        <v>66</v>
      </c>
    </row>
    <row r="70" spans="1:3" ht="14.25" customHeight="1" x14ac:dyDescent="0.75">
      <c r="A70" s="7" t="s">
        <v>67</v>
      </c>
      <c r="B70" s="8" t="s">
        <v>68</v>
      </c>
    </row>
    <row r="71" spans="1:3" ht="14.25" customHeight="1" x14ac:dyDescent="0.75">
      <c r="A71" s="7" t="s">
        <v>69</v>
      </c>
      <c r="B71" s="3"/>
    </row>
    <row r="72" spans="1:3" ht="14.25" customHeight="1" x14ac:dyDescent="0.75">
      <c r="A72" s="7" t="s">
        <v>70</v>
      </c>
      <c r="B72" s="2" t="s">
        <v>71</v>
      </c>
    </row>
    <row r="73" spans="1:3" ht="14.25" customHeight="1" x14ac:dyDescent="0.75">
      <c r="A73" s="7" t="s">
        <v>43</v>
      </c>
      <c r="B73" s="4" t="e">
        <f>0.577*4*B71*(B31/B46)</f>
        <v>#DIV/0!</v>
      </c>
    </row>
    <row r="74" spans="1:3" ht="14.25" customHeight="1" x14ac:dyDescent="0.75"/>
    <row r="75" spans="1:3" ht="14.25" customHeight="1" x14ac:dyDescent="0.75">
      <c r="A75" s="1" t="s">
        <v>72</v>
      </c>
    </row>
    <row r="76" spans="1:3" ht="14.25" customHeight="1" x14ac:dyDescent="0.75">
      <c r="A76" s="2" t="s">
        <v>73</v>
      </c>
    </row>
    <row r="77" spans="1:3" ht="14.25" customHeight="1" x14ac:dyDescent="0.75">
      <c r="A77" s="2" t="s">
        <v>74</v>
      </c>
    </row>
    <row r="78" spans="1:3" ht="14.25" customHeight="1" x14ac:dyDescent="0.75">
      <c r="A78" s="2" t="s">
        <v>75</v>
      </c>
      <c r="B78" s="8" t="s">
        <v>76</v>
      </c>
    </row>
    <row r="79" spans="1:3" ht="14.25" customHeight="1" x14ac:dyDescent="0.75">
      <c r="A79" s="7" t="s">
        <v>77</v>
      </c>
      <c r="B79" s="2" t="s">
        <v>78</v>
      </c>
    </row>
    <row r="80" spans="1:3" ht="14.25" customHeight="1" x14ac:dyDescent="0.75">
      <c r="A80" s="7" t="s">
        <v>79</v>
      </c>
      <c r="B80" s="2" t="s">
        <v>80</v>
      </c>
      <c r="C80" s="2" t="s">
        <v>81</v>
      </c>
    </row>
    <row r="81" spans="1:7" ht="14.25" customHeight="1" x14ac:dyDescent="0.75"/>
    <row r="82" spans="1:7" ht="14.25" customHeight="1" x14ac:dyDescent="0.75">
      <c r="A82" s="1" t="s">
        <v>82</v>
      </c>
    </row>
    <row r="83" spans="1:7" ht="14.25" customHeight="1" x14ac:dyDescent="0.75">
      <c r="A83" s="2" t="s">
        <v>83</v>
      </c>
    </row>
    <row r="84" spans="1:7" ht="14.25" customHeight="1" x14ac:dyDescent="0.75">
      <c r="A84" s="2" t="s">
        <v>84</v>
      </c>
      <c r="B84" s="2" t="s">
        <v>85</v>
      </c>
    </row>
    <row r="85" spans="1:7" ht="14.25" customHeight="1" x14ac:dyDescent="0.75">
      <c r="A85" s="2" t="s">
        <v>86</v>
      </c>
      <c r="B85" s="2" t="s">
        <v>87</v>
      </c>
      <c r="C85" s="2" t="s">
        <v>88</v>
      </c>
    </row>
    <row r="86" spans="1:7" ht="14.25" customHeight="1" x14ac:dyDescent="0.75">
      <c r="A86" s="2" t="s">
        <v>89</v>
      </c>
      <c r="B86" s="2" t="s">
        <v>90</v>
      </c>
      <c r="C86" s="2" t="s">
        <v>91</v>
      </c>
    </row>
    <row r="87" spans="1:7" ht="14.25" customHeight="1" x14ac:dyDescent="0.75">
      <c r="A87" s="2" t="s">
        <v>92</v>
      </c>
      <c r="B87" s="3"/>
      <c r="G87" s="1" t="s">
        <v>93</v>
      </c>
    </row>
    <row r="88" spans="1:7" ht="14.25" customHeight="1" x14ac:dyDescent="0.75">
      <c r="A88" s="2" t="s">
        <v>94</v>
      </c>
      <c r="B88" s="9" t="e">
        <f>(B87-2*B45)*B44*B23/B46</f>
        <v>#DIV/0!</v>
      </c>
    </row>
    <row r="89" spans="1:7" ht="14.25" customHeight="1" x14ac:dyDescent="0.75"/>
    <row r="90" spans="1:7" ht="14.25" customHeight="1" x14ac:dyDescent="0.75">
      <c r="A90" s="2" t="s">
        <v>95</v>
      </c>
    </row>
    <row r="91" spans="1:7" ht="14.25" customHeight="1" x14ac:dyDescent="0.75">
      <c r="A91" s="2" t="s">
        <v>84</v>
      </c>
      <c r="B91" s="2" t="s">
        <v>96</v>
      </c>
    </row>
    <row r="92" spans="1:7" ht="14.25" customHeight="1" x14ac:dyDescent="0.75">
      <c r="A92" s="2" t="s">
        <v>97</v>
      </c>
      <c r="B92" s="2" t="s">
        <v>98</v>
      </c>
    </row>
    <row r="93" spans="1:7" ht="14.25" customHeight="1" x14ac:dyDescent="0.75">
      <c r="A93" s="2" t="s">
        <v>99</v>
      </c>
      <c r="B93" s="2" t="s">
        <v>100</v>
      </c>
      <c r="C93" s="2" t="s">
        <v>101</v>
      </c>
    </row>
    <row r="94" spans="1:7" ht="14.25" customHeight="1" x14ac:dyDescent="0.75">
      <c r="A94" s="2" t="s">
        <v>102</v>
      </c>
      <c r="B94" s="9" t="e">
        <f>B87*B44*B23/B46</f>
        <v>#DIV/0!</v>
      </c>
    </row>
    <row r="95" spans="1:7" ht="14.25" customHeight="1" x14ac:dyDescent="0.75"/>
    <row r="96" spans="1:7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/>
  </sheetViews>
  <sheetFormatPr defaultColWidth="14.40625" defaultRowHeight="15" customHeight="1" x14ac:dyDescent="0.75"/>
  <cols>
    <col min="1" max="1" width="20.86328125" customWidth="1"/>
    <col min="2" max="2" width="17.1328125" customWidth="1"/>
    <col min="3" max="3" width="16.6796875" customWidth="1"/>
    <col min="4" max="26" width="8.6796875" customWidth="1"/>
  </cols>
  <sheetData>
    <row r="1" spans="7:7" ht="14.25" customHeight="1" x14ac:dyDescent="0.75">
      <c r="G1" s="2" t="s">
        <v>1</v>
      </c>
    </row>
    <row r="2" spans="7:7" ht="14.25" customHeight="1" x14ac:dyDescent="0.75"/>
    <row r="3" spans="7:7" ht="14.25" customHeight="1" x14ac:dyDescent="0.75"/>
    <row r="4" spans="7:7" ht="14.25" customHeight="1" x14ac:dyDescent="0.75"/>
    <row r="5" spans="7:7" ht="14.25" customHeight="1" x14ac:dyDescent="0.75"/>
    <row r="6" spans="7:7" ht="14.25" customHeight="1" x14ac:dyDescent="0.75"/>
    <row r="7" spans="7:7" ht="14.25" customHeight="1" x14ac:dyDescent="0.75"/>
    <row r="8" spans="7:7" ht="14.25" customHeight="1" x14ac:dyDescent="0.75"/>
    <row r="9" spans="7:7" ht="14.25" customHeight="1" x14ac:dyDescent="0.75"/>
    <row r="10" spans="7:7" ht="14.25" customHeight="1" x14ac:dyDescent="0.75"/>
    <row r="11" spans="7:7" ht="14.25" customHeight="1" x14ac:dyDescent="0.75"/>
    <row r="12" spans="7:7" ht="14.25" customHeight="1" x14ac:dyDescent="0.75"/>
    <row r="13" spans="7:7" ht="14.25" customHeight="1" x14ac:dyDescent="0.75"/>
    <row r="14" spans="7:7" ht="14.25" customHeight="1" x14ac:dyDescent="0.75"/>
    <row r="15" spans="7:7" ht="14.25" customHeight="1" x14ac:dyDescent="0.75"/>
    <row r="16" spans="7:7" ht="14.25" customHeight="1" x14ac:dyDescent="0.75"/>
    <row r="17" spans="1:3" ht="14.25" customHeight="1" x14ac:dyDescent="0.75">
      <c r="A17" s="1" t="s">
        <v>37</v>
      </c>
      <c r="B17" s="3"/>
    </row>
    <row r="18" spans="1:3" ht="14.25" customHeight="1" x14ac:dyDescent="0.75">
      <c r="A18" s="1" t="s">
        <v>103</v>
      </c>
      <c r="B18" s="3"/>
    </row>
    <row r="19" spans="1:3" ht="14.25" customHeight="1" x14ac:dyDescent="0.75">
      <c r="A19" s="1" t="s">
        <v>104</v>
      </c>
      <c r="B19" s="2" t="s">
        <v>105</v>
      </c>
    </row>
    <row r="20" spans="1:3" ht="14.25" customHeight="1" x14ac:dyDescent="0.75">
      <c r="A20" s="7" t="s">
        <v>13</v>
      </c>
      <c r="B20" s="3"/>
    </row>
    <row r="21" spans="1:3" ht="14.25" customHeight="1" x14ac:dyDescent="0.75">
      <c r="A21" s="7" t="s">
        <v>14</v>
      </c>
      <c r="B21" s="3"/>
    </row>
    <row r="22" spans="1:3" ht="14.25" customHeight="1" x14ac:dyDescent="0.75">
      <c r="A22" s="10" t="s">
        <v>106</v>
      </c>
      <c r="B22" s="2" t="s">
        <v>107</v>
      </c>
    </row>
    <row r="23" spans="1:3" ht="14.25" customHeight="1" x14ac:dyDescent="0.75">
      <c r="A23" s="7" t="s">
        <v>108</v>
      </c>
    </row>
    <row r="24" spans="1:3" ht="14.25" customHeight="1" x14ac:dyDescent="0.75">
      <c r="A24" s="7" t="s">
        <v>21</v>
      </c>
      <c r="B24" s="3"/>
    </row>
    <row r="25" spans="1:3" ht="14.25" customHeight="1" x14ac:dyDescent="0.75">
      <c r="A25" s="7" t="s">
        <v>13</v>
      </c>
      <c r="B25" s="3"/>
    </row>
    <row r="26" spans="1:3" ht="14.25" customHeight="1" x14ac:dyDescent="0.75">
      <c r="A26" s="7" t="s">
        <v>14</v>
      </c>
      <c r="B26" s="3"/>
    </row>
    <row r="27" spans="1:3" ht="14.25" customHeight="1" x14ac:dyDescent="0.75"/>
    <row r="28" spans="1:3" ht="14.25" customHeight="1" x14ac:dyDescent="0.75">
      <c r="A28" s="1" t="s">
        <v>109</v>
      </c>
    </row>
    <row r="29" spans="1:3" ht="14.25" customHeight="1" x14ac:dyDescent="0.75">
      <c r="A29" s="2" t="s">
        <v>110</v>
      </c>
      <c r="B29" s="2" t="s">
        <v>35</v>
      </c>
    </row>
    <row r="30" spans="1:3" ht="14.25" customHeight="1" x14ac:dyDescent="0.75">
      <c r="A30" s="2" t="s">
        <v>111</v>
      </c>
      <c r="B30" s="3"/>
      <c r="C30" s="2" t="s">
        <v>112</v>
      </c>
    </row>
    <row r="31" spans="1:3" ht="14.25" customHeight="1" x14ac:dyDescent="0.75">
      <c r="A31" s="2" t="s">
        <v>113</v>
      </c>
      <c r="B31" s="3"/>
    </row>
    <row r="32" spans="1:3" ht="14.25" customHeight="1" x14ac:dyDescent="0.75">
      <c r="A32" s="2" t="s">
        <v>84</v>
      </c>
      <c r="B32" s="3"/>
    </row>
    <row r="33" spans="1:3" ht="14.25" customHeight="1" x14ac:dyDescent="0.75">
      <c r="A33" s="7" t="s">
        <v>114</v>
      </c>
      <c r="B33" s="2" t="s">
        <v>41</v>
      </c>
    </row>
    <row r="34" spans="1:3" ht="14.25" customHeight="1" x14ac:dyDescent="0.75">
      <c r="A34" s="2" t="s">
        <v>43</v>
      </c>
      <c r="B34" s="9" t="e">
        <f>2*B30*B31*B26/B32</f>
        <v>#DIV/0!</v>
      </c>
    </row>
    <row r="35" spans="1:3" ht="14.25" customHeight="1" x14ac:dyDescent="0.75"/>
    <row r="36" spans="1:3" ht="14.25" customHeight="1" x14ac:dyDescent="0.75"/>
    <row r="37" spans="1:3" ht="14.25" customHeight="1" x14ac:dyDescent="0.75">
      <c r="A37" s="1" t="s">
        <v>115</v>
      </c>
    </row>
    <row r="38" spans="1:3" ht="14.25" customHeight="1" x14ac:dyDescent="0.75">
      <c r="A38" s="7" t="s">
        <v>45</v>
      </c>
      <c r="B38" s="2" t="s">
        <v>41</v>
      </c>
      <c r="C38" s="2" t="s">
        <v>116</v>
      </c>
    </row>
    <row r="39" spans="1:3" ht="14.25" customHeight="1" x14ac:dyDescent="0.75">
      <c r="A39" s="2" t="s">
        <v>43</v>
      </c>
      <c r="B39" s="9" t="e">
        <f>2*B30*B31*B21/B32</f>
        <v>#DIV/0!</v>
      </c>
    </row>
    <row r="40" spans="1:3" ht="14.25" customHeight="1" x14ac:dyDescent="0.75"/>
    <row r="41" spans="1:3" ht="14.25" customHeight="1" x14ac:dyDescent="0.75">
      <c r="A41" s="1" t="s">
        <v>117</v>
      </c>
    </row>
    <row r="42" spans="1:3" ht="14.25" customHeight="1" x14ac:dyDescent="0.75">
      <c r="A42" s="7" t="s">
        <v>54</v>
      </c>
      <c r="B42" s="8" t="s">
        <v>118</v>
      </c>
      <c r="C42" s="8"/>
    </row>
    <row r="43" spans="1:3" ht="14.25" customHeight="1" x14ac:dyDescent="0.75">
      <c r="A43" s="7" t="s">
        <v>56</v>
      </c>
      <c r="B43" s="8" t="s">
        <v>57</v>
      </c>
    </row>
    <row r="44" spans="1:3" ht="14.25" customHeight="1" x14ac:dyDescent="0.75">
      <c r="A44" s="7" t="s">
        <v>58</v>
      </c>
      <c r="B44" s="2" t="s">
        <v>119</v>
      </c>
    </row>
    <row r="45" spans="1:3" ht="14.25" customHeight="1" x14ac:dyDescent="0.75">
      <c r="A45" s="7" t="s">
        <v>60</v>
      </c>
    </row>
    <row r="46" spans="1:3" ht="14.25" customHeight="1" x14ac:dyDescent="0.75">
      <c r="A46" s="7" t="s">
        <v>61</v>
      </c>
      <c r="B46" s="7" t="s">
        <v>120</v>
      </c>
      <c r="C46" s="2" t="s">
        <v>121</v>
      </c>
    </row>
    <row r="47" spans="1:3" ht="14.25" customHeight="1" x14ac:dyDescent="0.75">
      <c r="A47" s="7" t="s">
        <v>43</v>
      </c>
      <c r="B47" s="9" t="e">
        <f>((0.577*PI()*B31^2)/2) *B26/B32</f>
        <v>#DIV/0!</v>
      </c>
    </row>
    <row r="48" spans="1:3" ht="14.25" customHeight="1" x14ac:dyDescent="0.75"/>
    <row r="49" spans="1:2" ht="14.25" customHeight="1" x14ac:dyDescent="0.75"/>
    <row r="50" spans="1:2" ht="14.25" customHeight="1" x14ac:dyDescent="0.75">
      <c r="A50" s="1" t="s">
        <v>122</v>
      </c>
    </row>
    <row r="51" spans="1:2" ht="14.25" customHeight="1" x14ac:dyDescent="0.75"/>
    <row r="52" spans="1:2" ht="14.25" customHeight="1" x14ac:dyDescent="0.75">
      <c r="A52" s="1" t="s">
        <v>123</v>
      </c>
    </row>
    <row r="53" spans="1:2" ht="14.25" customHeight="1" x14ac:dyDescent="0.75">
      <c r="A53" s="2" t="s">
        <v>124</v>
      </c>
      <c r="B53" s="3"/>
    </row>
    <row r="54" spans="1:2" ht="14.25" customHeight="1" x14ac:dyDescent="0.75">
      <c r="A54" s="2" t="s">
        <v>84</v>
      </c>
      <c r="B54" s="2" t="s">
        <v>125</v>
      </c>
    </row>
    <row r="55" spans="1:2" ht="14.25" customHeight="1" x14ac:dyDescent="0.75">
      <c r="A55" s="2" t="s">
        <v>86</v>
      </c>
      <c r="B55" s="2" t="s">
        <v>126</v>
      </c>
    </row>
    <row r="56" spans="1:2" ht="14.25" customHeight="1" x14ac:dyDescent="0.75">
      <c r="A56" s="2" t="s">
        <v>89</v>
      </c>
      <c r="B56" s="2" t="s">
        <v>127</v>
      </c>
    </row>
    <row r="57" spans="1:2" ht="14.25" customHeight="1" x14ac:dyDescent="0.75">
      <c r="A57" s="2" t="s">
        <v>128</v>
      </c>
      <c r="B57" s="9" t="e">
        <f>((B53-B31)*B30)*'8-67'!B21/'8-67'!B32</f>
        <v>#DIV/0!</v>
      </c>
    </row>
    <row r="58" spans="1:2" ht="14.25" customHeight="1" x14ac:dyDescent="0.75"/>
    <row r="59" spans="1:2" ht="14.25" customHeight="1" x14ac:dyDescent="0.75"/>
    <row r="60" spans="1:2" ht="14.25" customHeight="1" x14ac:dyDescent="0.75"/>
    <row r="61" spans="1:2" ht="14.25" customHeight="1" x14ac:dyDescent="0.75"/>
    <row r="62" spans="1:2" ht="14.25" customHeight="1" x14ac:dyDescent="0.75"/>
    <row r="63" spans="1:2" ht="14.25" customHeight="1" x14ac:dyDescent="0.75"/>
    <row r="64" spans="1:2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5CF2BED95CE342ACFC672A1065A3CE" ma:contentTypeVersion="0" ma:contentTypeDescription="Create a new document." ma:contentTypeScope="" ma:versionID="e47040fff81facf32d9bb400ab1cca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ADD604-C1A7-4D8F-9E27-DE0133DF9630}"/>
</file>

<file path=customXml/itemProps2.xml><?xml version="1.0" encoding="utf-8"?>
<ds:datastoreItem xmlns:ds="http://schemas.openxmlformats.org/officeDocument/2006/customXml" ds:itemID="{07D3BF21-5732-491B-82AA-64696A483FFE}"/>
</file>

<file path=customXml/itemProps3.xml><?xml version="1.0" encoding="utf-8"?>
<ds:datastoreItem xmlns:ds="http://schemas.openxmlformats.org/officeDocument/2006/customXml" ds:itemID="{7AFC033B-C86C-4A4D-AC82-A6BDE79BF0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8-6</vt:lpstr>
      <vt:lpstr>8-67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rshar</dc:creator>
  <cp:lastModifiedBy>Olivia Widjaja</cp:lastModifiedBy>
  <dcterms:created xsi:type="dcterms:W3CDTF">2021-09-27T12:11:29Z</dcterms:created>
  <dcterms:modified xsi:type="dcterms:W3CDTF">2022-10-13T03:48:00Z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0x0101007C5CF2BED95CE342ACFC672A1065A3CE</vt:lpwstr>
  </property>
</Properties>
</file>