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wnloads\"/>
    </mc:Choice>
  </mc:AlternateContent>
  <xr:revisionPtr revIDLastSave="0" documentId="13_ncr:1_{47B91B77-15E6-4B43-BBC1-920E709A52FB}" xr6:coauthVersionLast="43" xr6:coauthVersionMax="43" xr10:uidLastSave="{00000000-0000-0000-0000-000000000000}"/>
  <bookViews>
    <workbookView xWindow="-110" yWindow="-110" windowWidth="30220" windowHeight="19760" xr2:uid="{CF45F332-B36B-1842-AF47-DAC86DFF9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1" i="1" l="1"/>
  <c r="B29" i="1"/>
  <c r="B27" i="1"/>
  <c r="B25" i="1"/>
  <c r="B34" i="1" s="1"/>
  <c r="B19" i="1"/>
  <c r="B11" i="1"/>
  <c r="B8" i="1"/>
  <c r="B6" i="1"/>
  <c r="B4" i="1"/>
  <c r="B35" i="1" l="1"/>
  <c r="B16" i="1"/>
  <c r="B37" i="1"/>
  <c r="B42" i="1"/>
  <c r="B43" i="1" s="1"/>
  <c r="B45" i="1" s="1"/>
  <c r="B49" i="1" s="1"/>
  <c r="B14" i="1"/>
  <c r="B20" i="1" s="1"/>
  <c r="B10" i="1"/>
  <c r="B12" i="1" s="1"/>
  <c r="B38" i="1" l="1"/>
  <c r="B40" i="1" s="1"/>
  <c r="B55" i="1" s="1"/>
  <c r="B48" i="1"/>
  <c r="B52" i="1" l="1"/>
</calcChain>
</file>

<file path=xl/sharedStrings.xml><?xml version="1.0" encoding="utf-8"?>
<sst xmlns="http://schemas.openxmlformats.org/spreadsheetml/2006/main" count="60" uniqueCount="37">
  <si>
    <t>Q2</t>
  </si>
  <si>
    <t>w_AB</t>
  </si>
  <si>
    <t>rad/s</t>
  </si>
  <si>
    <t>CD</t>
  </si>
  <si>
    <t>mm</t>
  </si>
  <si>
    <t>m</t>
  </si>
  <si>
    <t>Angle</t>
  </si>
  <si>
    <t>deg</t>
  </si>
  <si>
    <t>rad</t>
  </si>
  <si>
    <t>v_b</t>
  </si>
  <si>
    <t>m/s</t>
  </si>
  <si>
    <t>v_b’</t>
  </si>
  <si>
    <t>CB</t>
  </si>
  <si>
    <t>w_cd</t>
  </si>
  <si>
    <t>V_B/C</t>
  </si>
  <si>
    <t>Q3</t>
  </si>
  <si>
    <t>a_b</t>
  </si>
  <si>
    <t>alpha_b</t>
  </si>
  <si>
    <t>rad/s^2</t>
  </si>
  <si>
    <t>Q1</t>
  </si>
  <si>
    <t>theta</t>
  </si>
  <si>
    <t>OB_y</t>
  </si>
  <si>
    <t>AO</t>
  </si>
  <si>
    <t>OE_x</t>
  </si>
  <si>
    <t>v_a</t>
  </si>
  <si>
    <t>w_AOD</t>
  </si>
  <si>
    <t>OC’</t>
  </si>
  <si>
    <t>v_c’</t>
  </si>
  <si>
    <t>v_c/c’</t>
  </si>
  <si>
    <t>a_a/On</t>
  </si>
  <si>
    <t>m/s^2</t>
  </si>
  <si>
    <t>a_a/Ot</t>
  </si>
  <si>
    <t>alpha_AOD</t>
  </si>
  <si>
    <t>a_c/On</t>
  </si>
  <si>
    <t>a_c/Ot</t>
  </si>
  <si>
    <t>a_cor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</si>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</sst>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AB72-24F1-B844-BB64-B32CE672543D}">
  <dimension ref="A1:C55"/>
  <sheetViews>
    <sheetView tabSelected="1" workbookViewId="0">
      <selection activeCell="B55" sqref="B55"/>
    </sheetView>
  </sheetViews>
  <sheetFormatPr defaultColWidth="10.6640625" defaultRowHeight="15.5" x14ac:dyDescent="0.35"/>
  <sheetData>
    <row r="1" spans="1:3" x14ac:dyDescent="0.35">
      <c r="A1" s="1" t="s">
        <v>19</v>
      </c>
    </row>
    <row r="2" spans="1:3" x14ac:dyDescent="0.35">
      <c r="A2" t="s">
        <v>1</v>
      </c>
      <c r="B2" s="2">
        <v>18</v>
      </c>
      <c r="C2" t="s">
        <v>2</v>
      </c>
    </row>
    <row r="3" spans="1:3" x14ac:dyDescent="0.35">
      <c r="A3" t="s">
        <v>3</v>
      </c>
      <c r="B3" s="2">
        <v>200</v>
      </c>
      <c r="C3" t="s">
        <v>4</v>
      </c>
    </row>
    <row r="4" spans="1:3" x14ac:dyDescent="0.35">
      <c r="B4">
        <f>B3*0.001</f>
        <v>0.2</v>
      </c>
      <c r="C4" t="s">
        <v>5</v>
      </c>
    </row>
    <row r="5" spans="1:3" x14ac:dyDescent="0.35">
      <c r="A5" t="s">
        <v>6</v>
      </c>
      <c r="B5">
        <v>30</v>
      </c>
      <c r="C5" t="s">
        <v>7</v>
      </c>
    </row>
    <row r="6" spans="1:3" x14ac:dyDescent="0.35">
      <c r="B6">
        <f>RADIANS(B5)</f>
        <v>0.52359877559829882</v>
      </c>
      <c r="C6" t="s">
        <v>8</v>
      </c>
    </row>
    <row r="8" spans="1:3" x14ac:dyDescent="0.35">
      <c r="A8" t="s">
        <v>9</v>
      </c>
      <c r="B8">
        <f>B2*0.1</f>
        <v>1.8</v>
      </c>
      <c r="C8" t="s">
        <v>10</v>
      </c>
    </row>
    <row r="10" spans="1:3" x14ac:dyDescent="0.35">
      <c r="A10" t="s">
        <v>11</v>
      </c>
      <c r="B10">
        <f>B8*SIN(RADIANS(30))</f>
        <v>0.89999999999999991</v>
      </c>
      <c r="C10" t="s">
        <v>10</v>
      </c>
    </row>
    <row r="11" spans="1:3" x14ac:dyDescent="0.35">
      <c r="A11" t="s">
        <v>12</v>
      </c>
      <c r="B11">
        <f>0.1/SIN(RADIANS(30))</f>
        <v>0.20000000000000004</v>
      </c>
    </row>
    <row r="12" spans="1:3" x14ac:dyDescent="0.35">
      <c r="A12" t="s">
        <v>13</v>
      </c>
      <c r="B12">
        <f>B10/B11</f>
        <v>4.4999999999999991</v>
      </c>
      <c r="C12" t="s">
        <v>2</v>
      </c>
    </row>
    <row r="14" spans="1:3" x14ac:dyDescent="0.35">
      <c r="A14" t="s">
        <v>13</v>
      </c>
      <c r="B14" s="3">
        <f>(-B8*SIN(B6))/(B11)</f>
        <v>-4.4999999999999991</v>
      </c>
      <c r="C14" t="s">
        <v>2</v>
      </c>
    </row>
    <row r="16" spans="1:3" x14ac:dyDescent="0.35">
      <c r="A16" t="s">
        <v>14</v>
      </c>
      <c r="B16">
        <f>-B8*COS(B6)</f>
        <v>-1.5588457268119897</v>
      </c>
    </row>
    <row r="18" spans="1:3" x14ac:dyDescent="0.35">
      <c r="A18" s="1" t="s">
        <v>0</v>
      </c>
    </row>
    <row r="19" spans="1:3" x14ac:dyDescent="0.35">
      <c r="A19" t="s">
        <v>16</v>
      </c>
      <c r="B19">
        <f>-(B2^2)*0.1</f>
        <v>-32.4</v>
      </c>
    </row>
    <row r="20" spans="1:3" x14ac:dyDescent="0.35">
      <c r="A20" t="s">
        <v>17</v>
      </c>
      <c r="B20" s="3">
        <f>-(B19*COS(B6)+2*(B14*B16))/(B11)</f>
        <v>70.148057706539532</v>
      </c>
      <c r="C20" t="s">
        <v>18</v>
      </c>
    </row>
    <row r="22" spans="1:3" x14ac:dyDescent="0.35">
      <c r="A22" s="1" t="s">
        <v>15</v>
      </c>
    </row>
    <row r="23" spans="1:3" x14ac:dyDescent="0.35">
      <c r="A23" t="s">
        <v>9</v>
      </c>
      <c r="B23" s="2">
        <v>4.0999999999999996</v>
      </c>
      <c r="C23" t="s">
        <v>10</v>
      </c>
    </row>
    <row r="24" spans="1:3" x14ac:dyDescent="0.35">
      <c r="A24" t="s">
        <v>20</v>
      </c>
      <c r="B24" s="2">
        <v>28</v>
      </c>
      <c r="C24" t="s">
        <v>7</v>
      </c>
    </row>
    <row r="25" spans="1:3" x14ac:dyDescent="0.35">
      <c r="B25">
        <f>RADIANS(B24)</f>
        <v>0.48869219055841229</v>
      </c>
    </row>
    <row r="26" spans="1:3" x14ac:dyDescent="0.35">
      <c r="A26" t="s">
        <v>21</v>
      </c>
      <c r="B26" s="2">
        <v>150</v>
      </c>
      <c r="C26" t="s">
        <v>4</v>
      </c>
    </row>
    <row r="27" spans="1:3" x14ac:dyDescent="0.35">
      <c r="B27">
        <f>B26*0.001</f>
        <v>0.15</v>
      </c>
      <c r="C27" t="s">
        <v>5</v>
      </c>
    </row>
    <row r="28" spans="1:3" x14ac:dyDescent="0.35">
      <c r="A28" t="s">
        <v>22</v>
      </c>
      <c r="B28" s="2">
        <v>150</v>
      </c>
      <c r="C28" t="s">
        <v>4</v>
      </c>
    </row>
    <row r="29" spans="1:3" x14ac:dyDescent="0.35">
      <c r="B29">
        <f>B28*0.001</f>
        <v>0.15</v>
      </c>
      <c r="C29" t="s">
        <v>5</v>
      </c>
    </row>
    <row r="30" spans="1:3" x14ac:dyDescent="0.35">
      <c r="A30" t="s">
        <v>23</v>
      </c>
      <c r="B30" s="2">
        <v>265</v>
      </c>
      <c r="C30" t="s">
        <v>4</v>
      </c>
    </row>
    <row r="31" spans="1:3" x14ac:dyDescent="0.35">
      <c r="B31">
        <f>B30*0.001</f>
        <v>0.26500000000000001</v>
      </c>
      <c r="C31" t="s">
        <v>5</v>
      </c>
    </row>
    <row r="34" spans="1:3" x14ac:dyDescent="0.35">
      <c r="A34" t="s">
        <v>24</v>
      </c>
      <c r="B34">
        <f>B23/COS(B25)</f>
        <v>4.6435372078250596</v>
      </c>
      <c r="C34" t="s">
        <v>10</v>
      </c>
    </row>
    <row r="35" spans="1:3" x14ac:dyDescent="0.35">
      <c r="A35" t="s">
        <v>25</v>
      </c>
      <c r="B35">
        <f>B34/B29</f>
        <v>30.956914718833733</v>
      </c>
      <c r="C35" t="s">
        <v>2</v>
      </c>
    </row>
    <row r="37" spans="1:3" x14ac:dyDescent="0.35">
      <c r="A37" t="s">
        <v>26</v>
      </c>
      <c r="B37">
        <f>B31/COS(B25)</f>
        <v>0.30013106343259538</v>
      </c>
      <c r="C37" t="s">
        <v>5</v>
      </c>
    </row>
    <row r="38" spans="1:3" x14ac:dyDescent="0.35">
      <c r="A38" t="s">
        <v>27</v>
      </c>
      <c r="B38">
        <f>B35*B37</f>
        <v>9.2911317351557319</v>
      </c>
    </row>
    <row r="40" spans="1:3" x14ac:dyDescent="0.35">
      <c r="A40" t="s">
        <v>28</v>
      </c>
      <c r="B40">
        <f>B38*TAN(B25)</f>
        <v>4.9401823743915836</v>
      </c>
      <c r="C40" t="s">
        <v>10</v>
      </c>
    </row>
    <row r="42" spans="1:3" x14ac:dyDescent="0.35">
      <c r="A42" t="s">
        <v>29</v>
      </c>
      <c r="B42">
        <f>B35^2*B29</f>
        <v>143.74958533637169</v>
      </c>
      <c r="C42" t="s">
        <v>30</v>
      </c>
    </row>
    <row r="43" spans="1:3" x14ac:dyDescent="0.35">
      <c r="A43" t="s">
        <v>31</v>
      </c>
      <c r="B43">
        <f>B42*TAN(B25)</f>
        <v>76.433010320775438</v>
      </c>
      <c r="C43" t="s">
        <v>30</v>
      </c>
    </row>
    <row r="45" spans="1:3" x14ac:dyDescent="0.35">
      <c r="A45" t="s">
        <v>32</v>
      </c>
      <c r="B45">
        <f>B43/B29</f>
        <v>509.55340213850292</v>
      </c>
      <c r="C45" t="s">
        <v>18</v>
      </c>
    </row>
    <row r="48" spans="1:3" x14ac:dyDescent="0.35">
      <c r="A48" t="s">
        <v>33</v>
      </c>
      <c r="B48">
        <f>B35^2*B37</f>
        <v>287.62477276666573</v>
      </c>
      <c r="C48" t="s">
        <v>30</v>
      </c>
    </row>
    <row r="49" spans="1:3" x14ac:dyDescent="0.35">
      <c r="A49" t="s">
        <v>34</v>
      </c>
      <c r="B49">
        <f>B45*B37</f>
        <v>152.93280445952581</v>
      </c>
      <c r="C49" t="s">
        <v>30</v>
      </c>
    </row>
    <row r="52" spans="1:3" x14ac:dyDescent="0.35">
      <c r="A52" t="s">
        <v>35</v>
      </c>
      <c r="B52">
        <f>2*B35*B40</f>
        <v>305.86560891905157</v>
      </c>
      <c r="C52" t="s">
        <v>30</v>
      </c>
    </row>
    <row r="55" spans="1:3" x14ac:dyDescent="0.35">
      <c r="A55" t="s">
        <v>36</v>
      </c>
      <c r="B55" s="3">
        <f>-(B35)^2*B37*SIN(B25)+B45*B37*COS(B25)+2*B35*B40*COS(B25)-(((B35^2)*B37*COS(B25)-B45*B37*SIN(B25)-2*B35*B40*SIN(B25))*SIN(B25))/(COS(B25))</f>
        <v>519.62134229622609</v>
      </c>
      <c r="C5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</cp:lastModifiedBy>
  <dcterms:created xsi:type="dcterms:W3CDTF">2019-08-13T13:51:23Z</dcterms:created>
  <dcterms:modified xsi:type="dcterms:W3CDTF">2019-08-13T15:36:31Z</dcterms:modified>
</cp:coreProperties>
</file>