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mpany-manage\11-3\11-10\第二年\"/>
    </mc:Choice>
  </mc:AlternateContent>
  <bookViews>
    <workbookView xWindow="4275" yWindow="2130" windowWidth="11085" windowHeight="5655" tabRatio="850" firstSheet="13" activeTab="19"/>
  </bookViews>
  <sheets>
    <sheet name="银行存款" sheetId="1" r:id="rId1"/>
    <sheet name="固定资产" sheetId="2" r:id="rId2"/>
    <sheet name="在建工程" sheetId="26" r:id="rId3"/>
    <sheet name="销售费用" sheetId="4" r:id="rId4"/>
    <sheet name="管理费用" sheetId="5" r:id="rId5"/>
    <sheet name="制造费用" sheetId="7" r:id="rId6"/>
    <sheet name="财务费用" sheetId="9" r:id="rId7"/>
    <sheet name="应付利息" sheetId="23" r:id="rId8"/>
    <sheet name="原材料" sheetId="6" r:id="rId9"/>
    <sheet name="生产成本" sheetId="10" r:id="rId10"/>
    <sheet name="所得税费用" sheetId="12" r:id="rId11"/>
    <sheet name="应交税费" sheetId="13" r:id="rId12"/>
    <sheet name="短期借款" sheetId="15" r:id="rId13"/>
    <sheet name="累计折旧" sheetId="17" r:id="rId14"/>
    <sheet name="应收账款" sheetId="16" r:id="rId15"/>
    <sheet name="应付账款" sheetId="25" r:id="rId16"/>
    <sheet name="主营业务成本" sheetId="20" r:id="rId17"/>
    <sheet name="主营业务收入" sheetId="14" r:id="rId18"/>
    <sheet name="本年利润" sheetId="11" r:id="rId19"/>
    <sheet name="利润分配—未分配利润" sheetId="22" r:id="rId20"/>
  </sheets>
  <definedNames>
    <definedName name="_xlnm._FilterDatabase" localSheetId="0" hidden="1">银行存款!$G$1:$G$26</definedName>
  </definedNames>
  <calcPr calcId="162913"/>
</workbook>
</file>

<file path=xl/calcChain.xml><?xml version="1.0" encoding="utf-8"?>
<calcChain xmlns="http://schemas.openxmlformats.org/spreadsheetml/2006/main">
  <c r="B14" i="1" l="1"/>
  <c r="I27" i="15" l="1"/>
  <c r="K5" i="15"/>
  <c r="K6" i="15" s="1"/>
  <c r="I25" i="22" l="1"/>
  <c r="K6" i="22"/>
  <c r="K9" i="11"/>
  <c r="K8" i="11"/>
  <c r="K5" i="14"/>
  <c r="I25" i="20" l="1"/>
  <c r="H25" i="20"/>
  <c r="H25" i="25"/>
  <c r="K25" i="16"/>
  <c r="H25" i="16"/>
  <c r="K5" i="16"/>
  <c r="H26" i="17"/>
  <c r="H6" i="17"/>
  <c r="K5" i="17"/>
  <c r="K27" i="15"/>
  <c r="H27" i="15"/>
  <c r="K7" i="15"/>
  <c r="H8" i="13"/>
  <c r="I6" i="12"/>
  <c r="J26" i="10"/>
  <c r="L5" i="10"/>
  <c r="K26" i="23" l="1"/>
  <c r="I26" i="23"/>
  <c r="H26" i="23"/>
  <c r="K7" i="23"/>
  <c r="K6" i="23"/>
  <c r="I26" i="9"/>
  <c r="K23" i="5"/>
  <c r="I23" i="5"/>
  <c r="H23" i="5"/>
  <c r="K11" i="5"/>
  <c r="K5" i="5"/>
  <c r="I26" i="4"/>
  <c r="K24" i="2"/>
  <c r="I24" i="2"/>
  <c r="H24" i="2"/>
  <c r="K7" i="2"/>
  <c r="K6" i="2"/>
  <c r="H26" i="1"/>
  <c r="I26" i="1"/>
  <c r="K22" i="1"/>
  <c r="K23" i="1" s="1"/>
  <c r="K24" i="1" s="1"/>
  <c r="K20" i="1"/>
  <c r="K21" i="1" s="1"/>
  <c r="K18" i="1"/>
  <c r="K6" i="1"/>
  <c r="K7" i="1" s="1"/>
  <c r="K8" i="1" s="1"/>
  <c r="K9" i="1" s="1"/>
  <c r="K10" i="1" s="1"/>
  <c r="K11" i="1" s="1"/>
  <c r="K13" i="1" s="1"/>
  <c r="H22" i="26" l="1"/>
  <c r="I25" i="25"/>
  <c r="K5" i="22" l="1"/>
  <c r="K7" i="13"/>
  <c r="K5" i="12"/>
  <c r="K6" i="12" s="1"/>
  <c r="K5" i="11"/>
  <c r="K6" i="6"/>
  <c r="K5" i="9"/>
  <c r="K6" i="9" s="1"/>
  <c r="K5" i="7"/>
  <c r="K6" i="7" s="1"/>
  <c r="K7" i="7" s="1"/>
  <c r="K6" i="5"/>
  <c r="K7" i="5" s="1"/>
  <c r="K14" i="1"/>
  <c r="K15" i="1" s="1"/>
  <c r="K17" i="1" s="1"/>
  <c r="K8" i="5" l="1"/>
  <c r="K9" i="5" s="1"/>
  <c r="I26" i="17"/>
  <c r="K10" i="5" l="1"/>
  <c r="K25" i="22"/>
  <c r="I25" i="16" l="1"/>
  <c r="L6" i="10" l="1"/>
  <c r="L7" i="10" s="1"/>
  <c r="K6" i="11"/>
  <c r="K7" i="11" s="1"/>
  <c r="K10" i="11" s="1"/>
  <c r="K11" i="11" s="1"/>
  <c r="I26" i="14"/>
  <c r="H26" i="14"/>
  <c r="I28" i="13"/>
  <c r="H28" i="13"/>
  <c r="I26" i="12"/>
  <c r="H26" i="12"/>
  <c r="I26" i="11"/>
  <c r="H26" i="11"/>
  <c r="I26" i="10"/>
  <c r="I26" i="6"/>
  <c r="H26" i="6"/>
  <c r="H26" i="9"/>
  <c r="I24" i="7"/>
  <c r="H24" i="7"/>
  <c r="H26" i="4"/>
  <c r="K26" i="1"/>
</calcChain>
</file>

<file path=xl/sharedStrings.xml><?xml version="1.0" encoding="utf-8"?>
<sst xmlns="http://schemas.openxmlformats.org/spreadsheetml/2006/main" count="499" uniqueCount="178">
  <si>
    <t>凭   证</t>
  </si>
  <si>
    <t>摘        要</t>
  </si>
  <si>
    <t>对方科目</t>
  </si>
  <si>
    <t>借          方</t>
  </si>
  <si>
    <t>贷          方</t>
  </si>
  <si>
    <t>借或贷</t>
  </si>
  <si>
    <t>余额</t>
  </si>
  <si>
    <t>月</t>
  </si>
  <si>
    <t>日</t>
  </si>
  <si>
    <t>种类</t>
  </si>
  <si>
    <t>号数</t>
  </si>
  <si>
    <t>借</t>
  </si>
  <si>
    <t>借</t>
    <phoneticPr fontId="10" type="noConversion"/>
  </si>
  <si>
    <t>短期借款</t>
  </si>
  <si>
    <t>管理费用</t>
  </si>
  <si>
    <t>贷</t>
  </si>
  <si>
    <t>本年累计：</t>
  </si>
  <si>
    <t>总分类账</t>
  </si>
  <si>
    <t>银行存款</t>
    <phoneticPr fontId="10" type="noConversion"/>
  </si>
  <si>
    <t>贷</t>
    <phoneticPr fontId="10" type="noConversion"/>
  </si>
  <si>
    <t>银行存款</t>
    <phoneticPr fontId="10" type="noConversion"/>
  </si>
  <si>
    <t>总分类账</t>
    <phoneticPr fontId="10" type="noConversion"/>
  </si>
  <si>
    <t>生产成本</t>
    <phoneticPr fontId="10" type="noConversion"/>
  </si>
  <si>
    <t>应收账款</t>
    <phoneticPr fontId="10" type="noConversion"/>
  </si>
  <si>
    <t>原材料</t>
    <phoneticPr fontId="10" type="noConversion"/>
  </si>
  <si>
    <t>贷</t>
    <phoneticPr fontId="10" type="noConversion"/>
  </si>
  <si>
    <t>本年利润</t>
    <phoneticPr fontId="10" type="noConversion"/>
  </si>
  <si>
    <t>所得税费用</t>
    <phoneticPr fontId="10" type="noConversion"/>
  </si>
  <si>
    <t>总分类账</t>
    <phoneticPr fontId="10" type="noConversion"/>
  </si>
  <si>
    <t>本年利润</t>
    <phoneticPr fontId="10" type="noConversion"/>
  </si>
  <si>
    <t>银行存款</t>
    <phoneticPr fontId="10" type="noConversion"/>
  </si>
  <si>
    <t>制造费用</t>
    <phoneticPr fontId="10" type="noConversion"/>
  </si>
  <si>
    <t>银行存款</t>
    <phoneticPr fontId="10" type="noConversion"/>
  </si>
  <si>
    <t>总分类账</t>
    <phoneticPr fontId="10" type="noConversion"/>
  </si>
  <si>
    <t>会计科目：    银行存款                                                                    第 1 页</t>
    <phoneticPr fontId="10" type="noConversion"/>
  </si>
  <si>
    <t>会计科目：          固定资产                                                      第 1 页</t>
    <phoneticPr fontId="10" type="noConversion"/>
  </si>
  <si>
    <t>会计科目：   管理费用                                                            第 1 页</t>
    <phoneticPr fontId="10" type="noConversion"/>
  </si>
  <si>
    <t>会计科目：  制造费用                                                       第 1 页</t>
    <phoneticPr fontId="10" type="noConversion"/>
  </si>
  <si>
    <t>会计科目： 财务费用                                                              第 1 页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</si>
  <si>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</si>
  <si>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</si>
  <si>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</si>
  <si>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</si>
  <si>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</si>
  <si>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</si>
  <si>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会计科目： 原材料                                                            第 1 页</t>
    <phoneticPr fontId="10" type="noConversion"/>
  </si>
  <si>
    <t>会计科目：  生产成本                                                            第 1 页</t>
    <phoneticPr fontId="10" type="noConversion"/>
  </si>
  <si>
    <t>会计科目： 本年利润                                                              第 1 页</t>
    <phoneticPr fontId="10" type="noConversion"/>
  </si>
  <si>
    <t>会计科目： 应交税费                                                             第 1 页</t>
    <phoneticPr fontId="10" type="noConversion"/>
  </si>
  <si>
    <t>会计科目： 短期借款                                                          第 1 页</t>
    <phoneticPr fontId="10" type="noConversion"/>
  </si>
  <si>
    <t>会计科目： 应收账款                                                         第 1 页</t>
    <phoneticPr fontId="10" type="noConversion"/>
  </si>
  <si>
    <t>会计科目： 累计折旧                                                        第 1 页</t>
    <phoneticPr fontId="10" type="noConversion"/>
  </si>
  <si>
    <t>管理费用</t>
    <phoneticPr fontId="10" type="noConversion"/>
  </si>
  <si>
    <t>制造费用</t>
    <phoneticPr fontId="10" type="noConversion"/>
  </si>
  <si>
    <t>固定资产</t>
    <phoneticPr fontId="10" type="noConversion"/>
  </si>
  <si>
    <t>管理费用（1）</t>
    <phoneticPr fontId="10" type="noConversion"/>
  </si>
  <si>
    <t>管理费用</t>
    <phoneticPr fontId="10" type="noConversion"/>
  </si>
  <si>
    <t>管理费用</t>
    <phoneticPr fontId="10" type="noConversion"/>
  </si>
  <si>
    <t>管理费用（3）</t>
    <phoneticPr fontId="10" type="noConversion"/>
  </si>
  <si>
    <t>管理费用（4）</t>
    <phoneticPr fontId="10" type="noConversion"/>
  </si>
  <si>
    <t>管理费用</t>
    <phoneticPr fontId="10" type="noConversion"/>
  </si>
  <si>
    <t>维修费（4）</t>
    <phoneticPr fontId="10" type="noConversion"/>
  </si>
  <si>
    <t>贷</t>
    <phoneticPr fontId="10" type="noConversion"/>
  </si>
  <si>
    <t>借</t>
    <phoneticPr fontId="10" type="noConversion"/>
  </si>
  <si>
    <t>会计科目：销售费用                                                               第 1 页</t>
    <phoneticPr fontId="10" type="noConversion"/>
  </si>
  <si>
    <t>管理费用（2）</t>
    <phoneticPr fontId="10" type="noConversion"/>
  </si>
  <si>
    <t>管理费用（3）</t>
    <phoneticPr fontId="10" type="noConversion"/>
  </si>
  <si>
    <t>维修费（4）</t>
    <phoneticPr fontId="10" type="noConversion"/>
  </si>
  <si>
    <t>结转本年利润</t>
    <phoneticPr fontId="10" type="noConversion"/>
  </si>
  <si>
    <t>本年利润</t>
    <phoneticPr fontId="10" type="noConversion"/>
  </si>
  <si>
    <t>银行存款</t>
    <phoneticPr fontId="10" type="noConversion"/>
  </si>
  <si>
    <t>借</t>
    <phoneticPr fontId="10" type="noConversion"/>
  </si>
  <si>
    <t>P1产品加工费（2）</t>
    <phoneticPr fontId="10" type="noConversion"/>
  </si>
  <si>
    <t>生产</t>
    <phoneticPr fontId="10" type="noConversion"/>
  </si>
  <si>
    <t>银行存款</t>
    <phoneticPr fontId="10" type="noConversion"/>
  </si>
  <si>
    <t>短期借款利息（4）</t>
    <phoneticPr fontId="10" type="noConversion"/>
  </si>
  <si>
    <t>结转本年利润</t>
    <phoneticPr fontId="10" type="noConversion"/>
  </si>
  <si>
    <t>本年利润</t>
    <phoneticPr fontId="10" type="noConversion"/>
  </si>
  <si>
    <t>生产</t>
    <phoneticPr fontId="10" type="noConversion"/>
  </si>
  <si>
    <t>制造费用</t>
    <phoneticPr fontId="10" type="noConversion"/>
  </si>
  <si>
    <t>结转本年利润</t>
    <phoneticPr fontId="10" type="noConversion"/>
  </si>
  <si>
    <t>主营业务成本</t>
    <phoneticPr fontId="10" type="noConversion"/>
  </si>
  <si>
    <t>管理费用</t>
    <phoneticPr fontId="10" type="noConversion"/>
  </si>
  <si>
    <t>财务费用</t>
    <phoneticPr fontId="10" type="noConversion"/>
  </si>
  <si>
    <t>未分配利润</t>
    <phoneticPr fontId="10" type="noConversion"/>
  </si>
  <si>
    <t>所得税费用</t>
    <phoneticPr fontId="10" type="noConversion"/>
  </si>
  <si>
    <t>结转未分配利润</t>
    <phoneticPr fontId="10" type="noConversion"/>
  </si>
  <si>
    <t>未分配利润</t>
    <phoneticPr fontId="10" type="noConversion"/>
  </si>
  <si>
    <t>结转本年利润</t>
    <phoneticPr fontId="10" type="noConversion"/>
  </si>
  <si>
    <t>主营业务收入</t>
    <phoneticPr fontId="10" type="noConversion"/>
  </si>
  <si>
    <t>会计科目： 所得税费用                                                              第 1 页</t>
    <phoneticPr fontId="10" type="noConversion"/>
  </si>
  <si>
    <t>所得税费用</t>
    <phoneticPr fontId="10" type="noConversion"/>
  </si>
  <si>
    <t>应交税费</t>
    <phoneticPr fontId="10" type="noConversion"/>
  </si>
  <si>
    <t>未分配利润</t>
    <phoneticPr fontId="10" type="noConversion"/>
  </si>
  <si>
    <t>借</t>
    <phoneticPr fontId="10" type="noConversion"/>
  </si>
  <si>
    <t>应交税费（4）</t>
    <phoneticPr fontId="10" type="noConversion"/>
  </si>
  <si>
    <t>会计科目： 主营业务收入                                                第 1 页</t>
    <phoneticPr fontId="10" type="noConversion"/>
  </si>
  <si>
    <t>主营业务收入（3）</t>
    <phoneticPr fontId="10" type="noConversion"/>
  </si>
  <si>
    <t>结转本年利润</t>
    <phoneticPr fontId="10" type="noConversion"/>
  </si>
  <si>
    <t>借入短期借款（1）</t>
    <phoneticPr fontId="10" type="noConversion"/>
  </si>
  <si>
    <t>主营业务收入（3）</t>
    <phoneticPr fontId="10" type="noConversion"/>
  </si>
  <si>
    <t>主营业务收入</t>
    <phoneticPr fontId="10" type="noConversion"/>
  </si>
  <si>
    <t>累计折旧（4）</t>
    <phoneticPr fontId="10" type="noConversion"/>
  </si>
  <si>
    <t>2016年</t>
    <phoneticPr fontId="10" type="noConversion"/>
  </si>
  <si>
    <t>进行利润分配</t>
    <phoneticPr fontId="10" type="noConversion"/>
  </si>
  <si>
    <t>摊平累计折旧</t>
    <phoneticPr fontId="10" type="noConversion"/>
  </si>
  <si>
    <t>固定资产</t>
    <phoneticPr fontId="10" type="noConversion"/>
  </si>
  <si>
    <t>贷</t>
    <phoneticPr fontId="10" type="noConversion"/>
  </si>
  <si>
    <t>借</t>
    <phoneticPr fontId="10" type="noConversion"/>
  </si>
  <si>
    <t>自动生产线一条（1）</t>
    <phoneticPr fontId="10" type="noConversion"/>
  </si>
  <si>
    <t>购买R1（2）</t>
    <phoneticPr fontId="10" type="noConversion"/>
  </si>
  <si>
    <t>管理费用（2）</t>
    <phoneticPr fontId="10" type="noConversion"/>
  </si>
  <si>
    <t>应付账款</t>
  </si>
  <si>
    <t>加工R1（2）</t>
    <phoneticPr fontId="10" type="noConversion"/>
  </si>
  <si>
    <t>自动生产线1条（1）</t>
    <phoneticPr fontId="10" type="noConversion"/>
  </si>
  <si>
    <t>管理费用（1）</t>
    <phoneticPr fontId="10" type="noConversion"/>
  </si>
  <si>
    <t>生产成本</t>
    <phoneticPr fontId="10" type="noConversion"/>
  </si>
  <si>
    <t>贷</t>
    <phoneticPr fontId="10" type="noConversion"/>
  </si>
  <si>
    <t>结转生产成本</t>
    <phoneticPr fontId="10" type="noConversion"/>
  </si>
  <si>
    <t>购买原材料R1（1）</t>
    <phoneticPr fontId="10" type="noConversion"/>
  </si>
  <si>
    <t>应付账款</t>
    <phoneticPr fontId="10" type="noConversion"/>
  </si>
  <si>
    <t>消耗原材料</t>
    <phoneticPr fontId="10" type="noConversion"/>
  </si>
  <si>
    <t>主营业务成本</t>
    <phoneticPr fontId="10" type="noConversion"/>
  </si>
  <si>
    <t>所得税</t>
    <phoneticPr fontId="10" type="noConversion"/>
  </si>
  <si>
    <t>应交税费</t>
    <phoneticPr fontId="10" type="noConversion"/>
  </si>
  <si>
    <t>累计折旧</t>
    <phoneticPr fontId="10" type="noConversion"/>
  </si>
  <si>
    <t>生产线折旧</t>
    <phoneticPr fontId="10" type="noConversion"/>
  </si>
  <si>
    <t>会计科目： 主营业务成本                                                       第 1 页</t>
    <phoneticPr fontId="10" type="noConversion"/>
  </si>
  <si>
    <t>计算主营业务成本</t>
    <phoneticPr fontId="10" type="noConversion"/>
  </si>
  <si>
    <t>本年利润</t>
    <phoneticPr fontId="10" type="noConversion"/>
  </si>
  <si>
    <t>贷</t>
    <phoneticPr fontId="10" type="noConversion"/>
  </si>
  <si>
    <t>借</t>
    <phoneticPr fontId="10" type="noConversion"/>
  </si>
  <si>
    <t>结转本年利润</t>
    <phoneticPr fontId="10" type="noConversion"/>
  </si>
  <si>
    <t>会计科目： 未分配利润                                                         第 1 页</t>
    <phoneticPr fontId="10" type="noConversion"/>
  </si>
  <si>
    <t>本年利润</t>
    <phoneticPr fontId="10" type="noConversion"/>
  </si>
  <si>
    <t>贷</t>
    <phoneticPr fontId="10" type="noConversion"/>
  </si>
  <si>
    <t>应付利息</t>
    <phoneticPr fontId="10" type="noConversion"/>
  </si>
  <si>
    <t>会计科目： 应付利息                                                              第 1 页</t>
    <phoneticPr fontId="10" type="noConversion"/>
  </si>
  <si>
    <t>预提利息</t>
    <phoneticPr fontId="10" type="noConversion"/>
  </si>
  <si>
    <t>贷</t>
    <phoneticPr fontId="10" type="noConversion"/>
  </si>
  <si>
    <t>生产线折旧</t>
    <phoneticPr fontId="10" type="noConversion"/>
  </si>
  <si>
    <t>累计折旧</t>
    <phoneticPr fontId="10" type="noConversion"/>
  </si>
  <si>
    <t>贷</t>
    <phoneticPr fontId="10" type="noConversion"/>
  </si>
  <si>
    <t>会计科目： 应付账款                                                         第 1 页</t>
    <phoneticPr fontId="10" type="noConversion"/>
  </si>
  <si>
    <t>原材料</t>
    <phoneticPr fontId="10" type="noConversion"/>
  </si>
  <si>
    <t>银行存款</t>
    <phoneticPr fontId="10" type="noConversion"/>
  </si>
  <si>
    <t>借</t>
    <phoneticPr fontId="10" type="noConversion"/>
  </si>
  <si>
    <t>预定原材料</t>
    <phoneticPr fontId="10" type="noConversion"/>
  </si>
  <si>
    <t>付款</t>
    <phoneticPr fontId="10" type="noConversion"/>
  </si>
  <si>
    <t>会计科目：          在建工程                                                     第 1 页</t>
    <phoneticPr fontId="10" type="noConversion"/>
  </si>
  <si>
    <t>借入短期借款（1）</t>
    <phoneticPr fontId="10" type="noConversion"/>
  </si>
  <si>
    <t>期初余额</t>
    <phoneticPr fontId="10" type="noConversion"/>
  </si>
  <si>
    <t>还第一年贷款利息（1）</t>
    <phoneticPr fontId="10" type="noConversion"/>
  </si>
  <si>
    <t>还第一年贷款本金（1）</t>
    <phoneticPr fontId="10" type="noConversion"/>
  </si>
  <si>
    <t>贷</t>
    <phoneticPr fontId="10" type="noConversion"/>
  </si>
  <si>
    <t>销售费用</t>
    <phoneticPr fontId="10" type="noConversion"/>
  </si>
  <si>
    <t>广告费（1）</t>
    <phoneticPr fontId="10" type="noConversion"/>
  </si>
  <si>
    <t>研发费用(3)</t>
    <phoneticPr fontId="10" type="noConversion"/>
  </si>
  <si>
    <t>研发费用(4)</t>
    <phoneticPr fontId="10" type="noConversion"/>
  </si>
  <si>
    <t>收到货款（4）</t>
    <phoneticPr fontId="10" type="noConversion"/>
  </si>
  <si>
    <t>应收账款</t>
    <phoneticPr fontId="10" type="noConversion"/>
  </si>
  <si>
    <t>借</t>
    <phoneticPr fontId="10" type="noConversion"/>
  </si>
  <si>
    <t>期初余额</t>
    <phoneticPr fontId="10" type="noConversion"/>
  </si>
  <si>
    <t>广告费</t>
    <phoneticPr fontId="10" type="noConversion"/>
  </si>
  <si>
    <t>银行存款</t>
    <phoneticPr fontId="10" type="noConversion"/>
  </si>
  <si>
    <t xml:space="preserve">借 </t>
    <phoneticPr fontId="10" type="noConversion"/>
  </si>
  <si>
    <t>结转本年利润</t>
    <phoneticPr fontId="10" type="noConversion"/>
  </si>
  <si>
    <t>本年利润</t>
    <phoneticPr fontId="10" type="noConversion"/>
  </si>
  <si>
    <t>贷</t>
    <phoneticPr fontId="10" type="noConversion"/>
  </si>
  <si>
    <t>研发费用（3）</t>
    <phoneticPr fontId="10" type="noConversion"/>
  </si>
  <si>
    <t>借</t>
    <phoneticPr fontId="10" type="noConversion"/>
  </si>
  <si>
    <t>研发费用（4）</t>
    <phoneticPr fontId="10" type="noConversion"/>
  </si>
  <si>
    <t>实付第一年利息</t>
    <phoneticPr fontId="10" type="noConversion"/>
  </si>
  <si>
    <t>借</t>
    <phoneticPr fontId="10" type="noConversion"/>
  </si>
  <si>
    <t>销售费用</t>
    <phoneticPr fontId="10" type="noConversion"/>
  </si>
  <si>
    <t>期初余额</t>
    <phoneticPr fontId="10" type="noConversion"/>
  </si>
  <si>
    <t>还款</t>
    <phoneticPr fontId="10" type="noConversion"/>
  </si>
  <si>
    <t>期初余额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</si>
</sst>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.00_);[Red]\(#,##0.00\)"/>
  </numFmts>
  <fonts count="1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华文仿宋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u/>
      <sz val="18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Tahoma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华文仿宋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179" fontId="9" fillId="3" borderId="10" xfId="4" applyNumberFormat="1" applyFont="1" applyFill="1" applyBorder="1" applyAlignment="1">
      <alignment horizontal="left" vertical="center" shrinkToFit="1"/>
    </xf>
    <xf numFmtId="179" fontId="0" fillId="0" borderId="0" xfId="0" applyNumberFormat="1"/>
    <xf numFmtId="179" fontId="3" fillId="0" borderId="1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5" fillId="0" borderId="1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wrapText="1"/>
    </xf>
    <xf numFmtId="179" fontId="5" fillId="0" borderId="3" xfId="6" applyNumberFormat="1" applyFont="1" applyBorder="1" applyAlignment="1">
      <alignment wrapText="1"/>
    </xf>
    <xf numFmtId="179" fontId="5" fillId="2" borderId="2" xfId="6" applyNumberFormat="1" applyFont="1" applyFill="1" applyBorder="1" applyAlignment="1">
      <alignment horizontal="center" wrapText="1"/>
    </xf>
    <xf numFmtId="179" fontId="5" fillId="0" borderId="4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wrapText="1"/>
    </xf>
    <xf numFmtId="179" fontId="6" fillId="0" borderId="5" xfId="6" applyNumberFormat="1" applyFont="1" applyBorder="1" applyAlignment="1">
      <alignment horizontal="center" wrapText="1"/>
    </xf>
    <xf numFmtId="179" fontId="5" fillId="0" borderId="6" xfId="6" applyNumberFormat="1" applyFont="1" applyBorder="1" applyAlignment="1">
      <alignment wrapText="1"/>
    </xf>
    <xf numFmtId="179" fontId="12" fillId="0" borderId="0" xfId="0" applyNumberFormat="1" applyFont="1"/>
    <xf numFmtId="179" fontId="12" fillId="0" borderId="0" xfId="0" applyNumberFormat="1" applyFont="1" applyAlignment="1">
      <alignment horizontal="center"/>
    </xf>
    <xf numFmtId="179" fontId="3" fillId="0" borderId="2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7" fillId="0" borderId="0" xfId="6" applyNumberFormat="1" applyFont="1" applyBorder="1" applyAlignment="1">
      <alignment horizontal="center" vertical="top" wrapText="1"/>
    </xf>
    <xf numFmtId="179" fontId="8" fillId="0" borderId="0" xfId="6" applyNumberFormat="1" applyFont="1" applyBorder="1" applyAlignment="1">
      <alignment horizontal="left" vertical="top" wrapText="1"/>
    </xf>
    <xf numFmtId="179" fontId="4" fillId="0" borderId="0" xfId="6" applyNumberFormat="1" applyFont="1" applyBorder="1" applyAlignment="1">
      <alignment horizontal="left" vertical="top" wrapText="1"/>
    </xf>
    <xf numFmtId="179" fontId="3" fillId="0" borderId="9" xfId="6" applyNumberFormat="1" applyFont="1" applyBorder="1" applyAlignment="1">
      <alignment horizontal="center" vertical="center" wrapText="1"/>
    </xf>
    <xf numFmtId="179" fontId="3" fillId="0" borderId="7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4" fillId="0" borderId="2" xfId="6" applyNumberFormat="1" applyBorder="1" applyAlignment="1">
      <alignment horizontal="center" vertical="center" wrapText="1"/>
    </xf>
    <xf numFmtId="179" fontId="3" fillId="0" borderId="8" xfId="6" applyNumberFormat="1" applyFont="1" applyBorder="1" applyAlignment="1">
      <alignment horizontal="center" vertical="center" wrapText="1"/>
    </xf>
    <xf numFmtId="179" fontId="3" fillId="0" borderId="3" xfId="6" applyNumberFormat="1" applyFont="1" applyBorder="1" applyAlignment="1">
      <alignment horizontal="center" vertical="center" wrapText="1"/>
    </xf>
    <xf numFmtId="179" fontId="7" fillId="0" borderId="0" xfId="1" applyNumberFormat="1" applyFont="1" applyBorder="1" applyAlignment="1">
      <alignment horizontal="center" vertical="top" wrapText="1"/>
    </xf>
    <xf numFmtId="179" fontId="8" fillId="0" borderId="0" xfId="1" applyNumberFormat="1" applyFont="1" applyBorder="1" applyAlignment="1">
      <alignment horizontal="left" vertical="top" wrapText="1"/>
    </xf>
    <xf numFmtId="179" fontId="2" fillId="0" borderId="0" xfId="1" applyNumberFormat="1" applyFont="1" applyBorder="1" applyAlignment="1">
      <alignment horizontal="left" vertical="top" wrapText="1"/>
    </xf>
    <xf numFmtId="179" fontId="3" fillId="0" borderId="9" xfId="1" applyNumberFormat="1" applyFont="1" applyBorder="1" applyAlignment="1">
      <alignment horizontal="center" vertical="center" wrapText="1"/>
    </xf>
    <xf numFmtId="179" fontId="3" fillId="0" borderId="7" xfId="1" applyNumberFormat="1" applyFont="1" applyBorder="1" applyAlignment="1">
      <alignment horizontal="center" vertical="center" wrapText="1"/>
    </xf>
    <xf numFmtId="179" fontId="15" fillId="0" borderId="7" xfId="1" applyNumberFormat="1" applyFont="1" applyBorder="1" applyAlignment="1">
      <alignment horizontal="center" vertical="center" wrapText="1"/>
    </xf>
    <xf numFmtId="179" fontId="3" fillId="0" borderId="8" xfId="1" applyNumberFormat="1" applyFont="1" applyBorder="1" applyAlignment="1">
      <alignment horizontal="center" vertical="center" wrapText="1"/>
    </xf>
    <xf numFmtId="179" fontId="3" fillId="0" borderId="1" xfId="1" applyNumberFormat="1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179" fontId="16" fillId="0" borderId="2" xfId="1" applyNumberFormat="1" applyFont="1" applyBorder="1" applyAlignment="1">
      <alignment horizontal="center" vertical="center" wrapText="1"/>
    </xf>
    <xf numFmtId="179" fontId="3" fillId="0" borderId="3" xfId="1" applyNumberFormat="1" applyFont="1" applyBorder="1" applyAlignment="1">
      <alignment horizontal="center" vertical="center" wrapText="1"/>
    </xf>
    <xf numFmtId="179" fontId="5" fillId="0" borderId="1" xfId="3" applyNumberFormat="1" applyFont="1" applyBorder="1" applyAlignment="1">
      <alignment horizontal="center" vertical="center" wrapText="1"/>
    </xf>
    <xf numFmtId="179" fontId="5" fillId="0" borderId="2" xfId="3" applyNumberFormat="1" applyFont="1" applyBorder="1" applyAlignment="1">
      <alignment horizontal="center" vertical="center" wrapText="1"/>
    </xf>
    <xf numFmtId="179" fontId="5" fillId="0" borderId="2" xfId="3" applyNumberFormat="1" applyFont="1" applyBorder="1" applyAlignment="1">
      <alignment horizontal="left" vertical="center" wrapText="1"/>
    </xf>
    <xf numFmtId="179" fontId="17" fillId="0" borderId="2" xfId="3" applyNumberFormat="1" applyFont="1" applyBorder="1" applyAlignment="1">
      <alignment horizontal="left" vertical="center" wrapText="1"/>
    </xf>
    <xf numFmtId="179" fontId="5" fillId="0" borderId="3" xfId="3" applyNumberFormat="1" applyFont="1" applyBorder="1" applyAlignment="1">
      <alignment horizontal="center" vertical="center" wrapText="1"/>
    </xf>
    <xf numFmtId="179" fontId="5" fillId="0" borderId="2" xfId="3" applyNumberFormat="1" applyFont="1" applyBorder="1" applyAlignment="1">
      <alignment vertical="center" wrapText="1"/>
    </xf>
    <xf numFmtId="179" fontId="11" fillId="0" borderId="2" xfId="1" applyNumberFormat="1" applyFont="1" applyBorder="1" applyAlignment="1">
      <alignment horizontal="center" vertical="center" wrapText="1"/>
    </xf>
    <xf numFmtId="179" fontId="5" fillId="0" borderId="2" xfId="1" applyNumberFormat="1" applyFont="1" applyBorder="1" applyAlignment="1">
      <alignment horizontal="left" vertical="center" wrapText="1"/>
    </xf>
    <xf numFmtId="179" fontId="17" fillId="0" borderId="2" xfId="1" applyNumberFormat="1" applyFont="1" applyBorder="1" applyAlignment="1">
      <alignment horizontal="left" vertical="center" wrapText="1"/>
    </xf>
    <xf numFmtId="179" fontId="11" fillId="0" borderId="2" xfId="1" applyNumberFormat="1" applyFont="1" applyBorder="1" applyAlignment="1">
      <alignment vertical="center" wrapText="1"/>
    </xf>
    <xf numFmtId="179" fontId="5" fillId="0" borderId="3" xfId="1" applyNumberFormat="1" applyFont="1" applyBorder="1" applyAlignment="1">
      <alignment vertical="center" wrapText="1"/>
    </xf>
    <xf numFmtId="179" fontId="5" fillId="0" borderId="2" xfId="1" applyNumberFormat="1" applyFont="1" applyBorder="1" applyAlignment="1">
      <alignment horizontal="center" vertical="center" wrapText="1"/>
    </xf>
    <xf numFmtId="179" fontId="5" fillId="0" borderId="4" xfId="3" applyNumberFormat="1" applyFont="1" applyBorder="1" applyAlignment="1">
      <alignment horizontal="center" vertical="center" wrapText="1"/>
    </xf>
    <xf numFmtId="179" fontId="5" fillId="0" borderId="5" xfId="3" applyNumberFormat="1" applyFont="1" applyBorder="1" applyAlignment="1">
      <alignment horizontal="center" vertical="center" wrapText="1"/>
    </xf>
    <xf numFmtId="179" fontId="11" fillId="0" borderId="5" xfId="1" applyNumberFormat="1" applyFont="1" applyBorder="1" applyAlignment="1">
      <alignment horizontal="center" vertical="center" wrapText="1"/>
    </xf>
    <xf numFmtId="179" fontId="5" fillId="0" borderId="5" xfId="1" applyNumberFormat="1" applyFont="1" applyBorder="1" applyAlignment="1">
      <alignment horizontal="left" vertical="center" wrapText="1"/>
    </xf>
    <xf numFmtId="179" fontId="17" fillId="0" borderId="5" xfId="1" applyNumberFormat="1" applyFont="1" applyBorder="1" applyAlignment="1">
      <alignment horizontal="left" vertical="center" wrapText="1"/>
    </xf>
    <xf numFmtId="179" fontId="11" fillId="0" borderId="5" xfId="1" applyNumberFormat="1" applyFont="1" applyBorder="1" applyAlignment="1">
      <alignment vertical="center" wrapText="1"/>
    </xf>
    <xf numFmtId="179" fontId="16" fillId="0" borderId="0" xfId="1" applyNumberFormat="1" applyFont="1">
      <alignment vertical="center"/>
    </xf>
    <xf numFmtId="179" fontId="2" fillId="0" borderId="0" xfId="1" applyNumberFormat="1">
      <alignment vertical="center"/>
    </xf>
    <xf numFmtId="179" fontId="14" fillId="0" borderId="0" xfId="0" applyNumberFormat="1" applyFont="1"/>
  </cellXfs>
  <cellStyles count="8">
    <cellStyle name="常规" xfId="0" builtinId="0"/>
    <cellStyle name="常规 2" xfId="2"/>
    <cellStyle name="常规 2 2" xfId="4"/>
    <cellStyle name="常规 2 3" xfId="6"/>
    <cellStyle name="常规 3" xfId="1"/>
    <cellStyle name="常规 4" xfId="3"/>
    <cellStyle name="常规 5" xfId="5"/>
    <cellStyle name="超链接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E4" zoomScaleNormal="100" workbookViewId="0">
      <selection activeCell="M21" sqref="M21"/>
    </sheetView>
  </sheetViews>
  <sheetFormatPr defaultRowHeight="14.25" x14ac:dyDescent="0.2"/>
  <cols>
    <col min="1" max="5" width="9" style="2"/>
    <col min="6" max="6" width="19.125" style="2" customWidth="1"/>
    <col min="7" max="7" width="8.75" style="61"/>
    <col min="8" max="8" width="12.25" style="2" customWidth="1"/>
    <col min="9" max="9" width="18" style="2" customWidth="1"/>
    <col min="10" max="10" width="9" style="2"/>
    <col min="11" max="11" width="11.5" style="2" customWidth="1"/>
    <col min="12" max="16384" width="9" style="2"/>
  </cols>
  <sheetData>
    <row r="1" spans="2:11" ht="22.5" x14ac:dyDescent="0.2">
      <c r="B1" s="29" t="s">
        <v>33</v>
      </c>
      <c r="C1" s="29"/>
      <c r="D1" s="29"/>
      <c r="E1" s="29"/>
      <c r="F1" s="29"/>
      <c r="G1" s="29"/>
      <c r="H1" s="29"/>
      <c r="I1" s="29"/>
      <c r="J1" s="29"/>
      <c r="K1" s="29"/>
    </row>
    <row r="2" spans="2:11" ht="15" thickBot="1" x14ac:dyDescent="0.25">
      <c r="B2" s="30" t="s">
        <v>34</v>
      </c>
      <c r="C2" s="31"/>
      <c r="D2" s="31"/>
      <c r="E2" s="31"/>
      <c r="F2" s="31"/>
      <c r="G2" s="31"/>
      <c r="H2" s="31"/>
      <c r="I2" s="31"/>
      <c r="J2" s="31"/>
      <c r="K2" s="31"/>
    </row>
    <row r="3" spans="2:11" ht="16.5" x14ac:dyDescent="0.2">
      <c r="B3" s="32" t="s">
        <v>103</v>
      </c>
      <c r="C3" s="33"/>
      <c r="D3" s="33" t="s">
        <v>0</v>
      </c>
      <c r="E3" s="33"/>
      <c r="F3" s="33" t="s">
        <v>1</v>
      </c>
      <c r="G3" s="34" t="s">
        <v>2</v>
      </c>
      <c r="H3" s="33" t="s">
        <v>3</v>
      </c>
      <c r="I3" s="33" t="s">
        <v>4</v>
      </c>
      <c r="J3" s="33" t="s">
        <v>5</v>
      </c>
      <c r="K3" s="35" t="s">
        <v>6</v>
      </c>
    </row>
    <row r="4" spans="2:11" ht="16.5" x14ac:dyDescent="0.2">
      <c r="B4" s="36" t="s">
        <v>7</v>
      </c>
      <c r="C4" s="37" t="s">
        <v>8</v>
      </c>
      <c r="D4" s="37" t="s">
        <v>9</v>
      </c>
      <c r="E4" s="37" t="s">
        <v>10</v>
      </c>
      <c r="F4" s="38"/>
      <c r="G4" s="39"/>
      <c r="H4" s="38"/>
      <c r="I4" s="38"/>
      <c r="J4" s="38"/>
      <c r="K4" s="40"/>
    </row>
    <row r="5" spans="2:11" x14ac:dyDescent="0.2">
      <c r="B5" s="41"/>
      <c r="C5" s="42"/>
      <c r="D5" s="42"/>
      <c r="E5" s="42"/>
      <c r="F5" s="43" t="s">
        <v>151</v>
      </c>
      <c r="G5" s="44"/>
      <c r="H5" s="45">
        <v>51875</v>
      </c>
      <c r="I5" s="46"/>
      <c r="J5" s="42"/>
      <c r="K5" s="45">
        <v>51875</v>
      </c>
    </row>
    <row r="6" spans="2:11" x14ac:dyDescent="0.2">
      <c r="B6" s="41"/>
      <c r="C6" s="42"/>
      <c r="D6" s="42"/>
      <c r="E6" s="47"/>
      <c r="F6" s="48" t="s">
        <v>150</v>
      </c>
      <c r="G6" s="49" t="s">
        <v>13</v>
      </c>
      <c r="H6" s="50">
        <v>500000</v>
      </c>
      <c r="I6" s="50"/>
      <c r="J6" s="47" t="s">
        <v>11</v>
      </c>
      <c r="K6" s="51">
        <f>K5+H6</f>
        <v>551875</v>
      </c>
    </row>
    <row r="7" spans="2:11" x14ac:dyDescent="0.2">
      <c r="B7" s="41"/>
      <c r="C7" s="42"/>
      <c r="D7" s="42"/>
      <c r="E7" s="47"/>
      <c r="F7" s="48" t="s">
        <v>153</v>
      </c>
      <c r="G7" s="49" t="s">
        <v>13</v>
      </c>
      <c r="H7" s="50"/>
      <c r="I7" s="50">
        <v>200000</v>
      </c>
      <c r="J7" s="52" t="s">
        <v>154</v>
      </c>
      <c r="K7" s="51">
        <f>K6-I7</f>
        <v>351875</v>
      </c>
    </row>
    <row r="8" spans="2:11" x14ac:dyDescent="0.2">
      <c r="B8" s="41"/>
      <c r="C8" s="42"/>
      <c r="D8" s="42"/>
      <c r="E8" s="47"/>
      <c r="F8" s="48" t="s">
        <v>152</v>
      </c>
      <c r="G8" s="49" t="s">
        <v>136</v>
      </c>
      <c r="H8" s="50"/>
      <c r="I8" s="50">
        <v>7500</v>
      </c>
      <c r="J8" s="52" t="s">
        <v>154</v>
      </c>
      <c r="K8" s="51">
        <f>K7-I8</f>
        <v>344375</v>
      </c>
    </row>
    <row r="9" spans="2:11" ht="38.450000000000003" customHeight="1" x14ac:dyDescent="0.2">
      <c r="B9" s="41"/>
      <c r="C9" s="42"/>
      <c r="D9" s="42"/>
      <c r="E9" s="47"/>
      <c r="F9" s="48" t="s">
        <v>109</v>
      </c>
      <c r="G9" s="49" t="s">
        <v>54</v>
      </c>
      <c r="H9" s="50"/>
      <c r="I9" s="50">
        <v>120000</v>
      </c>
      <c r="J9" s="47" t="s">
        <v>15</v>
      </c>
      <c r="K9" s="51">
        <f>K8-I9</f>
        <v>224375</v>
      </c>
    </row>
    <row r="10" spans="2:11" x14ac:dyDescent="0.2">
      <c r="B10" s="41"/>
      <c r="C10" s="42"/>
      <c r="D10" s="42"/>
      <c r="E10" s="47"/>
      <c r="F10" s="48" t="s">
        <v>55</v>
      </c>
      <c r="G10" s="49" t="s">
        <v>56</v>
      </c>
      <c r="H10" s="50"/>
      <c r="I10" s="50">
        <v>10000</v>
      </c>
      <c r="J10" s="47" t="s">
        <v>15</v>
      </c>
      <c r="K10" s="51">
        <f>K9-I10</f>
        <v>214375</v>
      </c>
    </row>
    <row r="11" spans="2:11" x14ac:dyDescent="0.2">
      <c r="B11" s="41"/>
      <c r="C11" s="42"/>
      <c r="D11" s="42"/>
      <c r="E11" s="47"/>
      <c r="F11" s="48" t="s">
        <v>156</v>
      </c>
      <c r="G11" s="49" t="s">
        <v>155</v>
      </c>
      <c r="H11" s="50"/>
      <c r="I11" s="50">
        <v>20000</v>
      </c>
      <c r="J11" s="47" t="s">
        <v>15</v>
      </c>
      <c r="K11" s="51">
        <f>K10-I11</f>
        <v>194375</v>
      </c>
    </row>
    <row r="12" spans="2:11" x14ac:dyDescent="0.2">
      <c r="B12" s="41"/>
      <c r="C12" s="42"/>
      <c r="D12" s="42"/>
      <c r="E12" s="47"/>
      <c r="F12" s="48"/>
      <c r="G12" s="49"/>
      <c r="H12" s="50"/>
      <c r="I12" s="50"/>
      <c r="J12" s="47"/>
      <c r="K12" s="51"/>
    </row>
    <row r="13" spans="2:11" x14ac:dyDescent="0.2">
      <c r="B13" s="41"/>
      <c r="C13" s="42"/>
      <c r="D13" s="42"/>
      <c r="E13" s="47"/>
      <c r="F13" s="48" t="s">
        <v>110</v>
      </c>
      <c r="G13" s="49" t="s">
        <v>112</v>
      </c>
      <c r="H13" s="50"/>
      <c r="I13" s="50">
        <v>70000</v>
      </c>
      <c r="J13" s="47" t="s">
        <v>15</v>
      </c>
      <c r="K13" s="51">
        <f>K11-I13</f>
        <v>124375</v>
      </c>
    </row>
    <row r="14" spans="2:11" x14ac:dyDescent="0.2">
      <c r="B14" s="41" t="e">
        <f>B4-B5-B7-B8-B9</f>
        <v>#VALUE!</v>
      </c>
      <c r="C14" s="42"/>
      <c r="D14" s="42"/>
      <c r="E14" s="47"/>
      <c r="F14" s="48" t="s">
        <v>113</v>
      </c>
      <c r="G14" s="49" t="s">
        <v>53</v>
      </c>
      <c r="H14" s="50"/>
      <c r="I14" s="50">
        <v>70000</v>
      </c>
      <c r="J14" s="47" t="s">
        <v>15</v>
      </c>
      <c r="K14" s="51">
        <f>K13-I14</f>
        <v>54375</v>
      </c>
    </row>
    <row r="15" spans="2:11" x14ac:dyDescent="0.2">
      <c r="B15" s="41"/>
      <c r="C15" s="42"/>
      <c r="D15" s="42"/>
      <c r="E15" s="47"/>
      <c r="F15" s="48" t="s">
        <v>111</v>
      </c>
      <c r="G15" s="49" t="s">
        <v>56</v>
      </c>
      <c r="H15" s="50"/>
      <c r="I15" s="50">
        <v>10000</v>
      </c>
      <c r="J15" s="47" t="s">
        <v>15</v>
      </c>
      <c r="K15" s="51">
        <f>K14-I15</f>
        <v>44375</v>
      </c>
    </row>
    <row r="16" spans="2:11" x14ac:dyDescent="0.2">
      <c r="B16" s="41"/>
      <c r="C16" s="42"/>
      <c r="D16" s="42"/>
      <c r="E16" s="47"/>
      <c r="F16" s="48"/>
      <c r="G16" s="49"/>
      <c r="H16" s="50"/>
      <c r="I16" s="50"/>
      <c r="J16" s="47"/>
      <c r="K16" s="51"/>
    </row>
    <row r="17" spans="2:11" ht="15" customHeight="1" x14ac:dyDescent="0.2">
      <c r="B17" s="41"/>
      <c r="C17" s="42"/>
      <c r="D17" s="42"/>
      <c r="E17" s="47"/>
      <c r="F17" s="48" t="s">
        <v>58</v>
      </c>
      <c r="G17" s="49" t="s">
        <v>57</v>
      </c>
      <c r="H17" s="50"/>
      <c r="I17" s="50">
        <v>10000</v>
      </c>
      <c r="J17" s="47" t="s">
        <v>15</v>
      </c>
      <c r="K17" s="51">
        <f>K15-I17</f>
        <v>34375</v>
      </c>
    </row>
    <row r="18" spans="2:11" ht="15" customHeight="1" x14ac:dyDescent="0.2">
      <c r="B18" s="41"/>
      <c r="C18" s="42"/>
      <c r="D18" s="42"/>
      <c r="E18" s="47"/>
      <c r="F18" s="48" t="s">
        <v>157</v>
      </c>
      <c r="G18" s="49" t="s">
        <v>52</v>
      </c>
      <c r="H18" s="50"/>
      <c r="I18" s="50">
        <v>20000</v>
      </c>
      <c r="J18" s="47" t="s">
        <v>15</v>
      </c>
      <c r="K18" s="51">
        <f>K17-I18</f>
        <v>14375</v>
      </c>
    </row>
    <row r="19" spans="2:11" ht="15" customHeight="1" x14ac:dyDescent="0.2">
      <c r="B19" s="41"/>
      <c r="C19" s="42"/>
      <c r="D19" s="42"/>
      <c r="E19" s="47"/>
      <c r="F19" s="48"/>
      <c r="G19" s="49"/>
      <c r="H19" s="50"/>
      <c r="I19" s="50"/>
      <c r="J19" s="47"/>
      <c r="K19" s="51"/>
    </row>
    <row r="20" spans="2:11" ht="15" customHeight="1" x14ac:dyDescent="0.2">
      <c r="B20" s="41"/>
      <c r="C20" s="42"/>
      <c r="D20" s="42"/>
      <c r="E20" s="47"/>
      <c r="F20" s="48" t="s">
        <v>159</v>
      </c>
      <c r="G20" s="49" t="s">
        <v>160</v>
      </c>
      <c r="H20" s="50">
        <v>240000</v>
      </c>
      <c r="I20" s="50"/>
      <c r="J20" s="52" t="s">
        <v>161</v>
      </c>
      <c r="K20" s="51">
        <f>K18+H20</f>
        <v>254375</v>
      </c>
    </row>
    <row r="21" spans="2:11" ht="15" customHeight="1" x14ac:dyDescent="0.2">
      <c r="B21" s="41"/>
      <c r="C21" s="42"/>
      <c r="D21" s="42"/>
      <c r="E21" s="47"/>
      <c r="F21" s="48" t="s">
        <v>158</v>
      </c>
      <c r="G21" s="49" t="s">
        <v>52</v>
      </c>
      <c r="H21" s="50"/>
      <c r="I21" s="50">
        <v>20000</v>
      </c>
      <c r="J21" s="47" t="s">
        <v>15</v>
      </c>
      <c r="K21" s="51">
        <f>K20-I21</f>
        <v>234375</v>
      </c>
    </row>
    <row r="22" spans="2:11" x14ac:dyDescent="0.2">
      <c r="B22" s="41"/>
      <c r="C22" s="42"/>
      <c r="D22" s="42"/>
      <c r="E22" s="47"/>
      <c r="F22" s="48" t="s">
        <v>59</v>
      </c>
      <c r="G22" s="49" t="s">
        <v>60</v>
      </c>
      <c r="H22" s="50"/>
      <c r="I22" s="50">
        <v>10000</v>
      </c>
      <c r="J22" s="47" t="s">
        <v>15</v>
      </c>
      <c r="K22" s="51">
        <f t="shared" ref="K22:K24" si="0">K21-I22</f>
        <v>224375</v>
      </c>
    </row>
    <row r="23" spans="2:11" x14ac:dyDescent="0.2">
      <c r="B23" s="41"/>
      <c r="C23" s="42"/>
      <c r="D23" s="42"/>
      <c r="E23" s="47"/>
      <c r="F23" s="48" t="s">
        <v>61</v>
      </c>
      <c r="G23" s="49" t="s">
        <v>14</v>
      </c>
      <c r="H23" s="50"/>
      <c r="I23" s="50">
        <v>30000</v>
      </c>
      <c r="J23" s="47" t="s">
        <v>15</v>
      </c>
      <c r="K23" s="51">
        <f t="shared" si="0"/>
        <v>194375</v>
      </c>
    </row>
    <row r="24" spans="2:11" ht="18.75" customHeight="1" thickBot="1" x14ac:dyDescent="0.25">
      <c r="B24" s="53"/>
      <c r="C24" s="54"/>
      <c r="D24" s="54"/>
      <c r="E24" s="55"/>
      <c r="F24" s="56" t="s">
        <v>123</v>
      </c>
      <c r="G24" s="57" t="s">
        <v>124</v>
      </c>
      <c r="H24" s="58"/>
      <c r="I24" s="58">
        <v>18750</v>
      </c>
      <c r="J24" s="47" t="s">
        <v>15</v>
      </c>
      <c r="K24" s="51">
        <f t="shared" si="0"/>
        <v>175625</v>
      </c>
    </row>
    <row r="26" spans="2:11" x14ac:dyDescent="0.2">
      <c r="G26" s="59" t="s">
        <v>16</v>
      </c>
      <c r="H26" s="60">
        <f>SUM(H5:H24)</f>
        <v>791875</v>
      </c>
      <c r="I26" s="60">
        <f>SUM(I5:I24)</f>
        <v>616250</v>
      </c>
      <c r="K26" s="51">
        <f>H26-I26</f>
        <v>175625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B3" workbookViewId="0">
      <selection activeCell="L17" sqref="L17"/>
    </sheetView>
  </sheetViews>
  <sheetFormatPr defaultRowHeight="14.25" x14ac:dyDescent="0.2"/>
  <cols>
    <col min="1" max="6" width="9" style="2"/>
    <col min="7" max="7" width="10.875" style="2" customWidth="1"/>
    <col min="8" max="8" width="9" style="2"/>
    <col min="9" max="10" width="11.625" style="2" bestFit="1" customWidth="1"/>
    <col min="11" max="11" width="9" style="2"/>
    <col min="12" max="12" width="11.5" style="2" customWidth="1"/>
    <col min="13" max="16384" width="9" style="2"/>
  </cols>
  <sheetData>
    <row r="1" spans="2:12" ht="22.5" x14ac:dyDescent="0.2">
      <c r="B1" s="1"/>
      <c r="C1" s="20" t="s">
        <v>17</v>
      </c>
      <c r="D1" s="20"/>
      <c r="E1" s="20"/>
      <c r="F1" s="20"/>
      <c r="G1" s="20"/>
      <c r="H1" s="20"/>
      <c r="I1" s="20"/>
      <c r="J1" s="20"/>
      <c r="K1" s="20"/>
      <c r="L1" s="20"/>
    </row>
    <row r="2" spans="2:12" ht="15" thickBot="1" x14ac:dyDescent="0.25">
      <c r="C2" s="21" t="s">
        <v>46</v>
      </c>
      <c r="D2" s="22"/>
      <c r="E2" s="22"/>
      <c r="F2" s="22"/>
      <c r="G2" s="22"/>
      <c r="H2" s="22"/>
      <c r="I2" s="22"/>
      <c r="J2" s="22"/>
      <c r="K2" s="22"/>
      <c r="L2" s="22"/>
    </row>
    <row r="3" spans="2:12" ht="16.5" x14ac:dyDescent="0.2">
      <c r="C3" s="23" t="s">
        <v>103</v>
      </c>
      <c r="D3" s="24"/>
      <c r="E3" s="24" t="s">
        <v>0</v>
      </c>
      <c r="F3" s="24"/>
      <c r="G3" s="24" t="s">
        <v>1</v>
      </c>
      <c r="H3" s="24" t="s">
        <v>2</v>
      </c>
      <c r="I3" s="24" t="s">
        <v>3</v>
      </c>
      <c r="J3" s="24" t="s">
        <v>4</v>
      </c>
      <c r="K3" s="24" t="s">
        <v>5</v>
      </c>
      <c r="L3" s="27" t="s">
        <v>6</v>
      </c>
    </row>
    <row r="4" spans="2:12" ht="16.5" x14ac:dyDescent="0.2">
      <c r="C4" s="3" t="s">
        <v>7</v>
      </c>
      <c r="D4" s="4" t="s">
        <v>8</v>
      </c>
      <c r="E4" s="4" t="s">
        <v>9</v>
      </c>
      <c r="F4" s="4" t="s">
        <v>10</v>
      </c>
      <c r="G4" s="25"/>
      <c r="H4" s="26"/>
      <c r="I4" s="25"/>
      <c r="J4" s="25"/>
      <c r="K4" s="25"/>
      <c r="L4" s="28"/>
    </row>
    <row r="5" spans="2:12" x14ac:dyDescent="0.2">
      <c r="C5" s="6"/>
      <c r="D5" s="7"/>
      <c r="E5" s="7"/>
      <c r="F5" s="7"/>
      <c r="G5" s="7" t="s">
        <v>73</v>
      </c>
      <c r="H5" s="7" t="s">
        <v>24</v>
      </c>
      <c r="I5" s="8">
        <v>70000</v>
      </c>
      <c r="J5" s="8"/>
      <c r="K5" s="7" t="s">
        <v>12</v>
      </c>
      <c r="L5" s="9">
        <f>I5</f>
        <v>70000</v>
      </c>
    </row>
    <row r="6" spans="2:12" x14ac:dyDescent="0.2">
      <c r="C6" s="6"/>
      <c r="D6" s="7"/>
      <c r="E6" s="7"/>
      <c r="F6" s="10"/>
      <c r="G6" s="7" t="s">
        <v>78</v>
      </c>
      <c r="H6" s="10" t="s">
        <v>79</v>
      </c>
      <c r="I6" s="8">
        <v>120000</v>
      </c>
      <c r="J6" s="8"/>
      <c r="K6" s="7" t="s">
        <v>12</v>
      </c>
      <c r="L6" s="9">
        <f>L5+I6-J6</f>
        <v>190000</v>
      </c>
    </row>
    <row r="7" spans="2:12" ht="24.75" x14ac:dyDescent="0.2">
      <c r="C7" s="6"/>
      <c r="D7" s="7"/>
      <c r="E7" s="7"/>
      <c r="F7" s="10"/>
      <c r="G7" s="10" t="s">
        <v>122</v>
      </c>
      <c r="H7" s="10" t="s">
        <v>122</v>
      </c>
      <c r="I7" s="8"/>
      <c r="J7" s="8">
        <v>190000</v>
      </c>
      <c r="K7" s="7" t="s">
        <v>62</v>
      </c>
      <c r="L7" s="9">
        <f>L6-J7</f>
        <v>0</v>
      </c>
    </row>
    <row r="8" spans="2:12" x14ac:dyDescent="0.2">
      <c r="C8" s="6"/>
      <c r="D8" s="7"/>
      <c r="E8" s="7"/>
      <c r="F8" s="10"/>
      <c r="G8" s="10"/>
      <c r="H8" s="10"/>
      <c r="I8" s="8"/>
      <c r="J8" s="8"/>
      <c r="K8" s="7"/>
      <c r="L8" s="9"/>
    </row>
    <row r="9" spans="2:12" x14ac:dyDescent="0.2">
      <c r="C9" s="6"/>
      <c r="D9" s="7"/>
      <c r="E9" s="7"/>
      <c r="F9" s="10"/>
      <c r="G9" s="10"/>
      <c r="H9" s="10"/>
      <c r="I9" s="8"/>
      <c r="J9" s="8"/>
      <c r="K9" s="7"/>
      <c r="L9" s="9"/>
    </row>
    <row r="10" spans="2:12" x14ac:dyDescent="0.2">
      <c r="C10" s="6"/>
      <c r="D10" s="7"/>
      <c r="E10" s="7"/>
      <c r="F10" s="10"/>
      <c r="G10" s="10"/>
      <c r="H10" s="10"/>
      <c r="I10" s="8"/>
      <c r="J10" s="8"/>
      <c r="K10" s="7"/>
      <c r="L10" s="9"/>
    </row>
    <row r="11" spans="2:12" x14ac:dyDescent="0.2">
      <c r="C11" s="6"/>
      <c r="D11" s="7"/>
      <c r="E11" s="7"/>
      <c r="F11" s="10"/>
      <c r="G11" s="10"/>
      <c r="H11" s="10"/>
      <c r="I11" s="8"/>
      <c r="J11" s="8"/>
      <c r="K11" s="7"/>
      <c r="L11" s="9"/>
    </row>
    <row r="12" spans="2:12" x14ac:dyDescent="0.2">
      <c r="C12" s="6"/>
      <c r="D12" s="7"/>
      <c r="E12" s="7"/>
      <c r="F12" s="10"/>
      <c r="G12" s="10"/>
      <c r="H12" s="10"/>
      <c r="I12" s="8"/>
      <c r="J12" s="8"/>
      <c r="K12" s="7"/>
      <c r="L12" s="9"/>
    </row>
    <row r="13" spans="2:12" x14ac:dyDescent="0.2">
      <c r="C13" s="6"/>
      <c r="D13" s="7"/>
      <c r="E13" s="7"/>
      <c r="F13" s="10"/>
      <c r="G13" s="10"/>
      <c r="H13" s="10"/>
      <c r="I13" s="8"/>
      <c r="J13" s="8"/>
      <c r="K13" s="7"/>
      <c r="L13" s="9"/>
    </row>
    <row r="14" spans="2:12" x14ac:dyDescent="0.2">
      <c r="C14" s="6"/>
      <c r="D14" s="7"/>
      <c r="E14" s="7"/>
      <c r="F14" s="10"/>
      <c r="G14" s="10"/>
      <c r="H14" s="10"/>
      <c r="I14" s="8"/>
      <c r="J14" s="8"/>
      <c r="K14" s="7"/>
      <c r="L14" s="9"/>
    </row>
    <row r="15" spans="2:12" x14ac:dyDescent="0.2">
      <c r="C15" s="6"/>
      <c r="D15" s="7"/>
      <c r="E15" s="7"/>
      <c r="F15" s="10"/>
      <c r="G15" s="10"/>
      <c r="H15" s="10"/>
      <c r="I15" s="8"/>
      <c r="J15" s="8"/>
      <c r="K15" s="7"/>
      <c r="L15" s="9"/>
    </row>
    <row r="16" spans="2:12" x14ac:dyDescent="0.2">
      <c r="C16" s="6"/>
      <c r="D16" s="7"/>
      <c r="E16" s="7"/>
      <c r="F16" s="10"/>
      <c r="G16" s="10"/>
      <c r="H16" s="10"/>
      <c r="I16" s="8"/>
      <c r="J16" s="8"/>
      <c r="K16" s="7"/>
      <c r="L16" s="9"/>
    </row>
    <row r="17" spans="3:12" x14ac:dyDescent="0.2">
      <c r="C17" s="6"/>
      <c r="D17" s="7"/>
      <c r="E17" s="7"/>
      <c r="F17" s="10"/>
      <c r="G17" s="10"/>
      <c r="H17" s="10"/>
      <c r="I17" s="8"/>
      <c r="J17" s="8"/>
      <c r="K17" s="7"/>
      <c r="L17" s="9"/>
    </row>
    <row r="18" spans="3:12" x14ac:dyDescent="0.2">
      <c r="C18" s="6"/>
      <c r="D18" s="7"/>
      <c r="E18" s="7"/>
      <c r="F18" s="10"/>
      <c r="G18" s="10"/>
      <c r="H18" s="10"/>
      <c r="I18" s="8"/>
      <c r="J18" s="8"/>
      <c r="K18" s="7"/>
      <c r="L18" s="9"/>
    </row>
    <row r="19" spans="3:12" x14ac:dyDescent="0.2">
      <c r="C19" s="6"/>
      <c r="D19" s="7"/>
      <c r="E19" s="7"/>
      <c r="F19" s="10"/>
      <c r="G19" s="10"/>
      <c r="H19" s="10"/>
      <c r="I19" s="8"/>
      <c r="J19" s="8"/>
      <c r="K19" s="7"/>
      <c r="L19" s="9"/>
    </row>
    <row r="20" spans="3:12" x14ac:dyDescent="0.2">
      <c r="C20" s="6"/>
      <c r="D20" s="7"/>
      <c r="E20" s="7"/>
      <c r="F20" s="10"/>
      <c r="G20" s="10"/>
      <c r="H20" s="10"/>
      <c r="I20" s="8"/>
      <c r="J20" s="8"/>
      <c r="K20" s="7"/>
      <c r="L20" s="9"/>
    </row>
    <row r="21" spans="3:12" x14ac:dyDescent="0.2">
      <c r="C21" s="6"/>
      <c r="D21" s="7"/>
      <c r="E21" s="7"/>
      <c r="F21" s="10"/>
      <c r="G21" s="10"/>
      <c r="H21" s="10"/>
      <c r="I21" s="8"/>
      <c r="J21" s="8"/>
      <c r="K21" s="7"/>
      <c r="L21" s="9"/>
    </row>
    <row r="22" spans="3:12" x14ac:dyDescent="0.2">
      <c r="C22" s="6"/>
      <c r="D22" s="7"/>
      <c r="E22" s="7"/>
      <c r="F22" s="10"/>
      <c r="G22" s="10"/>
      <c r="H22" s="10"/>
      <c r="I22" s="8"/>
      <c r="J22" s="8"/>
      <c r="K22" s="7"/>
      <c r="L22" s="9"/>
    </row>
    <row r="23" spans="3:12" x14ac:dyDescent="0.2">
      <c r="C23" s="6"/>
      <c r="D23" s="7"/>
      <c r="E23" s="7"/>
      <c r="F23" s="10"/>
      <c r="G23" s="10"/>
      <c r="H23" s="10"/>
      <c r="I23" s="8"/>
      <c r="J23" s="8"/>
      <c r="K23" s="7"/>
      <c r="L23" s="9"/>
    </row>
    <row r="24" spans="3:12" x14ac:dyDescent="0.2">
      <c r="C24" s="6"/>
      <c r="D24" s="7"/>
      <c r="E24" s="7"/>
      <c r="F24" s="10"/>
      <c r="G24" s="10"/>
      <c r="H24" s="10"/>
      <c r="I24" s="8"/>
      <c r="J24" s="8"/>
      <c r="K24" s="7"/>
      <c r="L24" s="9"/>
    </row>
    <row r="25" spans="3:12" ht="15" thickBot="1" x14ac:dyDescent="0.25">
      <c r="C25" s="11"/>
      <c r="D25" s="12"/>
      <c r="E25" s="13"/>
      <c r="F25" s="13"/>
      <c r="G25" s="14"/>
      <c r="H25" s="14"/>
      <c r="I25" s="13"/>
      <c r="J25" s="13"/>
      <c r="K25" s="12"/>
      <c r="L25" s="15"/>
    </row>
    <row r="26" spans="3:12" x14ac:dyDescent="0.2">
      <c r="H26" s="16" t="s">
        <v>40</v>
      </c>
      <c r="I26" s="2">
        <f>SUM(I5:I25)</f>
        <v>190000</v>
      </c>
      <c r="J26" s="2">
        <f>SUM(J5:J25)</f>
        <v>190000</v>
      </c>
      <c r="L26" s="2">
        <v>0</v>
      </c>
    </row>
  </sheetData>
  <mergeCells count="10">
    <mergeCell ref="C1:L1"/>
    <mergeCell ref="C2:L2"/>
    <mergeCell ref="C3:D3"/>
    <mergeCell ref="E3:F3"/>
    <mergeCell ref="G3:G4"/>
    <mergeCell ref="H3:H4"/>
    <mergeCell ref="I3:I4"/>
    <mergeCell ref="J3:J4"/>
    <mergeCell ref="K3:K4"/>
    <mergeCell ref="L3:L4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I7" sqref="I7"/>
    </sheetView>
  </sheetViews>
  <sheetFormatPr defaultRowHeight="14.25" x14ac:dyDescent="0.2"/>
  <cols>
    <col min="1" max="5" width="9" style="2"/>
    <col min="6" max="6" width="12.625" style="2" customWidth="1"/>
    <col min="7" max="7" width="9" style="2"/>
    <col min="8" max="9" width="10.5" style="2" bestFit="1" customWidth="1"/>
    <col min="10" max="10" width="9" style="2"/>
    <col min="11" max="11" width="10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90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4" t="s">
        <v>8</v>
      </c>
      <c r="D4" s="4" t="s">
        <v>9</v>
      </c>
      <c r="E4" s="4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7" t="s">
        <v>91</v>
      </c>
      <c r="G5" s="7" t="s">
        <v>92</v>
      </c>
      <c r="H5" s="8">
        <v>18750</v>
      </c>
      <c r="I5" s="8"/>
      <c r="J5" s="7" t="s">
        <v>12</v>
      </c>
      <c r="K5" s="9">
        <f>H5</f>
        <v>18750</v>
      </c>
    </row>
    <row r="6" spans="2:11" x14ac:dyDescent="0.2">
      <c r="B6" s="6"/>
      <c r="C6" s="7"/>
      <c r="D6" s="7"/>
      <c r="E6" s="10"/>
      <c r="F6" s="10" t="s">
        <v>93</v>
      </c>
      <c r="G6" s="10" t="s">
        <v>26</v>
      </c>
      <c r="H6" s="8"/>
      <c r="I6" s="8">
        <f>H5</f>
        <v>18750</v>
      </c>
      <c r="J6" s="7" t="s">
        <v>19</v>
      </c>
      <c r="K6" s="9">
        <f>K5-I6</f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42</v>
      </c>
      <c r="H26" s="2">
        <f>SUM(H5:H25)</f>
        <v>18750</v>
      </c>
      <c r="I26" s="2">
        <f>SUM(I6:I25)</f>
        <v>18750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opLeftCell="A4" workbookViewId="0">
      <selection activeCell="H21" sqref="H21"/>
    </sheetView>
  </sheetViews>
  <sheetFormatPr defaultRowHeight="14.25" x14ac:dyDescent="0.2"/>
  <cols>
    <col min="1" max="5" width="9" style="2"/>
    <col min="6" max="6" width="13.125" style="2" customWidth="1"/>
    <col min="7" max="7" width="9" style="2"/>
    <col min="8" max="9" width="10.5" style="2" bestFit="1" customWidth="1"/>
    <col min="10" max="10" width="9" style="2"/>
    <col min="11" max="11" width="10.25" style="2" bestFit="1" customWidth="1"/>
    <col min="12" max="16384" width="9" style="2"/>
  </cols>
  <sheetData>
    <row r="3" spans="2:11" ht="22.5" x14ac:dyDescent="0.2">
      <c r="B3" s="20" t="s">
        <v>28</v>
      </c>
      <c r="C3" s="20"/>
      <c r="D3" s="20"/>
      <c r="E3" s="20"/>
      <c r="F3" s="20"/>
      <c r="G3" s="20"/>
      <c r="H3" s="20"/>
      <c r="I3" s="20"/>
      <c r="J3" s="20"/>
      <c r="K3" s="20"/>
    </row>
    <row r="4" spans="2:11" ht="15" thickBot="1" x14ac:dyDescent="0.25">
      <c r="B4" s="21" t="s">
        <v>48</v>
      </c>
      <c r="C4" s="22"/>
      <c r="D4" s="22"/>
      <c r="E4" s="22"/>
      <c r="F4" s="22"/>
      <c r="G4" s="22"/>
      <c r="H4" s="22"/>
      <c r="I4" s="22"/>
      <c r="J4" s="22"/>
      <c r="K4" s="22"/>
    </row>
    <row r="5" spans="2:11" ht="16.5" x14ac:dyDescent="0.2">
      <c r="B5" s="23" t="s">
        <v>103</v>
      </c>
      <c r="C5" s="24"/>
      <c r="D5" s="24" t="s">
        <v>0</v>
      </c>
      <c r="E5" s="24"/>
      <c r="F5" s="24" t="s">
        <v>1</v>
      </c>
      <c r="G5" s="24" t="s">
        <v>2</v>
      </c>
      <c r="H5" s="24" t="s">
        <v>3</v>
      </c>
      <c r="I5" s="24" t="s">
        <v>4</v>
      </c>
      <c r="J5" s="24" t="s">
        <v>5</v>
      </c>
      <c r="K5" s="27" t="s">
        <v>6</v>
      </c>
    </row>
    <row r="6" spans="2:11" ht="16.5" x14ac:dyDescent="0.2">
      <c r="B6" s="3" t="s">
        <v>7</v>
      </c>
      <c r="C6" s="19" t="s">
        <v>8</v>
      </c>
      <c r="D6" s="19" t="s">
        <v>9</v>
      </c>
      <c r="E6" s="19" t="s">
        <v>10</v>
      </c>
      <c r="F6" s="25"/>
      <c r="G6" s="26"/>
      <c r="H6" s="25"/>
      <c r="I6" s="25"/>
      <c r="J6" s="25"/>
      <c r="K6" s="28"/>
    </row>
    <row r="7" spans="2:11" x14ac:dyDescent="0.2">
      <c r="B7" s="6"/>
      <c r="C7" s="7"/>
      <c r="D7" s="7"/>
      <c r="E7" s="7"/>
      <c r="F7" s="7" t="s">
        <v>91</v>
      </c>
      <c r="G7" s="7" t="s">
        <v>27</v>
      </c>
      <c r="H7" s="8"/>
      <c r="I7" s="8">
        <v>18750</v>
      </c>
      <c r="J7" s="7" t="s">
        <v>19</v>
      </c>
      <c r="K7" s="9">
        <f>I7</f>
        <v>18750</v>
      </c>
    </row>
    <row r="8" spans="2:11" x14ac:dyDescent="0.2">
      <c r="B8" s="6"/>
      <c r="C8" s="7"/>
      <c r="D8" s="7"/>
      <c r="E8" s="10"/>
      <c r="F8" s="10" t="s">
        <v>95</v>
      </c>
      <c r="G8" s="10" t="s">
        <v>18</v>
      </c>
      <c r="H8" s="8">
        <f>I7</f>
        <v>18750</v>
      </c>
      <c r="I8" s="8"/>
      <c r="J8" s="7" t="s">
        <v>12</v>
      </c>
      <c r="K8" s="9">
        <v>0</v>
      </c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x14ac:dyDescent="0.2">
      <c r="B25" s="6"/>
      <c r="C25" s="7"/>
      <c r="D25" s="7"/>
      <c r="E25" s="10"/>
      <c r="F25" s="10"/>
      <c r="G25" s="10"/>
      <c r="H25" s="8"/>
      <c r="I25" s="8"/>
      <c r="J25" s="7"/>
      <c r="K25" s="9"/>
    </row>
    <row r="26" spans="2:11" x14ac:dyDescent="0.2">
      <c r="B26" s="6"/>
      <c r="C26" s="7"/>
      <c r="D26" s="7"/>
      <c r="E26" s="10"/>
      <c r="F26" s="10"/>
      <c r="G26" s="10"/>
      <c r="H26" s="8"/>
      <c r="I26" s="8"/>
      <c r="J26" s="7"/>
      <c r="K26" s="9"/>
    </row>
    <row r="27" spans="2:11" ht="15" thickBot="1" x14ac:dyDescent="0.25">
      <c r="B27" s="11"/>
      <c r="C27" s="12"/>
      <c r="D27" s="13"/>
      <c r="E27" s="13"/>
      <c r="F27" s="14"/>
      <c r="G27" s="14"/>
      <c r="H27" s="13"/>
      <c r="I27" s="13"/>
      <c r="J27" s="12"/>
      <c r="K27" s="15"/>
    </row>
    <row r="28" spans="2:11" x14ac:dyDescent="0.2">
      <c r="G28" s="16" t="s">
        <v>40</v>
      </c>
      <c r="H28" s="2">
        <f>SUM(H7:H12)</f>
        <v>18750</v>
      </c>
      <c r="I28" s="2">
        <f>SUM(I7:I27)</f>
        <v>18750</v>
      </c>
      <c r="K28" s="2">
        <v>0</v>
      </c>
    </row>
  </sheetData>
  <mergeCells count="10">
    <mergeCell ref="B3:K3"/>
    <mergeCell ref="B4:K4"/>
    <mergeCell ref="B5:C5"/>
    <mergeCell ref="D5:E5"/>
    <mergeCell ref="F5:F6"/>
    <mergeCell ref="G5:G6"/>
    <mergeCell ref="H5:H6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C14" sqref="C14"/>
    </sheetView>
  </sheetViews>
  <sheetFormatPr defaultRowHeight="14.25" x14ac:dyDescent="0.2"/>
  <cols>
    <col min="1" max="1" width="9" style="2"/>
    <col min="2" max="3" width="9.125" style="2" bestFit="1" customWidth="1"/>
    <col min="4" max="7" width="9" style="2"/>
    <col min="8" max="8" width="12.75" style="2" bestFit="1" customWidth="1"/>
    <col min="9" max="9" width="11.625" style="2" bestFit="1" customWidth="1"/>
    <col min="10" max="10" width="9" style="2"/>
    <col min="11" max="11" width="11.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49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4" t="s">
        <v>8</v>
      </c>
      <c r="D4" s="4" t="s">
        <v>9</v>
      </c>
      <c r="E4" s="4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7" t="s">
        <v>177</v>
      </c>
      <c r="G5" s="7"/>
      <c r="H5" s="8"/>
      <c r="I5" s="8">
        <v>200000</v>
      </c>
      <c r="J5" s="7"/>
      <c r="K5" s="9">
        <f>I5</f>
        <v>200000</v>
      </c>
    </row>
    <row r="6" spans="2:11" ht="24.75" x14ac:dyDescent="0.2">
      <c r="B6" s="6"/>
      <c r="C6" s="7"/>
      <c r="D6" s="7"/>
      <c r="E6" s="7"/>
      <c r="F6" s="7" t="s">
        <v>99</v>
      </c>
      <c r="G6" s="7" t="s">
        <v>30</v>
      </c>
      <c r="H6" s="8"/>
      <c r="I6" s="8">
        <v>500000</v>
      </c>
      <c r="J6" s="7" t="s">
        <v>19</v>
      </c>
      <c r="K6" s="9">
        <f>K5+I6</f>
        <v>700000</v>
      </c>
    </row>
    <row r="7" spans="2:11" x14ac:dyDescent="0.2">
      <c r="B7" s="6"/>
      <c r="C7" s="7"/>
      <c r="D7" s="7"/>
      <c r="E7" s="10"/>
      <c r="F7" s="10" t="s">
        <v>176</v>
      </c>
      <c r="G7" s="7" t="s">
        <v>18</v>
      </c>
      <c r="H7" s="8">
        <v>200000</v>
      </c>
      <c r="I7" s="8"/>
      <c r="J7" s="7" t="s">
        <v>173</v>
      </c>
      <c r="K7" s="9">
        <f>K6-H7</f>
        <v>500000</v>
      </c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x14ac:dyDescent="0.2">
      <c r="B25" s="6"/>
      <c r="C25" s="7"/>
      <c r="D25" s="7"/>
      <c r="E25" s="10"/>
      <c r="F25" s="10"/>
      <c r="G25" s="10"/>
      <c r="H25" s="8"/>
      <c r="I25" s="8"/>
      <c r="J25" s="7"/>
      <c r="K25" s="9"/>
    </row>
    <row r="26" spans="2:11" ht="15" thickBot="1" x14ac:dyDescent="0.25">
      <c r="B26" s="11"/>
      <c r="C26" s="12"/>
      <c r="D26" s="13"/>
      <c r="E26" s="13"/>
      <c r="F26" s="14"/>
      <c r="G26" s="14"/>
      <c r="H26" s="13"/>
      <c r="I26" s="13"/>
      <c r="J26" s="12"/>
      <c r="K26" s="15"/>
    </row>
    <row r="27" spans="2:11" x14ac:dyDescent="0.2">
      <c r="G27" s="16" t="s">
        <v>39</v>
      </c>
      <c r="H27" s="16">
        <f>SUM(H6:H26)</f>
        <v>200000</v>
      </c>
      <c r="I27" s="2">
        <f>SUM(I5:I26)</f>
        <v>700000</v>
      </c>
      <c r="K27" s="2">
        <f>I27-H27</f>
        <v>500000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I22" sqref="I22"/>
    </sheetView>
  </sheetViews>
  <sheetFormatPr defaultRowHeight="14.25" x14ac:dyDescent="0.2"/>
  <cols>
    <col min="1" max="7" width="9" style="2"/>
    <col min="8" max="8" width="10.375" style="2" customWidth="1"/>
    <col min="9" max="9" width="13.75" style="2" customWidth="1"/>
    <col min="10" max="10" width="9" style="2"/>
    <col min="11" max="11" width="15.5" style="2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51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7"/>
      <c r="F5" s="7" t="s">
        <v>102</v>
      </c>
      <c r="G5" s="7" t="s">
        <v>31</v>
      </c>
      <c r="H5" s="8"/>
      <c r="I5" s="8">
        <v>50000</v>
      </c>
      <c r="J5" s="7" t="s">
        <v>19</v>
      </c>
      <c r="K5" s="9">
        <f>I5</f>
        <v>50000</v>
      </c>
    </row>
    <row r="6" spans="2:11" ht="24.75" x14ac:dyDescent="0.2">
      <c r="B6" s="6"/>
      <c r="C6" s="7"/>
      <c r="D6" s="7"/>
      <c r="E6" s="10"/>
      <c r="F6" s="10" t="s">
        <v>105</v>
      </c>
      <c r="G6" s="10" t="s">
        <v>106</v>
      </c>
      <c r="H6" s="8">
        <f>I5</f>
        <v>50000</v>
      </c>
      <c r="I6" s="8"/>
      <c r="J6" s="7" t="s">
        <v>108</v>
      </c>
      <c r="K6" s="9"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44</v>
      </c>
      <c r="H26" s="2">
        <f>SUM(H5:H25)</f>
        <v>50000</v>
      </c>
      <c r="I26" s="2">
        <f>SUM(I5)</f>
        <v>50000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2" workbookViewId="0">
      <selection activeCell="I18" sqref="I18"/>
    </sheetView>
  </sheetViews>
  <sheetFormatPr defaultRowHeight="14.25" x14ac:dyDescent="0.2"/>
  <cols>
    <col min="1" max="5" width="9" style="2"/>
    <col min="6" max="6" width="12.25" style="2" customWidth="1"/>
    <col min="7" max="7" width="9" style="2"/>
    <col min="8" max="8" width="11.625" style="2" bestFit="1" customWidth="1"/>
    <col min="9" max="9" width="13.75" style="2" customWidth="1"/>
    <col min="10" max="10" width="9" style="2"/>
    <col min="11" max="11" width="13.875" style="2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50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7"/>
      <c r="F5" s="7" t="s">
        <v>100</v>
      </c>
      <c r="G5" s="7" t="s">
        <v>101</v>
      </c>
      <c r="H5" s="8">
        <v>420000</v>
      </c>
      <c r="I5" s="8"/>
      <c r="J5" s="7" t="s">
        <v>94</v>
      </c>
      <c r="K5" s="9">
        <f>H5</f>
        <v>420000</v>
      </c>
    </row>
    <row r="6" spans="2:11" x14ac:dyDescent="0.2">
      <c r="B6" s="6"/>
      <c r="C6" s="7"/>
      <c r="D6" s="7"/>
      <c r="E6" s="10"/>
      <c r="F6" s="10"/>
      <c r="G6" s="10"/>
      <c r="H6" s="8"/>
      <c r="I6" s="8"/>
      <c r="J6" s="7"/>
      <c r="K6" s="9"/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ht="15" thickBot="1" x14ac:dyDescent="0.25">
      <c r="B24" s="11"/>
      <c r="C24" s="12"/>
      <c r="D24" s="13"/>
      <c r="E24" s="13"/>
      <c r="F24" s="14"/>
      <c r="G24" s="14"/>
      <c r="H24" s="13"/>
      <c r="I24" s="13"/>
      <c r="J24" s="12"/>
      <c r="K24" s="15"/>
    </row>
    <row r="25" spans="2:11" x14ac:dyDescent="0.2">
      <c r="G25" s="16" t="s">
        <v>44</v>
      </c>
      <c r="H25" s="2">
        <f>SUM(H5:H24)</f>
        <v>420000</v>
      </c>
      <c r="I25" s="2">
        <f>SUM(I5:I23)</f>
        <v>0</v>
      </c>
      <c r="K25" s="2">
        <f>H25-I25</f>
        <v>420000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G5" sqref="G5"/>
    </sheetView>
  </sheetViews>
  <sheetFormatPr defaultRowHeight="14.25" x14ac:dyDescent="0.2"/>
  <cols>
    <col min="1" max="5" width="9" style="2"/>
    <col min="6" max="6" width="12.25" style="2" customWidth="1"/>
    <col min="7" max="7" width="9" style="2"/>
    <col min="8" max="8" width="10.375" style="2" bestFit="1" customWidth="1"/>
    <col min="9" max="9" width="13.75" style="2" customWidth="1"/>
    <col min="10" max="10" width="9" style="2"/>
    <col min="11" max="11" width="13.875" style="2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143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5" t="s">
        <v>8</v>
      </c>
      <c r="D4" s="5" t="s">
        <v>9</v>
      </c>
      <c r="E4" s="5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10"/>
      <c r="F5" s="10" t="s">
        <v>148</v>
      </c>
      <c r="G5" s="10" t="s">
        <v>145</v>
      </c>
      <c r="H5" s="8">
        <v>70000</v>
      </c>
      <c r="I5" s="8"/>
      <c r="J5" s="7" t="s">
        <v>146</v>
      </c>
      <c r="K5" s="9">
        <v>70000</v>
      </c>
    </row>
    <row r="6" spans="2:11" x14ac:dyDescent="0.2">
      <c r="B6" s="6"/>
      <c r="C6" s="7"/>
      <c r="D6" s="7"/>
      <c r="E6" s="7"/>
      <c r="F6" s="7" t="s">
        <v>147</v>
      </c>
      <c r="G6" s="7" t="s">
        <v>144</v>
      </c>
      <c r="H6" s="8"/>
      <c r="I6" s="8">
        <v>70000</v>
      </c>
      <c r="J6" s="7" t="s">
        <v>25</v>
      </c>
      <c r="K6" s="9"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ht="15" thickBot="1" x14ac:dyDescent="0.25">
      <c r="B24" s="11"/>
      <c r="C24" s="12"/>
      <c r="D24" s="13"/>
      <c r="E24" s="13"/>
      <c r="F24" s="14"/>
      <c r="G24" s="14"/>
      <c r="H24" s="13"/>
      <c r="I24" s="13"/>
      <c r="J24" s="12"/>
      <c r="K24" s="15"/>
    </row>
    <row r="25" spans="2:11" x14ac:dyDescent="0.2">
      <c r="G25" s="16" t="s">
        <v>39</v>
      </c>
      <c r="H25" s="2">
        <f>SUM(H5:H24)</f>
        <v>70000</v>
      </c>
      <c r="I25" s="2">
        <f>SUM(I6:I23)</f>
        <v>70000</v>
      </c>
      <c r="K25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3" workbookViewId="0">
      <selection activeCell="I20" sqref="I20"/>
    </sheetView>
  </sheetViews>
  <sheetFormatPr defaultRowHeight="14.25" x14ac:dyDescent="0.2"/>
  <cols>
    <col min="1" max="7" width="9" style="2"/>
    <col min="8" max="9" width="11.625" style="2" bestFit="1" customWidth="1"/>
    <col min="10" max="10" width="9" style="2"/>
    <col min="11" max="11" width="11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127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4" t="s">
        <v>8</v>
      </c>
      <c r="D4" s="4" t="s">
        <v>9</v>
      </c>
      <c r="E4" s="4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3"/>
      <c r="C5" s="4"/>
      <c r="D5" s="4"/>
      <c r="E5" s="4"/>
      <c r="F5" s="7" t="s">
        <v>128</v>
      </c>
      <c r="G5" s="7" t="s">
        <v>22</v>
      </c>
      <c r="H5" s="7">
        <v>190000</v>
      </c>
      <c r="J5" s="7" t="s">
        <v>131</v>
      </c>
      <c r="K5" s="7">
        <v>190000</v>
      </c>
    </row>
    <row r="6" spans="2:11" ht="24.75" x14ac:dyDescent="0.2">
      <c r="B6" s="6"/>
      <c r="C6" s="7"/>
      <c r="D6" s="7"/>
      <c r="E6" s="10"/>
      <c r="F6" s="10" t="s">
        <v>132</v>
      </c>
      <c r="G6" s="8" t="s">
        <v>129</v>
      </c>
      <c r="I6" s="8">
        <v>190000</v>
      </c>
      <c r="J6" s="7" t="s">
        <v>130</v>
      </c>
      <c r="K6" s="9"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ht="15" thickBot="1" x14ac:dyDescent="0.25">
      <c r="B24" s="11"/>
      <c r="C24" s="12"/>
      <c r="D24" s="13"/>
      <c r="E24" s="13"/>
      <c r="F24" s="14"/>
      <c r="G24" s="14"/>
      <c r="H24" s="13"/>
      <c r="I24" s="13"/>
      <c r="J24" s="12"/>
      <c r="K24" s="15"/>
    </row>
    <row r="25" spans="2:11" x14ac:dyDescent="0.2">
      <c r="G25" s="16" t="s">
        <v>39</v>
      </c>
      <c r="H25" s="2">
        <f>SUM(H5:H24)</f>
        <v>190000</v>
      </c>
      <c r="I25" s="2">
        <f>SUM(I5:I24)</f>
        <v>190000</v>
      </c>
      <c r="K25" s="2">
        <v>0</v>
      </c>
    </row>
  </sheetData>
  <mergeCells count="10">
    <mergeCell ref="B1:K1"/>
    <mergeCell ref="B2:K2"/>
    <mergeCell ref="B3:C3"/>
    <mergeCell ref="D3:E3"/>
    <mergeCell ref="K3:K4"/>
    <mergeCell ref="F3:F4"/>
    <mergeCell ref="G3:G4"/>
    <mergeCell ref="H3:H4"/>
    <mergeCell ref="I3:I4"/>
    <mergeCell ref="J3:J4"/>
  </mergeCells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H20" sqref="H20"/>
    </sheetView>
  </sheetViews>
  <sheetFormatPr defaultRowHeight="14.25" x14ac:dyDescent="0.2"/>
  <cols>
    <col min="1" max="5" width="9" style="2"/>
    <col min="6" max="6" width="15.125" style="2" customWidth="1"/>
    <col min="7" max="7" width="9" style="2"/>
    <col min="8" max="9" width="11.625" style="2" bestFit="1" customWidth="1"/>
    <col min="10" max="10" width="9" style="2"/>
    <col min="11" max="11" width="11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96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7" t="s">
        <v>97</v>
      </c>
      <c r="G5" s="7" t="s">
        <v>23</v>
      </c>
      <c r="H5" s="8"/>
      <c r="I5" s="8">
        <v>420000</v>
      </c>
      <c r="J5" s="7" t="s">
        <v>19</v>
      </c>
      <c r="K5" s="9">
        <f>I5</f>
        <v>420000</v>
      </c>
    </row>
    <row r="6" spans="2:11" x14ac:dyDescent="0.2">
      <c r="B6" s="6"/>
      <c r="C6" s="7"/>
      <c r="D6" s="7"/>
      <c r="E6" s="10"/>
      <c r="F6" s="10" t="s">
        <v>98</v>
      </c>
      <c r="G6" s="10" t="s">
        <v>29</v>
      </c>
      <c r="H6" s="8">
        <v>420000</v>
      </c>
      <c r="I6" s="8"/>
      <c r="J6" s="7" t="s">
        <v>12</v>
      </c>
      <c r="K6" s="9"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43</v>
      </c>
      <c r="H26" s="2">
        <f>SUM(H6:H13)</f>
        <v>420000</v>
      </c>
      <c r="I26" s="2">
        <f>SUM(I5:I25)</f>
        <v>420000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H9" sqref="H9"/>
    </sheetView>
  </sheetViews>
  <sheetFormatPr defaultRowHeight="14.25" x14ac:dyDescent="0.2"/>
  <cols>
    <col min="1" max="5" width="9" style="2"/>
    <col min="6" max="6" width="14.125" style="2" customWidth="1"/>
    <col min="7" max="7" width="12.75" style="2" customWidth="1"/>
    <col min="8" max="9" width="11.625" style="2" bestFit="1" customWidth="1"/>
    <col min="10" max="10" width="9" style="2"/>
    <col min="11" max="11" width="11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47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4" t="s">
        <v>8</v>
      </c>
      <c r="D4" s="4" t="s">
        <v>9</v>
      </c>
      <c r="E4" s="4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17"/>
      <c r="E5" s="7"/>
      <c r="F5" s="7" t="s">
        <v>80</v>
      </c>
      <c r="G5" s="7" t="s">
        <v>81</v>
      </c>
      <c r="H5" s="8">
        <v>190000</v>
      </c>
      <c r="I5" s="8"/>
      <c r="J5" s="7" t="s">
        <v>94</v>
      </c>
      <c r="K5" s="9">
        <f>H5</f>
        <v>190000</v>
      </c>
    </row>
    <row r="6" spans="2:11" x14ac:dyDescent="0.2">
      <c r="B6" s="6"/>
      <c r="C6" s="7"/>
      <c r="D6" s="17"/>
      <c r="E6" s="7"/>
      <c r="F6" s="7" t="s">
        <v>80</v>
      </c>
      <c r="G6" s="10" t="s">
        <v>82</v>
      </c>
      <c r="H6" s="8">
        <v>110000</v>
      </c>
      <c r="I6" s="8"/>
      <c r="J6" s="7" t="s">
        <v>63</v>
      </c>
      <c r="K6" s="9">
        <f>K5+H6-I6</f>
        <v>300000</v>
      </c>
    </row>
    <row r="7" spans="2:11" x14ac:dyDescent="0.2">
      <c r="B7" s="6"/>
      <c r="C7" s="7"/>
      <c r="D7" s="17"/>
      <c r="E7" s="7"/>
      <c r="F7" s="7" t="s">
        <v>80</v>
      </c>
      <c r="G7" s="10" t="s">
        <v>83</v>
      </c>
      <c r="H7" s="8">
        <v>25000</v>
      </c>
      <c r="I7" s="8"/>
      <c r="J7" s="7" t="s">
        <v>63</v>
      </c>
      <c r="K7" s="9">
        <f t="shared" ref="K7:K10" si="0">K6+H7-I7</f>
        <v>325000</v>
      </c>
    </row>
    <row r="8" spans="2:11" x14ac:dyDescent="0.2">
      <c r="B8" s="6"/>
      <c r="C8" s="7"/>
      <c r="D8" s="17"/>
      <c r="E8" s="7"/>
      <c r="F8" s="7" t="s">
        <v>68</v>
      </c>
      <c r="G8" s="10" t="s">
        <v>174</v>
      </c>
      <c r="H8" s="8">
        <v>20000</v>
      </c>
      <c r="I8" s="8"/>
      <c r="J8" s="7" t="s">
        <v>12</v>
      </c>
      <c r="K8" s="9">
        <f t="shared" si="0"/>
        <v>345000</v>
      </c>
    </row>
    <row r="9" spans="2:11" x14ac:dyDescent="0.2">
      <c r="B9" s="6"/>
      <c r="C9" s="7"/>
      <c r="D9" s="7"/>
      <c r="E9" s="7"/>
      <c r="F9" s="7" t="s">
        <v>84</v>
      </c>
      <c r="G9" s="10" t="s">
        <v>85</v>
      </c>
      <c r="H9" s="8">
        <v>18750</v>
      </c>
      <c r="I9" s="8"/>
      <c r="J9" s="7" t="s">
        <v>63</v>
      </c>
      <c r="K9" s="9">
        <f>K8+H9</f>
        <v>363750</v>
      </c>
    </row>
    <row r="10" spans="2:11" x14ac:dyDescent="0.2">
      <c r="B10" s="6"/>
      <c r="C10" s="7"/>
      <c r="D10" s="7"/>
      <c r="E10" s="10"/>
      <c r="F10" s="10" t="s">
        <v>86</v>
      </c>
      <c r="G10" s="10" t="s">
        <v>87</v>
      </c>
      <c r="H10" s="8">
        <v>56250</v>
      </c>
      <c r="I10" s="8"/>
      <c r="J10" s="7" t="s">
        <v>94</v>
      </c>
      <c r="K10" s="9">
        <f t="shared" si="0"/>
        <v>420000</v>
      </c>
    </row>
    <row r="11" spans="2:11" x14ac:dyDescent="0.2">
      <c r="B11" s="6"/>
      <c r="C11" s="7"/>
      <c r="D11" s="7"/>
      <c r="E11" s="10"/>
      <c r="F11" s="10" t="s">
        <v>88</v>
      </c>
      <c r="G11" s="10" t="s">
        <v>89</v>
      </c>
      <c r="H11" s="8"/>
      <c r="I11" s="8">
        <v>420000</v>
      </c>
      <c r="J11" s="7" t="s">
        <v>25</v>
      </c>
      <c r="K11" s="9">
        <f>K10-I11</f>
        <v>0</v>
      </c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41</v>
      </c>
      <c r="H26" s="2">
        <f>SUM(H5:H15)</f>
        <v>420000</v>
      </c>
      <c r="I26" s="2">
        <f>SUM(I6:I13)</f>
        <v>420000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2" workbookViewId="0">
      <selection activeCell="G21" sqref="G21"/>
    </sheetView>
  </sheetViews>
  <sheetFormatPr defaultRowHeight="14.25" x14ac:dyDescent="0.2"/>
  <cols>
    <col min="1" max="1" width="9" style="2"/>
    <col min="2" max="2" width="11.875" style="2" customWidth="1"/>
    <col min="3" max="7" width="9" style="2"/>
    <col min="8" max="8" width="11.625" style="2" bestFit="1" customWidth="1"/>
    <col min="9" max="9" width="10.5" style="2" bestFit="1" customWidth="1"/>
    <col min="10" max="10" width="9" style="2"/>
    <col min="11" max="11" width="11.625" style="2" bestFit="1" customWidth="1"/>
    <col min="12" max="13" width="9" style="2"/>
    <col min="14" max="14" width="9.375" style="2" bestFit="1" customWidth="1"/>
    <col min="15" max="15" width="9" style="2"/>
    <col min="16" max="16" width="10.25" style="2" bestFit="1" customWidth="1"/>
    <col min="17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35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10"/>
      <c r="F5" s="10" t="s">
        <v>162</v>
      </c>
      <c r="G5" s="7"/>
      <c r="H5" s="8">
        <v>340000</v>
      </c>
      <c r="I5" s="8"/>
      <c r="J5" s="7"/>
      <c r="K5" s="9">
        <v>340000</v>
      </c>
    </row>
    <row r="6" spans="2:11" ht="24.75" x14ac:dyDescent="0.2">
      <c r="B6" s="6"/>
      <c r="C6" s="7"/>
      <c r="D6" s="7"/>
      <c r="E6" s="10"/>
      <c r="F6" s="10" t="s">
        <v>114</v>
      </c>
      <c r="G6" s="7" t="s">
        <v>20</v>
      </c>
      <c r="H6" s="8">
        <v>120000</v>
      </c>
      <c r="I6" s="8"/>
      <c r="J6" s="7" t="s">
        <v>12</v>
      </c>
      <c r="K6" s="9">
        <f>K5+H6</f>
        <v>460000</v>
      </c>
    </row>
    <row r="7" spans="2:11" x14ac:dyDescent="0.2">
      <c r="B7" s="6"/>
      <c r="C7" s="7"/>
      <c r="D7" s="7"/>
      <c r="E7" s="10"/>
      <c r="F7" s="10" t="s">
        <v>140</v>
      </c>
      <c r="G7" s="10" t="s">
        <v>141</v>
      </c>
      <c r="H7" s="8"/>
      <c r="I7" s="8">
        <v>50000</v>
      </c>
      <c r="J7" s="7" t="s">
        <v>142</v>
      </c>
      <c r="K7" s="9">
        <f>K6-I7</f>
        <v>410000</v>
      </c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ht="15" thickBot="1" x14ac:dyDescent="0.25">
      <c r="B23" s="11"/>
      <c r="C23" s="12"/>
      <c r="D23" s="13"/>
      <c r="E23" s="13"/>
      <c r="F23" s="14"/>
      <c r="G23" s="14"/>
      <c r="H23" s="13"/>
      <c r="I23" s="13"/>
      <c r="J23" s="12"/>
      <c r="K23" s="15"/>
    </row>
    <row r="24" spans="2:11" x14ac:dyDescent="0.2">
      <c r="G24" s="16" t="s">
        <v>39</v>
      </c>
      <c r="H24" s="2">
        <f>SUM(H5:H23)</f>
        <v>460000</v>
      </c>
      <c r="I24" s="2">
        <f>SUM(I5:I23)</f>
        <v>50000</v>
      </c>
      <c r="K24" s="2">
        <f>H24-I24</f>
        <v>410000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M13" sqref="M13"/>
    </sheetView>
  </sheetViews>
  <sheetFormatPr defaultRowHeight="14.25" x14ac:dyDescent="0.2"/>
  <cols>
    <col min="1" max="7" width="9" style="2"/>
    <col min="8" max="8" width="10" style="2" bestFit="1" customWidth="1"/>
    <col min="9" max="9" width="10.5" style="2" bestFit="1" customWidth="1"/>
    <col min="10" max="10" width="9" style="2"/>
    <col min="11" max="11" width="10.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133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7" t="s">
        <v>175</v>
      </c>
      <c r="G5" s="7"/>
      <c r="I5" s="2">
        <v>24375</v>
      </c>
      <c r="J5" s="7" t="s">
        <v>19</v>
      </c>
      <c r="K5" s="2">
        <f>I5</f>
        <v>24375</v>
      </c>
    </row>
    <row r="6" spans="2:11" ht="24.75" x14ac:dyDescent="0.2">
      <c r="B6" s="6"/>
      <c r="C6" s="7"/>
      <c r="D6" s="7"/>
      <c r="E6" s="7"/>
      <c r="F6" s="7" t="s">
        <v>104</v>
      </c>
      <c r="G6" s="7" t="s">
        <v>134</v>
      </c>
      <c r="I6" s="2">
        <v>56250</v>
      </c>
      <c r="J6" s="7" t="s">
        <v>135</v>
      </c>
      <c r="K6" s="2">
        <f>K5+I6</f>
        <v>80625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ht="15" thickBot="1" x14ac:dyDescent="0.25">
      <c r="B24" s="11"/>
      <c r="C24" s="12"/>
      <c r="D24" s="13"/>
      <c r="E24" s="13"/>
      <c r="F24" s="14"/>
      <c r="G24" s="14"/>
      <c r="H24" s="13"/>
      <c r="I24" s="13"/>
      <c r="J24" s="12"/>
      <c r="K24" s="15"/>
    </row>
    <row r="25" spans="2:11" x14ac:dyDescent="0.2">
      <c r="G25" s="16" t="s">
        <v>39</v>
      </c>
      <c r="H25" s="2">
        <v>0</v>
      </c>
      <c r="I25" s="2">
        <f>SUM(I5:I24)</f>
        <v>80625</v>
      </c>
      <c r="K25" s="2">
        <f>I25</f>
        <v>80625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F12" sqref="F12"/>
    </sheetView>
  </sheetViews>
  <sheetFormatPr defaultRowHeight="14.25" x14ac:dyDescent="0.2"/>
  <cols>
    <col min="1" max="1" width="9" style="2"/>
    <col min="2" max="2" width="11.875" style="2" customWidth="1"/>
    <col min="3" max="7" width="9" style="2"/>
    <col min="8" max="9" width="11.625" style="2" bestFit="1" customWidth="1"/>
    <col min="10" max="10" width="9" style="2"/>
    <col min="11" max="11" width="11.25" style="2" bestFit="1" customWidth="1"/>
    <col min="12" max="13" width="9" style="2"/>
    <col min="14" max="14" width="9.375" style="2" bestFit="1" customWidth="1"/>
    <col min="15" max="15" width="9" style="2"/>
    <col min="16" max="16" width="10.25" style="2" bestFit="1" customWidth="1"/>
    <col min="17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149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8" t="s">
        <v>8</v>
      </c>
      <c r="D4" s="18" t="s">
        <v>9</v>
      </c>
      <c r="E4" s="18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10"/>
      <c r="F5" s="10" t="s">
        <v>114</v>
      </c>
      <c r="G5" s="7" t="s">
        <v>18</v>
      </c>
      <c r="H5" s="8">
        <v>120000</v>
      </c>
      <c r="I5" s="8"/>
      <c r="J5" s="7" t="s">
        <v>12</v>
      </c>
      <c r="K5" s="9">
        <v>120000</v>
      </c>
    </row>
    <row r="6" spans="2:11" ht="24.75" x14ac:dyDescent="0.2">
      <c r="B6" s="6"/>
      <c r="C6" s="7"/>
      <c r="D6" s="7"/>
      <c r="E6" s="10"/>
      <c r="F6" s="10" t="s">
        <v>114</v>
      </c>
      <c r="G6" s="7" t="s">
        <v>54</v>
      </c>
      <c r="H6" s="8"/>
      <c r="I6" s="8">
        <v>120000</v>
      </c>
      <c r="J6" s="7" t="s">
        <v>25</v>
      </c>
      <c r="K6" s="9">
        <v>120000</v>
      </c>
    </row>
    <row r="7" spans="2:11" x14ac:dyDescent="0.2">
      <c r="B7" s="6"/>
      <c r="C7" s="7"/>
      <c r="D7" s="7"/>
      <c r="E7" s="10"/>
      <c r="F7" s="10"/>
      <c r="G7" s="7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ht="15" thickBot="1" x14ac:dyDescent="0.25">
      <c r="B21" s="11"/>
      <c r="C21" s="12"/>
      <c r="D21" s="13"/>
      <c r="E21" s="13"/>
      <c r="F21" s="14"/>
      <c r="G21" s="14"/>
      <c r="H21" s="13"/>
      <c r="I21" s="13"/>
      <c r="J21" s="12"/>
      <c r="K21" s="15"/>
    </row>
    <row r="22" spans="2:11" x14ac:dyDescent="0.2">
      <c r="G22" s="16" t="s">
        <v>39</v>
      </c>
      <c r="H22" s="2">
        <f>SUM(H5:H5)</f>
        <v>120000</v>
      </c>
      <c r="I22" s="2">
        <v>120000</v>
      </c>
      <c r="K22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H21" sqref="H21"/>
    </sheetView>
  </sheetViews>
  <sheetFormatPr defaultRowHeight="14.25" x14ac:dyDescent="0.2"/>
  <cols>
    <col min="1" max="5" width="9" style="2"/>
    <col min="6" max="6" width="12.75" style="2" customWidth="1"/>
    <col min="7" max="7" width="9" style="2"/>
    <col min="8" max="9" width="10.5" style="2" bestFit="1" customWidth="1"/>
    <col min="10" max="10" width="9" style="2"/>
    <col min="11" max="11" width="10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64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7" t="s">
        <v>163</v>
      </c>
      <c r="G5" s="7" t="s">
        <v>164</v>
      </c>
      <c r="H5" s="8">
        <v>20000</v>
      </c>
      <c r="I5" s="8"/>
      <c r="J5" s="7" t="s">
        <v>165</v>
      </c>
      <c r="K5" s="9">
        <v>20000</v>
      </c>
    </row>
    <row r="6" spans="2:11" x14ac:dyDescent="0.2">
      <c r="B6" s="6"/>
      <c r="C6" s="7"/>
      <c r="D6" s="7"/>
      <c r="E6" s="10"/>
      <c r="F6" s="10" t="s">
        <v>166</v>
      </c>
      <c r="G6" s="10" t="s">
        <v>167</v>
      </c>
      <c r="H6" s="8"/>
      <c r="I6" s="8">
        <v>20000</v>
      </c>
      <c r="J6" s="7" t="s">
        <v>168</v>
      </c>
      <c r="K6" s="9"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40</v>
      </c>
      <c r="H26" s="2">
        <f>SUM(H5:H25)</f>
        <v>20000</v>
      </c>
      <c r="I26" s="2">
        <f>SUM(I5:I25)</f>
        <v>20000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H20" sqref="H20"/>
    </sheetView>
  </sheetViews>
  <sheetFormatPr defaultRowHeight="14.25" x14ac:dyDescent="0.2"/>
  <cols>
    <col min="1" max="5" width="9" style="2"/>
    <col min="6" max="6" width="15.75" style="2" customWidth="1"/>
    <col min="7" max="7" width="9" style="2"/>
    <col min="8" max="8" width="11.875" style="2" bestFit="1" customWidth="1"/>
    <col min="9" max="9" width="11.625" style="2" bestFit="1" customWidth="1"/>
    <col min="10" max="10" width="9" style="2"/>
    <col min="11" max="11" width="11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36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10"/>
      <c r="F5" s="10" t="s">
        <v>115</v>
      </c>
      <c r="G5" s="10" t="s">
        <v>18</v>
      </c>
      <c r="H5" s="8">
        <v>10000</v>
      </c>
      <c r="I5" s="8"/>
      <c r="J5" s="7" t="s">
        <v>12</v>
      </c>
      <c r="K5" s="9">
        <f>H5</f>
        <v>10000</v>
      </c>
    </row>
    <row r="6" spans="2:11" x14ac:dyDescent="0.2">
      <c r="B6" s="6"/>
      <c r="C6" s="7"/>
      <c r="D6" s="7"/>
      <c r="E6" s="10"/>
      <c r="F6" s="10" t="s">
        <v>65</v>
      </c>
      <c r="G6" s="10" t="s">
        <v>18</v>
      </c>
      <c r="H6" s="8">
        <v>10000</v>
      </c>
      <c r="I6" s="8"/>
      <c r="J6" s="7" t="s">
        <v>12</v>
      </c>
      <c r="K6" s="9">
        <f t="shared" ref="K6:K10" si="0">K5+H6</f>
        <v>20000</v>
      </c>
    </row>
    <row r="7" spans="2:11" x14ac:dyDescent="0.2">
      <c r="B7" s="6"/>
      <c r="C7" s="7"/>
      <c r="D7" s="7"/>
      <c r="E7" s="10"/>
      <c r="F7" s="10" t="s">
        <v>66</v>
      </c>
      <c r="G7" s="10" t="s">
        <v>18</v>
      </c>
      <c r="H7" s="8">
        <v>10000</v>
      </c>
      <c r="I7" s="8"/>
      <c r="J7" s="7" t="s">
        <v>12</v>
      </c>
      <c r="K7" s="9">
        <f t="shared" si="0"/>
        <v>30000</v>
      </c>
    </row>
    <row r="8" spans="2:11" x14ac:dyDescent="0.2">
      <c r="B8" s="6"/>
      <c r="C8" s="7"/>
      <c r="D8" s="7"/>
      <c r="E8" s="10"/>
      <c r="F8" s="10" t="s">
        <v>59</v>
      </c>
      <c r="G8" s="10" t="s">
        <v>32</v>
      </c>
      <c r="H8" s="8">
        <v>10000</v>
      </c>
      <c r="I8" s="8"/>
      <c r="J8" s="7" t="s">
        <v>71</v>
      </c>
      <c r="K8" s="9">
        <f>K7+H8</f>
        <v>40000</v>
      </c>
    </row>
    <row r="9" spans="2:11" x14ac:dyDescent="0.2">
      <c r="B9" s="6"/>
      <c r="C9" s="7"/>
      <c r="D9" s="7"/>
      <c r="E9" s="10"/>
      <c r="F9" s="10" t="s">
        <v>67</v>
      </c>
      <c r="G9" s="10" t="s">
        <v>70</v>
      </c>
      <c r="H9" s="8">
        <v>30000</v>
      </c>
      <c r="I9" s="8"/>
      <c r="J9" s="7" t="s">
        <v>63</v>
      </c>
      <c r="K9" s="9">
        <f t="shared" si="0"/>
        <v>70000</v>
      </c>
    </row>
    <row r="10" spans="2:11" x14ac:dyDescent="0.2">
      <c r="B10" s="6"/>
      <c r="C10" s="7"/>
      <c r="D10" s="7"/>
      <c r="E10" s="10"/>
      <c r="F10" s="10" t="s">
        <v>169</v>
      </c>
      <c r="G10" s="10" t="s">
        <v>18</v>
      </c>
      <c r="H10" s="8">
        <v>20000</v>
      </c>
      <c r="I10" s="8"/>
      <c r="J10" s="7" t="s">
        <v>170</v>
      </c>
      <c r="K10" s="9">
        <f t="shared" si="0"/>
        <v>90000</v>
      </c>
    </row>
    <row r="11" spans="2:11" x14ac:dyDescent="0.2">
      <c r="B11" s="6"/>
      <c r="C11" s="7"/>
      <c r="D11" s="7"/>
      <c r="E11" s="10"/>
      <c r="F11" s="10" t="s">
        <v>171</v>
      </c>
      <c r="G11" s="10" t="s">
        <v>18</v>
      </c>
      <c r="H11" s="8">
        <v>20000</v>
      </c>
      <c r="I11" s="8"/>
      <c r="J11" s="7" t="s">
        <v>170</v>
      </c>
      <c r="K11" s="9">
        <f t="shared" ref="K11" si="1">K10+H11</f>
        <v>110000</v>
      </c>
    </row>
    <row r="12" spans="2:11" x14ac:dyDescent="0.2">
      <c r="B12" s="6"/>
      <c r="C12" s="7"/>
      <c r="D12" s="7"/>
      <c r="E12" s="10"/>
      <c r="F12" s="10" t="s">
        <v>68</v>
      </c>
      <c r="G12" s="10" t="s">
        <v>69</v>
      </c>
      <c r="H12" s="8"/>
      <c r="I12" s="8">
        <v>110000</v>
      </c>
      <c r="J12" s="7" t="s">
        <v>107</v>
      </c>
      <c r="K12" s="9">
        <v>0</v>
      </c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ht="15" thickBot="1" x14ac:dyDescent="0.25">
      <c r="B22" s="11"/>
      <c r="C22" s="12"/>
      <c r="D22" s="13"/>
      <c r="E22" s="13"/>
      <c r="F22" s="14"/>
      <c r="G22" s="14"/>
      <c r="H22" s="13"/>
      <c r="I22" s="13"/>
      <c r="J22" s="12"/>
      <c r="K22" s="15"/>
    </row>
    <row r="23" spans="2:11" x14ac:dyDescent="0.2">
      <c r="G23" s="16" t="s">
        <v>40</v>
      </c>
      <c r="H23" s="2">
        <f>SUM(H5:H22)</f>
        <v>110000</v>
      </c>
      <c r="I23" s="2">
        <f>SUM(I5:I22)</f>
        <v>110000</v>
      </c>
      <c r="K23" s="2">
        <f>H23-I23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I16" sqref="I16"/>
    </sheetView>
  </sheetViews>
  <sheetFormatPr defaultRowHeight="14.25" x14ac:dyDescent="0.2"/>
  <cols>
    <col min="1" max="5" width="9" style="2"/>
    <col min="6" max="6" width="14.25" style="2" customWidth="1"/>
    <col min="7" max="7" width="9" style="2"/>
    <col min="8" max="9" width="11.625" style="2" bestFit="1" customWidth="1"/>
    <col min="10" max="10" width="9" style="2"/>
    <col min="11" max="11" width="11.25" style="2" bestFit="1" customWidth="1"/>
    <col min="12" max="16384" width="9" style="2"/>
  </cols>
  <sheetData>
    <row r="1" spans="2:11" ht="22.5" x14ac:dyDescent="0.2">
      <c r="B1" s="20" t="s">
        <v>21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37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10"/>
      <c r="F5" s="7" t="s">
        <v>72</v>
      </c>
      <c r="G5" s="7" t="s">
        <v>74</v>
      </c>
      <c r="H5" s="8">
        <v>70000</v>
      </c>
      <c r="I5" s="8"/>
      <c r="J5" s="7" t="s">
        <v>12</v>
      </c>
      <c r="K5" s="9">
        <f>H5</f>
        <v>70000</v>
      </c>
    </row>
    <row r="6" spans="2:11" x14ac:dyDescent="0.2">
      <c r="B6" s="6"/>
      <c r="C6" s="7"/>
      <c r="D6" s="7"/>
      <c r="E6" s="10"/>
      <c r="F6" s="10" t="s">
        <v>126</v>
      </c>
      <c r="G6" s="10" t="s">
        <v>125</v>
      </c>
      <c r="H6" s="8">
        <v>50000</v>
      </c>
      <c r="I6" s="8"/>
      <c r="J6" s="7"/>
      <c r="K6" s="9">
        <f>K5+H6</f>
        <v>120000</v>
      </c>
    </row>
    <row r="7" spans="2:11" x14ac:dyDescent="0.2">
      <c r="B7" s="6"/>
      <c r="C7" s="7"/>
      <c r="D7" s="7"/>
      <c r="E7" s="10"/>
      <c r="F7" s="7" t="s">
        <v>118</v>
      </c>
      <c r="G7" s="7" t="s">
        <v>116</v>
      </c>
      <c r="H7" s="8"/>
      <c r="I7" s="8">
        <v>120000</v>
      </c>
      <c r="J7" s="7" t="s">
        <v>117</v>
      </c>
      <c r="K7" s="9">
        <f>K6-I7</f>
        <v>0</v>
      </c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ht="15" thickBot="1" x14ac:dyDescent="0.25">
      <c r="B23" s="11"/>
      <c r="C23" s="12"/>
      <c r="D23" s="13"/>
      <c r="E23" s="13"/>
      <c r="F23" s="14"/>
      <c r="G23" s="14"/>
      <c r="H23" s="13"/>
      <c r="I23" s="13"/>
      <c r="J23" s="12"/>
      <c r="K23" s="15"/>
    </row>
    <row r="24" spans="2:11" x14ac:dyDescent="0.2">
      <c r="G24" s="16" t="s">
        <v>40</v>
      </c>
      <c r="H24" s="2">
        <f>SUM(H5:H19)</f>
        <v>120000</v>
      </c>
      <c r="I24" s="2">
        <f>SUM(I5:I15)</f>
        <v>120000</v>
      </c>
      <c r="K24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I17" sqref="I17"/>
    </sheetView>
  </sheetViews>
  <sheetFormatPr defaultRowHeight="14.25" x14ac:dyDescent="0.2"/>
  <cols>
    <col min="1" max="5" width="9" style="2"/>
    <col min="6" max="6" width="11.375" style="2" bestFit="1" customWidth="1"/>
    <col min="7" max="7" width="9" style="2"/>
    <col min="8" max="9" width="10.5" style="2" bestFit="1" customWidth="1"/>
    <col min="10" max="10" width="9" style="2"/>
    <col min="11" max="11" width="10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38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7"/>
      <c r="F5" s="10" t="s">
        <v>75</v>
      </c>
      <c r="G5" s="7" t="s">
        <v>136</v>
      </c>
      <c r="H5" s="8">
        <v>25000</v>
      </c>
      <c r="I5" s="8"/>
      <c r="J5" s="7" t="s">
        <v>12</v>
      </c>
      <c r="K5" s="9">
        <f>H5</f>
        <v>25000</v>
      </c>
    </row>
    <row r="6" spans="2:11" x14ac:dyDescent="0.2">
      <c r="B6" s="6"/>
      <c r="C6" s="7"/>
      <c r="D6" s="7"/>
      <c r="E6" s="10"/>
      <c r="F6" s="10" t="s">
        <v>76</v>
      </c>
      <c r="G6" s="10" t="s">
        <v>77</v>
      </c>
      <c r="H6" s="8"/>
      <c r="I6" s="8">
        <v>25000</v>
      </c>
      <c r="J6" s="7" t="s">
        <v>19</v>
      </c>
      <c r="K6" s="9">
        <f>K5-I6</f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40</v>
      </c>
      <c r="H26" s="2">
        <f>SUM(H5:H25)</f>
        <v>25000</v>
      </c>
      <c r="I26" s="2">
        <f>SUM(I5:I25)</f>
        <v>25000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G4" workbookViewId="0">
      <selection activeCell="N17" sqref="N17"/>
    </sheetView>
  </sheetViews>
  <sheetFormatPr defaultRowHeight="14.25" x14ac:dyDescent="0.2"/>
  <cols>
    <col min="1" max="5" width="9" style="2"/>
    <col min="6" max="6" width="11.625" style="2" customWidth="1"/>
    <col min="7" max="7" width="9" style="2"/>
    <col min="8" max="8" width="10" style="2" bestFit="1" customWidth="1"/>
    <col min="9" max="9" width="10.5" style="2" bestFit="1" customWidth="1"/>
    <col min="10" max="10" width="9" style="2"/>
    <col min="11" max="11" width="10.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137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x14ac:dyDescent="0.2">
      <c r="B5" s="6"/>
      <c r="C5" s="7"/>
      <c r="D5" s="7"/>
      <c r="E5" s="7"/>
      <c r="F5" s="1" t="s">
        <v>151</v>
      </c>
      <c r="G5" s="7"/>
      <c r="H5" s="8"/>
      <c r="I5" s="8">
        <v>7500</v>
      </c>
      <c r="J5" s="7"/>
      <c r="K5" s="9">
        <v>7500</v>
      </c>
    </row>
    <row r="6" spans="2:11" x14ac:dyDescent="0.2">
      <c r="B6" s="6"/>
      <c r="C6" s="7"/>
      <c r="D6" s="7"/>
      <c r="E6" s="7"/>
      <c r="F6" s="1" t="s">
        <v>138</v>
      </c>
      <c r="G6" s="7" t="s">
        <v>83</v>
      </c>
      <c r="H6" s="8"/>
      <c r="I6" s="8">
        <v>25000</v>
      </c>
      <c r="J6" s="7" t="s">
        <v>139</v>
      </c>
      <c r="K6" s="9">
        <f>K5+I6</f>
        <v>32500</v>
      </c>
    </row>
    <row r="7" spans="2:11" ht="24.75" x14ac:dyDescent="0.2">
      <c r="B7" s="6"/>
      <c r="C7" s="7"/>
      <c r="D7" s="7"/>
      <c r="E7" s="10"/>
      <c r="F7" s="10" t="s">
        <v>172</v>
      </c>
      <c r="G7" s="10" t="s">
        <v>164</v>
      </c>
      <c r="H7" s="8">
        <v>7500</v>
      </c>
      <c r="I7" s="8"/>
      <c r="J7" s="7"/>
      <c r="K7" s="9">
        <f>K6-H7</f>
        <v>25000</v>
      </c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39</v>
      </c>
      <c r="H26" s="2">
        <f>SUM(H5:H25)</f>
        <v>7500</v>
      </c>
      <c r="I26" s="2">
        <f>SUM(I5:I25)</f>
        <v>32500</v>
      </c>
      <c r="K26" s="2">
        <f>I26-H26</f>
        <v>25000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F16" sqref="A1:XFD1048576"/>
    </sheetView>
  </sheetViews>
  <sheetFormatPr defaultRowHeight="14.25" x14ac:dyDescent="0.2"/>
  <cols>
    <col min="1" max="7" width="9" style="2"/>
    <col min="8" max="9" width="10.5" style="2" bestFit="1" customWidth="1"/>
    <col min="10" max="10" width="9" style="2"/>
    <col min="11" max="11" width="10.25" style="2" bestFit="1" customWidth="1"/>
    <col min="12" max="16384" width="9" style="2"/>
  </cols>
  <sheetData>
    <row r="1" spans="2:11" ht="22.5" x14ac:dyDescent="0.2"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25">
      <c r="B2" s="21" t="s">
        <v>45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6.5" x14ac:dyDescent="0.2">
      <c r="B3" s="23" t="s">
        <v>103</v>
      </c>
      <c r="C3" s="24"/>
      <c r="D3" s="24" t="s">
        <v>0</v>
      </c>
      <c r="E3" s="24"/>
      <c r="F3" s="24" t="s">
        <v>1</v>
      </c>
      <c r="G3" s="24" t="s">
        <v>2</v>
      </c>
      <c r="H3" s="24" t="s">
        <v>3</v>
      </c>
      <c r="I3" s="24" t="s">
        <v>4</v>
      </c>
      <c r="J3" s="24" t="s">
        <v>5</v>
      </c>
      <c r="K3" s="27" t="s">
        <v>6</v>
      </c>
    </row>
    <row r="4" spans="2:11" ht="16.5" x14ac:dyDescent="0.2">
      <c r="B4" s="3" t="s">
        <v>7</v>
      </c>
      <c r="C4" s="19" t="s">
        <v>8</v>
      </c>
      <c r="D4" s="19" t="s">
        <v>9</v>
      </c>
      <c r="E4" s="19" t="s">
        <v>10</v>
      </c>
      <c r="F4" s="25"/>
      <c r="G4" s="26"/>
      <c r="H4" s="25"/>
      <c r="I4" s="25"/>
      <c r="J4" s="25"/>
      <c r="K4" s="28"/>
    </row>
    <row r="5" spans="2:11" ht="24.75" x14ac:dyDescent="0.2">
      <c r="B5" s="6"/>
      <c r="C5" s="7"/>
      <c r="D5" s="7"/>
      <c r="E5" s="7"/>
      <c r="F5" s="7" t="s">
        <v>119</v>
      </c>
      <c r="G5" s="7" t="s">
        <v>120</v>
      </c>
      <c r="H5" s="8">
        <v>70000</v>
      </c>
      <c r="I5" s="8"/>
      <c r="J5" s="7" t="s">
        <v>12</v>
      </c>
      <c r="K5" s="9">
        <v>70000</v>
      </c>
    </row>
    <row r="6" spans="2:11" x14ac:dyDescent="0.2">
      <c r="B6" s="6"/>
      <c r="C6" s="7"/>
      <c r="D6" s="7"/>
      <c r="E6" s="10"/>
      <c r="F6" s="10" t="s">
        <v>121</v>
      </c>
      <c r="G6" s="10" t="s">
        <v>22</v>
      </c>
      <c r="H6" s="8"/>
      <c r="I6" s="8">
        <v>70000</v>
      </c>
      <c r="J6" s="7" t="s">
        <v>19</v>
      </c>
      <c r="K6" s="9">
        <f>K5-I6</f>
        <v>0</v>
      </c>
    </row>
    <row r="7" spans="2:11" x14ac:dyDescent="0.2">
      <c r="B7" s="6"/>
      <c r="C7" s="7"/>
      <c r="D7" s="7"/>
      <c r="E7" s="10"/>
      <c r="F7" s="10"/>
      <c r="G7" s="10"/>
      <c r="H7" s="8"/>
      <c r="I7" s="8"/>
      <c r="J7" s="7"/>
      <c r="K7" s="9"/>
    </row>
    <row r="8" spans="2:11" x14ac:dyDescent="0.2">
      <c r="B8" s="6"/>
      <c r="C8" s="7"/>
      <c r="D8" s="7"/>
      <c r="E8" s="10"/>
      <c r="F8" s="10"/>
      <c r="G8" s="10"/>
      <c r="H8" s="8"/>
      <c r="I8" s="8"/>
      <c r="J8" s="7"/>
      <c r="K8" s="9"/>
    </row>
    <row r="9" spans="2:11" x14ac:dyDescent="0.2">
      <c r="B9" s="6"/>
      <c r="C9" s="7"/>
      <c r="D9" s="7"/>
      <c r="E9" s="10"/>
      <c r="F9" s="10"/>
      <c r="G9" s="10"/>
      <c r="H9" s="8"/>
      <c r="I9" s="8"/>
      <c r="J9" s="7"/>
      <c r="K9" s="9"/>
    </row>
    <row r="10" spans="2:11" x14ac:dyDescent="0.2">
      <c r="B10" s="6"/>
      <c r="C10" s="7"/>
      <c r="D10" s="7"/>
      <c r="E10" s="10"/>
      <c r="F10" s="10"/>
      <c r="G10" s="10"/>
      <c r="H10" s="8"/>
      <c r="I10" s="8"/>
      <c r="J10" s="7"/>
      <c r="K10" s="9"/>
    </row>
    <row r="11" spans="2:11" x14ac:dyDescent="0.2">
      <c r="B11" s="6"/>
      <c r="C11" s="7"/>
      <c r="D11" s="7"/>
      <c r="E11" s="10"/>
      <c r="F11" s="10"/>
      <c r="G11" s="10"/>
      <c r="H11" s="8"/>
      <c r="I11" s="8"/>
      <c r="J11" s="7"/>
      <c r="K11" s="9"/>
    </row>
    <row r="12" spans="2:11" x14ac:dyDescent="0.2">
      <c r="B12" s="6"/>
      <c r="C12" s="7"/>
      <c r="D12" s="7"/>
      <c r="E12" s="10"/>
      <c r="F12" s="10"/>
      <c r="G12" s="10"/>
      <c r="H12" s="8"/>
      <c r="I12" s="8"/>
      <c r="J12" s="7"/>
      <c r="K12" s="9"/>
    </row>
    <row r="13" spans="2:11" x14ac:dyDescent="0.2">
      <c r="B13" s="6"/>
      <c r="C13" s="7"/>
      <c r="D13" s="7"/>
      <c r="E13" s="10"/>
      <c r="F13" s="10"/>
      <c r="G13" s="10"/>
      <c r="H13" s="8"/>
      <c r="I13" s="8"/>
      <c r="J13" s="7"/>
      <c r="K13" s="9"/>
    </row>
    <row r="14" spans="2:11" x14ac:dyDescent="0.2">
      <c r="B14" s="6"/>
      <c r="C14" s="7"/>
      <c r="D14" s="7"/>
      <c r="E14" s="10"/>
      <c r="F14" s="10"/>
      <c r="G14" s="10"/>
      <c r="H14" s="8"/>
      <c r="I14" s="8"/>
      <c r="J14" s="7"/>
      <c r="K14" s="9"/>
    </row>
    <row r="15" spans="2:11" x14ac:dyDescent="0.2">
      <c r="B15" s="6"/>
      <c r="C15" s="7"/>
      <c r="D15" s="7"/>
      <c r="E15" s="10"/>
      <c r="F15" s="10"/>
      <c r="G15" s="10"/>
      <c r="H15" s="8"/>
      <c r="I15" s="8"/>
      <c r="J15" s="7"/>
      <c r="K15" s="9"/>
    </row>
    <row r="16" spans="2:11" x14ac:dyDescent="0.2">
      <c r="B16" s="6"/>
      <c r="C16" s="7"/>
      <c r="D16" s="7"/>
      <c r="E16" s="10"/>
      <c r="F16" s="10"/>
      <c r="G16" s="10"/>
      <c r="H16" s="8"/>
      <c r="I16" s="8"/>
      <c r="J16" s="7"/>
      <c r="K16" s="9"/>
    </row>
    <row r="17" spans="2:11" x14ac:dyDescent="0.2">
      <c r="B17" s="6"/>
      <c r="C17" s="7"/>
      <c r="D17" s="7"/>
      <c r="E17" s="10"/>
      <c r="F17" s="10"/>
      <c r="G17" s="10"/>
      <c r="H17" s="8"/>
      <c r="I17" s="8"/>
      <c r="J17" s="7"/>
      <c r="K17" s="9"/>
    </row>
    <row r="18" spans="2:11" x14ac:dyDescent="0.2">
      <c r="B18" s="6"/>
      <c r="C18" s="7"/>
      <c r="D18" s="7"/>
      <c r="E18" s="10"/>
      <c r="F18" s="10"/>
      <c r="G18" s="10"/>
      <c r="H18" s="8"/>
      <c r="I18" s="8"/>
      <c r="J18" s="7"/>
      <c r="K18" s="9"/>
    </row>
    <row r="19" spans="2:11" x14ac:dyDescent="0.2">
      <c r="B19" s="6"/>
      <c r="C19" s="7"/>
      <c r="D19" s="7"/>
      <c r="E19" s="10"/>
      <c r="F19" s="10"/>
      <c r="G19" s="10"/>
      <c r="H19" s="8"/>
      <c r="I19" s="8"/>
      <c r="J19" s="7"/>
      <c r="K19" s="9"/>
    </row>
    <row r="20" spans="2:11" x14ac:dyDescent="0.2">
      <c r="B20" s="6"/>
      <c r="C20" s="7"/>
      <c r="D20" s="7"/>
      <c r="E20" s="10"/>
      <c r="F20" s="10"/>
      <c r="G20" s="10"/>
      <c r="H20" s="8"/>
      <c r="I20" s="8"/>
      <c r="J20" s="7"/>
      <c r="K20" s="9"/>
    </row>
    <row r="21" spans="2:11" x14ac:dyDescent="0.2">
      <c r="B21" s="6"/>
      <c r="C21" s="7"/>
      <c r="D21" s="7"/>
      <c r="E21" s="10"/>
      <c r="F21" s="10"/>
      <c r="G21" s="10"/>
      <c r="H21" s="8"/>
      <c r="I21" s="8"/>
      <c r="J21" s="7"/>
      <c r="K21" s="9"/>
    </row>
    <row r="22" spans="2:11" x14ac:dyDescent="0.2">
      <c r="B22" s="6"/>
      <c r="C22" s="7"/>
      <c r="D22" s="7"/>
      <c r="E22" s="10"/>
      <c r="F22" s="10"/>
      <c r="G22" s="10"/>
      <c r="H22" s="8"/>
      <c r="I22" s="8"/>
      <c r="J22" s="7"/>
      <c r="K22" s="9"/>
    </row>
    <row r="23" spans="2:11" x14ac:dyDescent="0.2">
      <c r="B23" s="6"/>
      <c r="C23" s="7"/>
      <c r="D23" s="7"/>
      <c r="E23" s="10"/>
      <c r="F23" s="10"/>
      <c r="G23" s="10"/>
      <c r="H23" s="8"/>
      <c r="I23" s="8"/>
      <c r="J23" s="7"/>
      <c r="K23" s="9"/>
    </row>
    <row r="24" spans="2:11" x14ac:dyDescent="0.2">
      <c r="B24" s="6"/>
      <c r="C24" s="7"/>
      <c r="D24" s="7"/>
      <c r="E24" s="10"/>
      <c r="F24" s="10"/>
      <c r="G24" s="10"/>
      <c r="H24" s="8"/>
      <c r="I24" s="8"/>
      <c r="J24" s="7"/>
      <c r="K24" s="9"/>
    </row>
    <row r="25" spans="2:11" ht="15" thickBot="1" x14ac:dyDescent="0.25">
      <c r="B25" s="11"/>
      <c r="C25" s="12"/>
      <c r="D25" s="13"/>
      <c r="E25" s="13"/>
      <c r="F25" s="14"/>
      <c r="G25" s="14"/>
      <c r="H25" s="13"/>
      <c r="I25" s="13"/>
      <c r="J25" s="12"/>
      <c r="K25" s="15"/>
    </row>
    <row r="26" spans="2:11" x14ac:dyDescent="0.2">
      <c r="G26" s="16" t="s">
        <v>40</v>
      </c>
      <c r="H26" s="2">
        <f>SUM(H5:H12)</f>
        <v>70000</v>
      </c>
      <c r="I26" s="2">
        <f>SUM(I6:I25)</f>
        <v>70000</v>
      </c>
      <c r="K26" s="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银行存款</vt:lpstr>
      <vt:lpstr>固定资产</vt:lpstr>
      <vt:lpstr>在建工程</vt:lpstr>
      <vt:lpstr>销售费用</vt:lpstr>
      <vt:lpstr>管理费用</vt:lpstr>
      <vt:lpstr>制造费用</vt:lpstr>
      <vt:lpstr>财务费用</vt:lpstr>
      <vt:lpstr>应付利息</vt:lpstr>
      <vt:lpstr>原材料</vt:lpstr>
      <vt:lpstr>生产成本</vt:lpstr>
      <vt:lpstr>所得税费用</vt:lpstr>
      <vt:lpstr>应交税费</vt:lpstr>
      <vt:lpstr>短期借款</vt:lpstr>
      <vt:lpstr>累计折旧</vt:lpstr>
      <vt:lpstr>应收账款</vt:lpstr>
      <vt:lpstr>应付账款</vt:lpstr>
      <vt:lpstr>主营业务成本</vt:lpstr>
      <vt:lpstr>主营业务收入</vt:lpstr>
      <vt:lpstr>本年利润</vt:lpstr>
      <vt:lpstr>利润分配—未分配利润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刘骞</cp:lastModifiedBy>
  <dcterms:created xsi:type="dcterms:W3CDTF">2008-09-11T17:22:52Z</dcterms:created>
  <dcterms:modified xsi:type="dcterms:W3CDTF">2016-11-10T13:10:01Z</dcterms:modified>
</cp:coreProperties>
</file>